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tables/table1.xml" ContentType="application/vnd.openxmlformats-officedocument.spreadsheetml.table+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13.xml" ContentType="application/vnd.openxmlformats-officedocument.drawing+xml"/>
  <Override PartName="/xl/customProperty16.bin" ContentType="application/vnd.openxmlformats-officedocument.spreadsheetml.customProperty"/>
  <Override PartName="/xl/drawings/drawing14.xml" ContentType="application/vnd.openxmlformats-officedocument.drawing+xml"/>
  <Override PartName="/xl/customProperty17.bin" ContentType="application/vnd.openxmlformats-officedocument.spreadsheetml.customProperty"/>
  <Override PartName="/xl/drawings/drawing15.xml" ContentType="application/vnd.openxmlformats-officedocument.drawing+xml"/>
  <Override PartName="/xl/customProperty18.bin" ContentType="application/vnd.openxmlformats-officedocument.spreadsheetml.customProperty"/>
  <Override PartName="/xl/drawings/drawing16.xml" ContentType="application/vnd.openxmlformats-officedocument.drawing+xml"/>
  <Override PartName="/xl/customProperty19.bin" ContentType="application/vnd.openxmlformats-officedocument.spreadsheetml.customProperty"/>
  <Override PartName="/xl/drawings/drawing17.xml" ContentType="application/vnd.openxmlformats-officedocument.drawing+xml"/>
  <Override PartName="/xl/customProperty20.bin" ContentType="application/vnd.openxmlformats-officedocument.spreadsheetml.customProperty"/>
  <Override PartName="/xl/drawings/drawing18.xml" ContentType="application/vnd.openxmlformats-officedocument.drawing+xml"/>
  <Override PartName="/xl/customProperty21.bin" ContentType="application/vnd.openxmlformats-officedocument.spreadsheetml.customProperty"/>
  <Override PartName="/xl/drawings/drawing19.xml" ContentType="application/vnd.openxmlformats-officedocument.drawing+xml"/>
  <Override PartName="/xl/customProperty22.bin" ContentType="application/vnd.openxmlformats-officedocument.spreadsheetml.customProperty"/>
  <Override PartName="/xl/drawings/drawing20.xml" ContentType="application/vnd.openxmlformats-officedocument.drawing+xml"/>
  <Override PartName="/xl/customProperty23.bin" ContentType="application/vnd.openxmlformats-officedocument.spreadsheetml.customProperty"/>
  <Override PartName="/xl/drawings/drawing21.xml" ContentType="application/vnd.openxmlformats-officedocument.drawing+xml"/>
  <Override PartName="/xl/customProperty24.bin" ContentType="application/vnd.openxmlformats-officedocument.spreadsheetml.customProperty"/>
  <Override PartName="/xl/drawings/drawing22.xml" ContentType="application/vnd.openxmlformats-officedocument.drawing+xml"/>
  <Override PartName="/xl/customProperty25.bin" ContentType="application/vnd.openxmlformats-officedocument.spreadsheetml.customProperty"/>
  <Override PartName="/xl/drawings/drawing23.xml" ContentType="application/vnd.openxmlformats-officedocument.drawing+xml"/>
  <Override PartName="/xl/customProperty26.bin" ContentType="application/vnd.openxmlformats-officedocument.spreadsheetml.customProperty"/>
  <Override PartName="/xl/drawings/drawing24.xml" ContentType="application/vnd.openxmlformats-officedocument.drawing+xml"/>
  <Override PartName="/xl/customProperty27.bin" ContentType="application/vnd.openxmlformats-officedocument.spreadsheetml.customProperty"/>
  <Override PartName="/xl/drawings/drawing25.xml" ContentType="application/vnd.openxmlformats-officedocument.drawing+xml"/>
  <Override PartName="/xl/customProperty28.bin" ContentType="application/vnd.openxmlformats-officedocument.spreadsheetml.customProperty"/>
  <Override PartName="/xl/drawings/drawing26.xml" ContentType="application/vnd.openxmlformats-officedocument.drawing+xml"/>
  <Override PartName="/xl/customProperty29.bin" ContentType="application/vnd.openxmlformats-officedocument.spreadsheetml.customProperty"/>
  <Override PartName="/xl/drawings/drawing27.xml" ContentType="application/vnd.openxmlformats-officedocument.drawing+xml"/>
  <Override PartName="/xl/customProperty30.bin" ContentType="application/vnd.openxmlformats-officedocument.spreadsheetml.customProperty"/>
  <Override PartName="/xl/drawings/drawing28.xml" ContentType="application/vnd.openxmlformats-officedocument.drawing+xml"/>
  <Override PartName="/xl/customProperty31.bin" ContentType="application/vnd.openxmlformats-officedocument.spreadsheetml.customProperty"/>
  <Override PartName="/xl/drawings/drawing29.xml" ContentType="application/vnd.openxmlformats-officedocument.drawing+xml"/>
  <Override PartName="/xl/customProperty32.bin" ContentType="application/vnd.openxmlformats-officedocument.spreadsheetml.customProperty"/>
  <Override PartName="/xl/drawings/drawing30.xml" ContentType="application/vnd.openxmlformats-officedocument.drawing+xml"/>
  <Override PartName="/xl/customProperty33.bin" ContentType="application/vnd.openxmlformats-officedocument.spreadsheetml.customProperty"/>
  <Override PartName="/xl/drawings/drawing31.xml" ContentType="application/vnd.openxmlformats-officedocument.drawing+xml"/>
  <Override PartName="/xl/customProperty34.bin" ContentType="application/vnd.openxmlformats-officedocument.spreadsheetml.customProperty"/>
  <Override PartName="/xl/drawings/drawing32.xml" ContentType="application/vnd.openxmlformats-officedocument.drawing+xml"/>
  <Override PartName="/xl/customProperty35.bin" ContentType="application/vnd.openxmlformats-officedocument.spreadsheetml.customProperty"/>
  <Override PartName="/xl/drawings/drawing33.xml" ContentType="application/vnd.openxmlformats-officedocument.drawing+xml"/>
  <Override PartName="/xl/customProperty36.bin" ContentType="application/vnd.openxmlformats-officedocument.spreadsheetml.customProperty"/>
  <Override PartName="/xl/drawings/drawing34.xml" ContentType="application/vnd.openxmlformats-officedocument.drawing+xml"/>
  <Override PartName="/xl/customProperty37.bin" ContentType="application/vnd.openxmlformats-officedocument.spreadsheetml.customProperty"/>
  <Override PartName="/xl/drawings/drawing35.xml" ContentType="application/vnd.openxmlformats-officedocument.drawing+xml"/>
  <Override PartName="/xl/customProperty38.bin" ContentType="application/vnd.openxmlformats-officedocument.spreadsheetml.customProperty"/>
  <Override PartName="/xl/drawings/drawing36.xml" ContentType="application/vnd.openxmlformats-officedocument.drawing+xml"/>
  <Override PartName="/xl/customProperty39.bin" ContentType="application/vnd.openxmlformats-officedocument.spreadsheetml.customProperty"/>
  <Override PartName="/xl/drawings/drawing37.xml" ContentType="application/vnd.openxmlformats-officedocument.drawing+xml"/>
  <Override PartName="/xl/customProperty40.bin" ContentType="application/vnd.openxmlformats-officedocument.spreadsheetml.customProperty"/>
  <Override PartName="/xl/drawings/drawing38.xml" ContentType="application/vnd.openxmlformats-officedocument.drawing+xml"/>
  <Override PartName="/xl/customProperty41.bin" ContentType="application/vnd.openxmlformats-officedocument.spreadsheetml.customProperty"/>
  <Override PartName="/xl/drawings/drawing39.xml" ContentType="application/vnd.openxmlformats-officedocument.drawing+xml"/>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drawings/drawing40.xml" ContentType="application/vnd.openxmlformats-officedocument.drawing+xml"/>
  <Override PartName="/xl/customProperty46.bin" ContentType="application/vnd.openxmlformats-officedocument.spreadsheetml.customProperty"/>
  <Override PartName="/xl/drawings/drawing41.xml" ContentType="application/vnd.openxmlformats-officedocument.drawing+xml"/>
  <Override PartName="/xl/customProperty47.bin" ContentType="application/vnd.openxmlformats-officedocument.spreadsheetml.customProperty"/>
  <Override PartName="/xl/drawings/drawing42.xml" ContentType="application/vnd.openxmlformats-officedocument.drawing+xml"/>
  <Override PartName="/xl/customProperty48.bin" ContentType="application/vnd.openxmlformats-officedocument.spreadsheetml.customProperty"/>
  <Override PartName="/xl/drawings/drawing43.xml" ContentType="application/vnd.openxmlformats-officedocument.drawing+xml"/>
  <Override PartName="/xl/customProperty49.bin" ContentType="application/vnd.openxmlformats-officedocument.spreadsheetml.customProperty"/>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financegovau.sharepoint.com/sites/M365_DoF_50033504/TBF/Financial Reporting/PRIMA/PRIMA 24-25/For Clearance/"/>
    </mc:Choice>
  </mc:AlternateContent>
  <xr:revisionPtr revIDLastSave="179" documentId="8_{8FB4A0F3-6989-44B7-A936-FDD9C7C99570}" xr6:coauthVersionLast="47" xr6:coauthVersionMax="47" xr10:uidLastSave="{9BAB8928-582E-474E-BDFD-4E25FF000EC3}"/>
  <bookViews>
    <workbookView xWindow="3900" yWindow="3900" windowWidth="28800" windowHeight="15225" tabRatio="799" xr2:uid="{00000000-000D-0000-FFFF-FFFF00000000}"/>
  </bookViews>
  <sheets>
    <sheet name="Cover" sheetId="2" r:id="rId1"/>
    <sheet name="Validations" sheetId="91" r:id="rId2"/>
    <sheet name="Guidance" sheetId="92" r:id="rId3"/>
    <sheet name="Contents" sheetId="93" r:id="rId4"/>
    <sheet name="Certification" sheetId="94" r:id="rId5"/>
    <sheet name="STRUCTURE" sheetId="46" r:id="rId6"/>
    <sheet name="DeptIS" sheetId="89" r:id="rId7"/>
    <sheet name="DeptBS" sheetId="47" r:id="rId8"/>
    <sheet name="DeptCE" sheetId="48" r:id="rId9"/>
    <sheet name="DeptCF" sheetId="49" r:id="rId10"/>
    <sheet name="AdminIS" sheetId="50" r:id="rId11"/>
    <sheet name="AdminBS" sheetId="51" r:id="rId12"/>
    <sheet name="AdminCE" sheetId="52" r:id="rId13"/>
    <sheet name="AdminCF" sheetId="53" r:id="rId14"/>
    <sheet name="Overview" sheetId="54" r:id="rId15"/>
    <sheet name="FPE1.1" sheetId="55" r:id="rId16"/>
    <sheet name="FPE1.2" sheetId="56" r:id="rId17"/>
    <sheet name="FPE2.1" sheetId="57" r:id="rId18"/>
    <sheet name="FPE2.2" sheetId="58" r:id="rId19"/>
    <sheet name="FPO3.1" sheetId="59" r:id="rId20"/>
    <sheet name="FPOPPE3.2" sheetId="60" r:id="rId21"/>
    <sheet name="FPOPPEA3.2" sheetId="61" r:id="rId22"/>
    <sheet name="FPO3.2" sheetId="62" r:id="rId23"/>
    <sheet name="FPO3.3" sheetId="63" r:id="rId24"/>
    <sheet name="FPO3.4" sheetId="64" r:id="rId25"/>
    <sheet name="FPO3.5" sheetId="65" r:id="rId26"/>
    <sheet name="FPO4.1" sheetId="66" r:id="rId27"/>
    <sheet name="FPOPPE4.2" sheetId="67" r:id="rId28"/>
    <sheet name="FPO4.2" sheetId="68" r:id="rId29"/>
    <sheet name="FPO4.3" sheetId="69" r:id="rId30"/>
    <sheet name="FPO4.4" sheetId="70" r:id="rId31"/>
    <sheet name="FPO4.5" sheetId="71" r:id="rId32"/>
    <sheet name="F5.1" sheetId="72" r:id="rId33"/>
    <sheet name="F5.2" sheetId="73" r:id="rId34"/>
    <sheet name="F5.3" sheetId="74" r:id="rId35"/>
    <sheet name="F5.4" sheetId="75" r:id="rId36"/>
    <sheet name="PR6.1" sheetId="76" r:id="rId37"/>
    <sheet name="PR6.2" sheetId="77" r:id="rId38"/>
    <sheet name="PR6.3" sheetId="78" r:id="rId39"/>
    <sheet name="MU7.1" sheetId="79" r:id="rId40"/>
    <sheet name="MU7.2" sheetId="80" r:id="rId41"/>
    <sheet name="MUA7.2" sheetId="81" r:id="rId42"/>
    <sheet name="MU7.3" sheetId="82" r:id="rId43"/>
    <sheet name="MUA7.3" sheetId="83" r:id="rId44"/>
    <sheet name="MU7.4" sheetId="84" r:id="rId45"/>
    <sheet name="MU7.5" sheetId="85" r:id="rId46"/>
    <sheet name="OI8.1" sheetId="86" r:id="rId47"/>
    <sheet name="OI8.2" sheetId="87" r:id="rId48"/>
    <sheet name="OI8.3" sheetId="88" r:id="rId49"/>
  </sheets>
  <definedNames>
    <definedName name="_xlnm._FilterDatabase" localSheetId="40" hidden="1">'MU7.2'!$A$1:$K$1</definedName>
    <definedName name="CurrentYear" localSheetId="6">#REF!</definedName>
    <definedName name="CurrentYear">#REF!</definedName>
    <definedName name="Guidance" localSheetId="6">DeptIS!$K:$K</definedName>
    <definedName name="PreviousYear" localSheetId="6">#REF!</definedName>
    <definedName name="PreviousYear">#REF!</definedName>
    <definedName name="_xlnm.Print_Area" localSheetId="11">AdminBS!$E$2:$J$66</definedName>
    <definedName name="_xlnm.Print_Area" localSheetId="12">AdminCE!$E$2:$H$53</definedName>
    <definedName name="_xlnm.Print_Area" localSheetId="13">AdminCF!$E$2:$H$85</definedName>
    <definedName name="_xlnm.Print_Area" localSheetId="10">AdminIS!$E$2:$J$73</definedName>
    <definedName name="_xlnm.Print_Area" localSheetId="4">Certification!$B$2:$D$34</definedName>
    <definedName name="_xlnm.Print_Area" localSheetId="3">Contents!$C$1:$F$61</definedName>
    <definedName name="_xlnm.Print_Area" localSheetId="0">Cover!$A$1:$K$61</definedName>
    <definedName name="_xlnm.Print_Area" localSheetId="7">DeptBS!$E$2:$J$67</definedName>
    <definedName name="_xlnm.Print_Area" localSheetId="8">DeptCE!$E$2:$J$123</definedName>
    <definedName name="_xlnm.Print_Area" localSheetId="9">DeptCF!$E$2:$J$74</definedName>
    <definedName name="_xlnm.Print_Area" localSheetId="6">DeptIS!$E$2:$J$70</definedName>
    <definedName name="_xlnm.Print_Area" localSheetId="32">'F5.1'!$E$1:$J$93</definedName>
    <definedName name="_xlnm.Print_Area" localSheetId="33">'F5.2'!$E$2:$I$34</definedName>
    <definedName name="_xlnm.Print_Area" localSheetId="34">'F5.3'!$E$2:$G$43</definedName>
    <definedName name="_xlnm.Print_Area" localSheetId="35">'F5.4'!$E$2:$G$15</definedName>
    <definedName name="_xlnm.Print_Area" localSheetId="15">'FPE1.1'!$E$2:$G$113</definedName>
    <definedName name="_xlnm.Print_Area" localSheetId="16">'FPE1.2'!$E$2:$G$175</definedName>
    <definedName name="_xlnm.Print_Area" localSheetId="17">'FPE2.1'!$E$2:$G$139</definedName>
    <definedName name="_xlnm.Print_Area" localSheetId="18">'FPE2.2'!$E$2:$G$183</definedName>
    <definedName name="_xlnm.Print_Area" localSheetId="19">'FPO3.1'!$E$2:$H$192</definedName>
    <definedName name="_xlnm.Print_Area" localSheetId="22">'FPO3.2'!$E$2:$H$109</definedName>
    <definedName name="_xlnm.Print_Area" localSheetId="23">'FPO3.3'!$E$2:$G$80</definedName>
    <definedName name="_xlnm.Print_Area" localSheetId="24">'FPO3.4'!$E$2:$G$82</definedName>
    <definedName name="_xlnm.Print_Area" localSheetId="25">'FPO3.5'!$E$2:$H$38</definedName>
    <definedName name="_xlnm.Print_Area" localSheetId="26">'FPO4.1'!$E$2:$I$213</definedName>
    <definedName name="_xlnm.Print_Area" localSheetId="28">'FPO4.2'!$E$2:$H$134</definedName>
    <definedName name="_xlnm.Print_Area" localSheetId="29">'FPO4.3'!$E$2:$G$73</definedName>
    <definedName name="_xlnm.Print_Area" localSheetId="30">'FPO4.4'!$E$2:$G$96</definedName>
    <definedName name="_xlnm.Print_Area" localSheetId="31">'FPO4.5'!$E$2:$H$52</definedName>
    <definedName name="_xlnm.Print_Area" localSheetId="20">FPOPPE3.2!$E$2:$L$134</definedName>
    <definedName name="_xlnm.Print_Area" localSheetId="27">FPOPPE4.2!$E$2:$L$101</definedName>
    <definedName name="_xlnm.Print_Area" localSheetId="21">FPOPPEA3.2!$D$2:$H$72</definedName>
    <definedName name="_xlnm.Print_Area" localSheetId="2">Guidance!$B$1:$G$43</definedName>
    <definedName name="_xlnm.Print_Area" localSheetId="39">'MU7.1'!$E$1:$M$68</definedName>
    <definedName name="_xlnm.Print_Area" localSheetId="40">'MU7.2'!$E$2:$J$268</definedName>
    <definedName name="_xlnm.Print_Area" localSheetId="42">'MU7.3'!$E$2:$J$228</definedName>
    <definedName name="_xlnm.Print_Area" localSheetId="44">'MU7.4'!$E$2:$M$83</definedName>
    <definedName name="_xlnm.Print_Area" localSheetId="45">'MU7.5'!$E$2:$M$78</definedName>
    <definedName name="_xlnm.Print_Area" localSheetId="41">'MUA7.2'!$E$2:$G$25</definedName>
    <definedName name="_xlnm.Print_Area" localSheetId="43">'MUA7.3'!$E$2:$G$25</definedName>
    <definedName name="_xlnm.Print_Area" localSheetId="46">'OI8.1'!$E$1:$G$95</definedName>
    <definedName name="_xlnm.Print_Area" localSheetId="47">'OI8.2'!$E$2:$G$20</definedName>
    <definedName name="_xlnm.Print_Area" localSheetId="48">'OI8.3'!$E$2:$I$91</definedName>
    <definedName name="_xlnm.Print_Area" localSheetId="14">Overview!$C$2:$E$78</definedName>
    <definedName name="_xlnm.Print_Area" localSheetId="36">'PR6.1'!$E$1:$G$59</definedName>
    <definedName name="_xlnm.Print_Area" localSheetId="37">'PR6.2'!$E$2:$G$16</definedName>
    <definedName name="_xlnm.Print_Area" localSheetId="38">'PR6.3'!$E$30:$H$43</definedName>
    <definedName name="_xlnm.Print_Area" localSheetId="1">Validations!$B$2:$F$22</definedName>
    <definedName name="_xlnm.Print_Titles" localSheetId="24">'FPO3.4'!$4:$5</definedName>
    <definedName name="_xlnm.Print_Titles" localSheetId="43">'MUA7.3'!$4:$5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60" l="1"/>
  <c r="E3" i="53"/>
  <c r="E3" i="52"/>
  <c r="E3" i="49"/>
  <c r="I32" i="72" l="1"/>
  <c r="I8" i="72"/>
  <c r="E7" i="72"/>
  <c r="E31" i="72"/>
  <c r="E6" i="67"/>
  <c r="E98" i="67"/>
  <c r="E41" i="67"/>
  <c r="E131" i="60"/>
  <c r="E41" i="60"/>
  <c r="E71" i="59"/>
  <c r="E38" i="71"/>
  <c r="E101" i="67"/>
  <c r="E96" i="67"/>
  <c r="E44" i="67"/>
  <c r="E39" i="67"/>
  <c r="E90" i="66"/>
  <c r="E26" i="65"/>
  <c r="E134" i="60"/>
  <c r="E129" i="60"/>
  <c r="E44" i="60"/>
  <c r="E37" i="60"/>
  <c r="E14" i="67"/>
  <c r="E14" i="60"/>
  <c r="E12" i="67"/>
  <c r="E78" i="67"/>
  <c r="E111" i="60"/>
  <c r="E12" i="60"/>
  <c r="E33" i="71"/>
  <c r="E75" i="67"/>
  <c r="E9" i="67"/>
  <c r="E84" i="66"/>
  <c r="E21" i="65"/>
  <c r="E108" i="60"/>
  <c r="H51" i="88"/>
  <c r="H29" i="88"/>
  <c r="H6" i="88"/>
  <c r="H71" i="88"/>
  <c r="G7" i="87"/>
  <c r="G52" i="86"/>
  <c r="G7" i="86"/>
  <c r="G58" i="85"/>
  <c r="G17" i="85"/>
  <c r="M58" i="85"/>
  <c r="M37" i="85"/>
  <c r="K58" i="85"/>
  <c r="I58" i="85"/>
  <c r="G63" i="84"/>
  <c r="G17" i="84"/>
  <c r="M63" i="84"/>
  <c r="M42" i="84"/>
  <c r="K63" i="84"/>
  <c r="I63" i="84"/>
  <c r="G4" i="83"/>
  <c r="J216" i="82"/>
  <c r="J155" i="82"/>
  <c r="J143" i="82"/>
  <c r="J101" i="82"/>
  <c r="J55" i="82"/>
  <c r="J31" i="82"/>
  <c r="J4" i="82"/>
  <c r="I143" i="82"/>
  <c r="G4" i="81"/>
  <c r="J253" i="80"/>
  <c r="J194" i="80"/>
  <c r="J182" i="80"/>
  <c r="J140" i="80"/>
  <c r="J93" i="80"/>
  <c r="J3" i="80"/>
  <c r="I182" i="80"/>
  <c r="G40" i="79"/>
  <c r="G7" i="79"/>
  <c r="M40" i="79"/>
  <c r="M7" i="79"/>
  <c r="K40" i="79"/>
  <c r="K7" i="79"/>
  <c r="I40" i="79"/>
  <c r="I7" i="79"/>
  <c r="H4" i="78"/>
  <c r="G6" i="77"/>
  <c r="G5" i="76"/>
  <c r="G4" i="75"/>
  <c r="G4" i="74"/>
  <c r="G5" i="73"/>
  <c r="I5" i="73"/>
  <c r="E91" i="72"/>
  <c r="J74" i="72"/>
  <c r="J57" i="72"/>
  <c r="H40" i="71"/>
  <c r="H4" i="71"/>
  <c r="G63" i="70"/>
  <c r="G4" i="70"/>
  <c r="G59" i="69"/>
  <c r="G4" i="69"/>
  <c r="H2" i="68"/>
  <c r="H125" i="68"/>
  <c r="H101" i="68"/>
  <c r="H96" i="68"/>
  <c r="H91" i="68"/>
  <c r="H65" i="68"/>
  <c r="I168" i="66"/>
  <c r="I146" i="66"/>
  <c r="I131" i="66"/>
  <c r="I119" i="66"/>
  <c r="I114" i="66"/>
  <c r="I101" i="66"/>
  <c r="I56" i="66"/>
  <c r="I5" i="66"/>
  <c r="H4" i="65"/>
  <c r="G51" i="64"/>
  <c r="G4" i="64"/>
  <c r="G60" i="63"/>
  <c r="G4" i="63"/>
  <c r="H21" i="62"/>
  <c r="H100" i="62"/>
  <c r="H77" i="62"/>
  <c r="H72" i="62"/>
  <c r="H67" i="62"/>
  <c r="H6" i="59"/>
  <c r="H177" i="59"/>
  <c r="H146" i="59"/>
  <c r="H125" i="59"/>
  <c r="H111" i="59"/>
  <c r="H104" i="59"/>
  <c r="H98" i="59"/>
  <c r="H86" i="59"/>
  <c r="G125" i="58"/>
  <c r="G114" i="58"/>
  <c r="G98" i="58"/>
  <c r="G58" i="58"/>
  <c r="G4" i="58"/>
  <c r="G102" i="57"/>
  <c r="G48" i="57"/>
  <c r="G6" i="57"/>
  <c r="G146" i="56"/>
  <c r="G112" i="56"/>
  <c r="G100" i="56"/>
  <c r="G83" i="56"/>
  <c r="G41" i="56"/>
  <c r="G3" i="56"/>
  <c r="G106" i="55"/>
  <c r="G103" i="55"/>
  <c r="G59" i="55"/>
  <c r="G6" i="55"/>
  <c r="H5" i="53"/>
  <c r="H66" i="53"/>
  <c r="H6" i="52"/>
  <c r="H4" i="51"/>
  <c r="H52" i="50"/>
  <c r="H4" i="50"/>
  <c r="H62" i="49"/>
  <c r="H4" i="49"/>
  <c r="H62" i="48"/>
  <c r="H4" i="48"/>
  <c r="H4" i="47"/>
  <c r="H46" i="89"/>
  <c r="H4" i="89"/>
  <c r="F71" i="88"/>
  <c r="F51" i="88"/>
  <c r="F29" i="88"/>
  <c r="F6" i="88"/>
  <c r="F7" i="87"/>
  <c r="F52" i="86"/>
  <c r="F7" i="86"/>
  <c r="F58" i="85"/>
  <c r="F17" i="85"/>
  <c r="L58" i="85"/>
  <c r="L37" i="85"/>
  <c r="J58" i="85"/>
  <c r="H58" i="85"/>
  <c r="F63" i="84"/>
  <c r="F17" i="84"/>
  <c r="L63" i="84"/>
  <c r="L42" i="84"/>
  <c r="J63" i="84"/>
  <c r="H63" i="84"/>
  <c r="F4" i="83"/>
  <c r="I216" i="82"/>
  <c r="I155" i="82"/>
  <c r="I101" i="82"/>
  <c r="I55" i="82"/>
  <c r="I31" i="82"/>
  <c r="I4" i="82"/>
  <c r="H143" i="82"/>
  <c r="G143" i="82"/>
  <c r="F4" i="81"/>
  <c r="I253" i="80"/>
  <c r="I194" i="80"/>
  <c r="I140" i="80"/>
  <c r="I93" i="80"/>
  <c r="I3" i="80"/>
  <c r="H182" i="80"/>
  <c r="G182" i="80"/>
  <c r="F40" i="79"/>
  <c r="F7" i="79"/>
  <c r="L40" i="79"/>
  <c r="L7" i="79"/>
  <c r="J40" i="79"/>
  <c r="J7" i="79"/>
  <c r="H40" i="79"/>
  <c r="H7" i="79"/>
  <c r="G4" i="78"/>
  <c r="F6" i="77"/>
  <c r="F5" i="76"/>
  <c r="F4" i="75"/>
  <c r="F4" i="74"/>
  <c r="F5" i="73"/>
  <c r="H5" i="73"/>
  <c r="E86" i="72"/>
  <c r="I74" i="72"/>
  <c r="I57" i="72"/>
  <c r="G4" i="71"/>
  <c r="G40" i="71"/>
  <c r="F63" i="70"/>
  <c r="F4" i="70"/>
  <c r="F59" i="69"/>
  <c r="F4" i="69"/>
  <c r="G2" i="68"/>
  <c r="H19" i="68"/>
  <c r="G125" i="68"/>
  <c r="G101" i="68"/>
  <c r="G96" i="68"/>
  <c r="G91" i="68"/>
  <c r="G65" i="68"/>
  <c r="H168" i="66"/>
  <c r="H146" i="66"/>
  <c r="H131" i="66"/>
  <c r="H119" i="66"/>
  <c r="H114" i="66"/>
  <c r="H101" i="66"/>
  <c r="H56" i="66"/>
  <c r="H5" i="66"/>
  <c r="G4" i="65"/>
  <c r="F51" i="64"/>
  <c r="F4" i="64"/>
  <c r="F60" i="63"/>
  <c r="F4" i="63"/>
  <c r="H2" i="62"/>
  <c r="G100" i="62"/>
  <c r="G77" i="62"/>
  <c r="G72" i="62"/>
  <c r="G67" i="62"/>
  <c r="G21" i="62"/>
  <c r="G177" i="59"/>
  <c r="G146" i="59"/>
  <c r="G125" i="59"/>
  <c r="G111" i="59"/>
  <c r="G104" i="59"/>
  <c r="G98" i="59"/>
  <c r="G86" i="59"/>
  <c r="G6" i="59"/>
  <c r="F125" i="58"/>
  <c r="F114" i="58"/>
  <c r="F98" i="58"/>
  <c r="F58" i="58"/>
  <c r="F4" i="58"/>
  <c r="F102" i="57"/>
  <c r="F48" i="57"/>
  <c r="F6" i="57"/>
  <c r="F146" i="56"/>
  <c r="F112" i="56"/>
  <c r="F100" i="56"/>
  <c r="F83" i="56"/>
  <c r="F41" i="56"/>
  <c r="F3" i="56"/>
  <c r="F106" i="55"/>
  <c r="F103" i="55"/>
  <c r="F59" i="55"/>
  <c r="F6" i="55"/>
  <c r="G66" i="53"/>
  <c r="G5" i="53"/>
  <c r="G6" i="52"/>
  <c r="G4" i="51"/>
  <c r="G4" i="50"/>
  <c r="G52" i="50"/>
  <c r="G4" i="49"/>
  <c r="G62" i="49"/>
  <c r="G4" i="48"/>
  <c r="G62" i="48"/>
  <c r="G4" i="47"/>
  <c r="G46" i="89"/>
  <c r="G4" i="89"/>
  <c r="E3" i="50"/>
  <c r="E3" i="51"/>
  <c r="E3" i="47"/>
  <c r="E3" i="48"/>
  <c r="E3" i="89"/>
  <c r="E20" i="91"/>
  <c r="E19" i="91"/>
  <c r="E17" i="91"/>
  <c r="E14" i="91"/>
  <c r="E11" i="91"/>
  <c r="E9" i="91"/>
  <c r="E10" i="91"/>
  <c r="E8" i="91"/>
  <c r="F20" i="91"/>
  <c r="F17" i="91"/>
  <c r="F14" i="91"/>
  <c r="B8" i="93"/>
  <c r="E15" i="93"/>
  <c r="E14" i="93"/>
  <c r="E13" i="93"/>
  <c r="E12" i="93"/>
  <c r="E11" i="93"/>
  <c r="E10" i="93"/>
  <c r="E9" i="93"/>
  <c r="E8" i="93"/>
  <c r="B15" i="93"/>
  <c r="B14" i="93"/>
  <c r="B13" i="93"/>
  <c r="B12" i="93"/>
  <c r="B11" i="93"/>
  <c r="B10" i="93"/>
  <c r="B9" i="93"/>
  <c r="E18" i="91"/>
  <c r="B9" i="91"/>
  <c r="B12" i="91"/>
  <c r="B15" i="91"/>
  <c r="B18" i="91"/>
  <c r="F6" i="91"/>
  <c r="E53" i="51"/>
  <c r="E52" i="51"/>
  <c r="E51" i="51"/>
  <c r="E50" i="51"/>
  <c r="E46" i="51"/>
  <c r="E45" i="51"/>
  <c r="E44" i="51"/>
  <c r="E43" i="51"/>
  <c r="E42" i="51"/>
  <c r="E38" i="51"/>
  <c r="E37" i="51"/>
  <c r="E36" i="51"/>
  <c r="E35" i="51"/>
  <c r="E34" i="51"/>
  <c r="E26" i="51"/>
  <c r="E25" i="51"/>
  <c r="E24" i="51"/>
  <c r="E23" i="51"/>
  <c r="E13" i="51"/>
  <c r="E12" i="51"/>
  <c r="E11" i="51"/>
  <c r="E10" i="51"/>
  <c r="E9" i="51"/>
  <c r="E8" i="51"/>
  <c r="E46" i="50"/>
  <c r="E45" i="50"/>
  <c r="E44" i="50"/>
  <c r="E38" i="50"/>
  <c r="E37" i="50"/>
  <c r="E36" i="50"/>
  <c r="E35" i="50"/>
  <c r="E34" i="50"/>
  <c r="E33" i="50"/>
  <c r="E29" i="50"/>
  <c r="E28" i="50"/>
  <c r="E27" i="50"/>
  <c r="E20" i="50"/>
  <c r="E19" i="50"/>
  <c r="E17" i="50"/>
  <c r="E16" i="50"/>
  <c r="E15" i="50"/>
  <c r="E14" i="50"/>
  <c r="E12" i="50"/>
  <c r="E11" i="50"/>
  <c r="E10" i="50"/>
  <c r="E9" i="50"/>
  <c r="E8" i="50"/>
  <c r="E8" i="47"/>
  <c r="E50" i="47"/>
  <c r="E49" i="47"/>
  <c r="E48" i="47"/>
  <c r="E44" i="47"/>
  <c r="E43" i="47"/>
  <c r="E42" i="47"/>
  <c r="E41" i="47"/>
  <c r="E37" i="47"/>
  <c r="E36" i="47"/>
  <c r="E35" i="47"/>
  <c r="E34" i="47"/>
  <c r="E33" i="47"/>
  <c r="E32" i="47"/>
  <c r="E25" i="47"/>
  <c r="E23" i="47"/>
  <c r="E22" i="47"/>
  <c r="E12" i="47"/>
  <c r="E11" i="47"/>
  <c r="E10" i="47"/>
  <c r="E9" i="47"/>
  <c r="H26" i="89"/>
  <c r="H15" i="89"/>
  <c r="H14" i="89"/>
  <c r="H13" i="89"/>
  <c r="H12" i="89"/>
  <c r="H10" i="89"/>
  <c r="H9" i="89"/>
  <c r="H8" i="89"/>
  <c r="H18" i="89"/>
  <c r="G42" i="89"/>
  <c r="G39" i="89"/>
  <c r="G35" i="89"/>
  <c r="G34" i="89"/>
  <c r="G33" i="89"/>
  <c r="G28" i="89"/>
  <c r="G27" i="89"/>
  <c r="G26" i="89"/>
  <c r="G29" i="89"/>
  <c r="G25" i="89"/>
  <c r="G24" i="89"/>
  <c r="G23" i="89"/>
  <c r="G17" i="89"/>
  <c r="G15" i="89"/>
  <c r="G14" i="89"/>
  <c r="G13" i="89"/>
  <c r="G12" i="89"/>
  <c r="G10" i="89"/>
  <c r="G9" i="89"/>
  <c r="G8" i="89"/>
  <c r="H42" i="89"/>
  <c r="H39" i="89"/>
  <c r="H35" i="89"/>
  <c r="H34" i="89"/>
  <c r="H36" i="89"/>
  <c r="H33" i="89"/>
  <c r="H28" i="89"/>
  <c r="H27" i="89"/>
  <c r="H25" i="89"/>
  <c r="H29" i="89"/>
  <c r="H24" i="89"/>
  <c r="H23" i="89"/>
  <c r="H17" i="89"/>
  <c r="E9" i="89"/>
  <c r="E39" i="89"/>
  <c r="E35" i="89"/>
  <c r="E34" i="89"/>
  <c r="E33" i="89"/>
  <c r="E28" i="89"/>
  <c r="E27" i="89"/>
  <c r="E26" i="89"/>
  <c r="E25" i="89"/>
  <c r="E24" i="89"/>
  <c r="E23" i="89"/>
  <c r="E17" i="89"/>
  <c r="E15" i="89"/>
  <c r="E14" i="89"/>
  <c r="E13" i="89"/>
  <c r="E12" i="89"/>
  <c r="E10" i="89"/>
  <c r="E8" i="89"/>
  <c r="J62" i="89"/>
  <c r="H62" i="89"/>
  <c r="G62" i="89"/>
  <c r="J60" i="89"/>
  <c r="J61" i="89"/>
  <c r="H60" i="89"/>
  <c r="H61" i="89"/>
  <c r="J58" i="89"/>
  <c r="H58" i="89"/>
  <c r="G58" i="89"/>
  <c r="G60" i="89"/>
  <c r="G61" i="89"/>
  <c r="J36" i="89"/>
  <c r="J37" i="89"/>
  <c r="J38" i="89"/>
  <c r="J41" i="89"/>
  <c r="J43" i="89"/>
  <c r="G36" i="89"/>
  <c r="J29" i="89"/>
  <c r="J18" i="89"/>
  <c r="E62" i="59"/>
  <c r="E6" i="60"/>
  <c r="E99" i="60"/>
  <c r="E96" i="60"/>
  <c r="E94" i="60"/>
  <c r="E80" i="59"/>
  <c r="E73" i="59"/>
  <c r="E99" i="66"/>
  <c r="E92" i="66"/>
  <c r="E70" i="60"/>
  <c r="E65" i="59"/>
  <c r="I81" i="88"/>
  <c r="H81" i="88"/>
  <c r="G81" i="88"/>
  <c r="F81" i="88"/>
  <c r="I78" i="88"/>
  <c r="I82" i="88"/>
  <c r="H78" i="88"/>
  <c r="H82" i="88"/>
  <c r="G78" i="88"/>
  <c r="G82" i="88"/>
  <c r="F78" i="88"/>
  <c r="F82" i="88"/>
  <c r="I69" i="88"/>
  <c r="H69" i="88"/>
  <c r="G69" i="88"/>
  <c r="F69" i="88"/>
  <c r="I65" i="88"/>
  <c r="H65" i="88"/>
  <c r="G65" i="88"/>
  <c r="F65" i="88"/>
  <c r="I60" i="88"/>
  <c r="H60" i="88"/>
  <c r="G60" i="88"/>
  <c r="F60" i="88"/>
  <c r="I57" i="88"/>
  <c r="I61" i="88"/>
  <c r="H57" i="88"/>
  <c r="H61" i="88"/>
  <c r="G57" i="88"/>
  <c r="G61" i="88"/>
  <c r="F57" i="88"/>
  <c r="F61" i="88"/>
  <c r="I38" i="88"/>
  <c r="H38" i="88"/>
  <c r="G38" i="88"/>
  <c r="F38" i="88"/>
  <c r="I35" i="88"/>
  <c r="I39" i="88"/>
  <c r="H35" i="88"/>
  <c r="H39" i="88"/>
  <c r="G35" i="88"/>
  <c r="G39" i="88"/>
  <c r="F35" i="88"/>
  <c r="F39" i="88"/>
  <c r="I27" i="88"/>
  <c r="H27" i="88"/>
  <c r="G27" i="88"/>
  <c r="F27" i="88"/>
  <c r="I23" i="88"/>
  <c r="H23" i="88"/>
  <c r="G23" i="88"/>
  <c r="F23" i="88"/>
  <c r="I18" i="88"/>
  <c r="H18" i="88"/>
  <c r="G18" i="88"/>
  <c r="F18" i="88"/>
  <c r="I14" i="88"/>
  <c r="I19" i="88"/>
  <c r="H14" i="88"/>
  <c r="H19" i="88"/>
  <c r="G14" i="88"/>
  <c r="G19" i="88"/>
  <c r="F14" i="88"/>
  <c r="F19" i="88"/>
  <c r="G17" i="87"/>
  <c r="F17" i="87"/>
  <c r="G15" i="87"/>
  <c r="F15" i="87"/>
  <c r="G94" i="86"/>
  <c r="F94" i="86"/>
  <c r="G86" i="86"/>
  <c r="G95" i="86"/>
  <c r="F86" i="86"/>
  <c r="F95" i="86"/>
  <c r="G72" i="86"/>
  <c r="F72" i="86"/>
  <c r="G71" i="86"/>
  <c r="F71" i="86"/>
  <c r="G62" i="86"/>
  <c r="F62" i="86"/>
  <c r="G48" i="86"/>
  <c r="G47" i="86"/>
  <c r="F47" i="86"/>
  <c r="G39" i="86"/>
  <c r="F39" i="86"/>
  <c r="F48" i="86"/>
  <c r="F26" i="86"/>
  <c r="G25" i="86"/>
  <c r="G26" i="86"/>
  <c r="F25" i="86"/>
  <c r="G16" i="86"/>
  <c r="F16" i="86"/>
  <c r="G19" i="83"/>
  <c r="F19" i="83"/>
  <c r="G11" i="83"/>
  <c r="F11" i="83"/>
  <c r="J224" i="82"/>
  <c r="I224" i="82"/>
  <c r="J220" i="82"/>
  <c r="I220" i="82"/>
  <c r="J203" i="82"/>
  <c r="I203" i="82"/>
  <c r="H203" i="82"/>
  <c r="I193" i="82"/>
  <c r="J193" i="82"/>
  <c r="H193" i="82"/>
  <c r="J192" i="82"/>
  <c r="J186" i="82"/>
  <c r="I186" i="82"/>
  <c r="H186" i="82"/>
  <c r="J185" i="82"/>
  <c r="J177" i="82"/>
  <c r="I177" i="82"/>
  <c r="J167" i="82"/>
  <c r="I167" i="82"/>
  <c r="J160" i="82"/>
  <c r="I160" i="82"/>
  <c r="J151" i="82"/>
  <c r="I151" i="82"/>
  <c r="H151" i="82"/>
  <c r="G151" i="82"/>
  <c r="J147" i="82"/>
  <c r="I147" i="82"/>
  <c r="H147" i="82"/>
  <c r="G147" i="82"/>
  <c r="J137" i="82"/>
  <c r="I137" i="82"/>
  <c r="J132" i="82"/>
  <c r="I132" i="82"/>
  <c r="J124" i="82"/>
  <c r="J122" i="82"/>
  <c r="I122" i="82"/>
  <c r="J116" i="82"/>
  <c r="I116" i="82"/>
  <c r="J115" i="82"/>
  <c r="I115" i="82"/>
  <c r="I124" i="82"/>
  <c r="J108" i="82"/>
  <c r="I108" i="82"/>
  <c r="J95" i="82"/>
  <c r="I95" i="82"/>
  <c r="J88" i="82"/>
  <c r="I88" i="82"/>
  <c r="J81" i="82"/>
  <c r="I81" i="82"/>
  <c r="J74" i="82"/>
  <c r="I74" i="82"/>
  <c r="J63" i="82"/>
  <c r="J97" i="82"/>
  <c r="I63" i="82"/>
  <c r="I97" i="82"/>
  <c r="J50" i="82"/>
  <c r="I50" i="82"/>
  <c r="J46" i="82"/>
  <c r="I46" i="82"/>
  <c r="J45" i="82"/>
  <c r="J52" i="82"/>
  <c r="I45" i="82"/>
  <c r="I52" i="82"/>
  <c r="J39" i="82"/>
  <c r="I39" i="82"/>
  <c r="J26" i="82"/>
  <c r="I26" i="82"/>
  <c r="J22" i="82"/>
  <c r="I22" i="82"/>
  <c r="J18" i="82"/>
  <c r="I18" i="82"/>
  <c r="J14" i="82"/>
  <c r="J28" i="82"/>
  <c r="I14" i="82"/>
  <c r="J10" i="82"/>
  <c r="I10" i="82"/>
  <c r="I28" i="82"/>
  <c r="G19" i="81"/>
  <c r="F19" i="81"/>
  <c r="G11" i="81"/>
  <c r="F11" i="81"/>
  <c r="J263" i="80"/>
  <c r="I263" i="80"/>
  <c r="J259" i="80"/>
  <c r="I259" i="80"/>
  <c r="J241" i="80"/>
  <c r="I241" i="80"/>
  <c r="H241" i="80"/>
  <c r="J231" i="80"/>
  <c r="I231" i="80"/>
  <c r="H231" i="80"/>
  <c r="J230" i="80"/>
  <c r="I224" i="80"/>
  <c r="J224" i="80"/>
  <c r="H224" i="80"/>
  <c r="J223" i="80"/>
  <c r="J215" i="80"/>
  <c r="I215" i="80"/>
  <c r="J206" i="80"/>
  <c r="I206" i="80"/>
  <c r="J199" i="80"/>
  <c r="I199" i="80"/>
  <c r="J190" i="80"/>
  <c r="I190" i="80"/>
  <c r="H190" i="80"/>
  <c r="G190" i="80"/>
  <c r="J186" i="80"/>
  <c r="I186" i="80"/>
  <c r="H186" i="80"/>
  <c r="G186" i="80"/>
  <c r="J176" i="80"/>
  <c r="I176" i="80"/>
  <c r="J171" i="80"/>
  <c r="I171" i="80"/>
  <c r="J161" i="80"/>
  <c r="I161" i="80"/>
  <c r="J155" i="80"/>
  <c r="I155" i="80"/>
  <c r="J154" i="80"/>
  <c r="I154" i="80"/>
  <c r="J147" i="80"/>
  <c r="J163" i="80"/>
  <c r="I147" i="80"/>
  <c r="I163" i="80"/>
  <c r="J134" i="80"/>
  <c r="I134" i="80"/>
  <c r="J127" i="80"/>
  <c r="I127" i="80"/>
  <c r="J120" i="80"/>
  <c r="I120" i="80"/>
  <c r="J113" i="80"/>
  <c r="I113" i="80"/>
  <c r="J102" i="80"/>
  <c r="I102" i="80"/>
  <c r="I136" i="80"/>
  <c r="J44" i="80"/>
  <c r="I44" i="80"/>
  <c r="J40" i="80"/>
  <c r="J46" i="80"/>
  <c r="I40" i="80"/>
  <c r="I46" i="80"/>
  <c r="J39" i="80"/>
  <c r="I39" i="80"/>
  <c r="J33" i="80"/>
  <c r="I33" i="80"/>
  <c r="J25" i="80"/>
  <c r="I25" i="80"/>
  <c r="J21" i="80"/>
  <c r="I21" i="80"/>
  <c r="J17" i="80"/>
  <c r="I17" i="80"/>
  <c r="J13" i="80"/>
  <c r="I13" i="80"/>
  <c r="J9" i="80"/>
  <c r="J27" i="80"/>
  <c r="I9" i="80"/>
  <c r="I27" i="80"/>
  <c r="M56" i="79"/>
  <c r="L56" i="79"/>
  <c r="K56" i="79"/>
  <c r="J56" i="79"/>
  <c r="I56" i="79"/>
  <c r="H56" i="79"/>
  <c r="G56" i="79"/>
  <c r="F56" i="79"/>
  <c r="M55" i="79"/>
  <c r="L55" i="79"/>
  <c r="M54" i="79"/>
  <c r="L54" i="79"/>
  <c r="M53" i="79"/>
  <c r="L53" i="79"/>
  <c r="M52" i="79"/>
  <c r="L52" i="79"/>
  <c r="M51" i="79"/>
  <c r="L51" i="79"/>
  <c r="K48" i="79"/>
  <c r="J48" i="79"/>
  <c r="I48" i="79"/>
  <c r="H48" i="79"/>
  <c r="G48" i="79"/>
  <c r="M48" i="79"/>
  <c r="M57" i="79"/>
  <c r="F48" i="79"/>
  <c r="L48" i="79"/>
  <c r="L57" i="79"/>
  <c r="M47" i="79"/>
  <c r="L47" i="79"/>
  <c r="M46" i="79"/>
  <c r="L46" i="79"/>
  <c r="M45" i="79"/>
  <c r="L45" i="79"/>
  <c r="M44" i="79"/>
  <c r="L44" i="79"/>
  <c r="M43" i="79"/>
  <c r="L43" i="79"/>
  <c r="K22" i="79"/>
  <c r="J22" i="79"/>
  <c r="I22" i="79"/>
  <c r="H22" i="79"/>
  <c r="G22" i="79"/>
  <c r="F22" i="79"/>
  <c r="M21" i="79"/>
  <c r="L21" i="79"/>
  <c r="M20" i="79"/>
  <c r="L20" i="79"/>
  <c r="M19" i="79"/>
  <c r="L19" i="79"/>
  <c r="M18" i="79"/>
  <c r="L18" i="79"/>
  <c r="M17" i="79"/>
  <c r="M22" i="79"/>
  <c r="L17" i="79"/>
  <c r="L22" i="79"/>
  <c r="K15" i="79"/>
  <c r="J15" i="79"/>
  <c r="I15" i="79"/>
  <c r="H15" i="79"/>
  <c r="G15" i="79"/>
  <c r="F15" i="79"/>
  <c r="M14" i="79"/>
  <c r="L14" i="79"/>
  <c r="M13" i="79"/>
  <c r="L13" i="79"/>
  <c r="M12" i="79"/>
  <c r="L12" i="79"/>
  <c r="M11" i="79"/>
  <c r="L11" i="79"/>
  <c r="M10" i="79"/>
  <c r="M15" i="79"/>
  <c r="M23" i="79"/>
  <c r="L10" i="79"/>
  <c r="L15" i="79"/>
  <c r="G13" i="77"/>
  <c r="F13" i="77"/>
  <c r="G28" i="76"/>
  <c r="F28" i="76"/>
  <c r="G23" i="76"/>
  <c r="F23" i="76"/>
  <c r="G17" i="76"/>
  <c r="F17" i="76"/>
  <c r="G12" i="76"/>
  <c r="F12" i="76"/>
  <c r="G11" i="75"/>
  <c r="F11" i="75"/>
  <c r="G33" i="74"/>
  <c r="F33" i="74"/>
  <c r="G27" i="74"/>
  <c r="F27" i="74"/>
  <c r="G21" i="74"/>
  <c r="F21" i="74"/>
  <c r="G16" i="74"/>
  <c r="F16" i="74"/>
  <c r="I29" i="73"/>
  <c r="H29" i="73"/>
  <c r="G29" i="73"/>
  <c r="F7" i="73"/>
  <c r="F29" i="73"/>
  <c r="F25" i="73"/>
  <c r="I24" i="73"/>
  <c r="H24" i="73"/>
  <c r="G24" i="73"/>
  <c r="F24" i="73"/>
  <c r="G16" i="73"/>
  <c r="G25" i="73"/>
  <c r="F16" i="73"/>
  <c r="I15" i="73"/>
  <c r="I16" i="73"/>
  <c r="I25" i="73"/>
  <c r="H7" i="73"/>
  <c r="H16" i="73"/>
  <c r="H25" i="73"/>
  <c r="H15" i="73"/>
  <c r="G15" i="73"/>
  <c r="F15" i="73"/>
  <c r="J80" i="72"/>
  <c r="I80" i="72"/>
  <c r="J68" i="72"/>
  <c r="I68" i="72"/>
  <c r="J63" i="72"/>
  <c r="I63" i="72"/>
  <c r="J52" i="72"/>
  <c r="I52" i="72"/>
  <c r="H52" i="72"/>
  <c r="G52" i="72"/>
  <c r="F52" i="72"/>
  <c r="J41" i="72"/>
  <c r="I41" i="72"/>
  <c r="H41" i="72"/>
  <c r="G41" i="72"/>
  <c r="F41" i="72"/>
  <c r="J27" i="72"/>
  <c r="I27" i="72"/>
  <c r="H27" i="72"/>
  <c r="G27" i="72"/>
  <c r="F27" i="72"/>
  <c r="J16" i="72"/>
  <c r="I16" i="72"/>
  <c r="H16" i="72"/>
  <c r="G16" i="72"/>
  <c r="F16" i="72"/>
  <c r="H45" i="71"/>
  <c r="G45" i="71"/>
  <c r="G38" i="71"/>
  <c r="F38" i="71"/>
  <c r="H37" i="71"/>
  <c r="H36" i="71"/>
  <c r="H35" i="71"/>
  <c r="H34" i="71"/>
  <c r="H33" i="71"/>
  <c r="H38" i="71"/>
  <c r="G53" i="51"/>
  <c r="G54" i="51"/>
  <c r="G57" i="51"/>
  <c r="H26" i="71"/>
  <c r="G26" i="71"/>
  <c r="H21" i="71"/>
  <c r="G21" i="71"/>
  <c r="H15" i="71"/>
  <c r="G15" i="71"/>
  <c r="H10" i="71"/>
  <c r="G10" i="71"/>
  <c r="G93" i="70"/>
  <c r="F93" i="70"/>
  <c r="G88" i="70"/>
  <c r="F88" i="70"/>
  <c r="G76" i="70"/>
  <c r="F76" i="70"/>
  <c r="G71" i="70"/>
  <c r="F71" i="70"/>
  <c r="G54" i="70"/>
  <c r="F54" i="70"/>
  <c r="G48" i="70"/>
  <c r="F48" i="70"/>
  <c r="G44" i="51"/>
  <c r="G47" i="51"/>
  <c r="G34" i="70"/>
  <c r="F34" i="70"/>
  <c r="G28" i="70"/>
  <c r="F28" i="70"/>
  <c r="G18" i="70"/>
  <c r="F18" i="70"/>
  <c r="G13" i="70"/>
  <c r="F13" i="70"/>
  <c r="G70" i="69"/>
  <c r="F70" i="69"/>
  <c r="G38" i="51"/>
  <c r="G55" i="69"/>
  <c r="F55" i="69"/>
  <c r="G50" i="69"/>
  <c r="F50" i="69"/>
  <c r="G40" i="69"/>
  <c r="F40" i="69"/>
  <c r="G35" i="69"/>
  <c r="F35" i="69"/>
  <c r="G31" i="69"/>
  <c r="F31" i="69"/>
  <c r="G26" i="69"/>
  <c r="H35" i="51"/>
  <c r="F26" i="69"/>
  <c r="G16" i="69"/>
  <c r="F16" i="69"/>
  <c r="G11" i="69"/>
  <c r="F11" i="69"/>
  <c r="H129" i="68"/>
  <c r="G129" i="68"/>
  <c r="G111" i="68"/>
  <c r="H110" i="68"/>
  <c r="H111" i="68"/>
  <c r="G110" i="68"/>
  <c r="H106" i="68"/>
  <c r="G106" i="68"/>
  <c r="H83" i="68"/>
  <c r="G83" i="68"/>
  <c r="H78" i="68"/>
  <c r="H26" i="51"/>
  <c r="G78" i="68"/>
  <c r="H74" i="68"/>
  <c r="G74" i="68"/>
  <c r="H69" i="68"/>
  <c r="G69" i="68"/>
  <c r="H44" i="68"/>
  <c r="G44" i="68"/>
  <c r="H42" i="68"/>
  <c r="G42" i="68"/>
  <c r="H33" i="68"/>
  <c r="H16" i="68"/>
  <c r="G16" i="68"/>
  <c r="K101" i="67"/>
  <c r="J101" i="67"/>
  <c r="I101" i="67"/>
  <c r="H101" i="67"/>
  <c r="G101" i="67"/>
  <c r="F101" i="67"/>
  <c r="L100" i="67"/>
  <c r="L101" i="67" s="1"/>
  <c r="L99" i="67"/>
  <c r="L95" i="67"/>
  <c r="L94" i="67"/>
  <c r="L93" i="67"/>
  <c r="L92" i="67"/>
  <c r="L91" i="67"/>
  <c r="L90" i="67"/>
  <c r="L89" i="67"/>
  <c r="L88" i="67"/>
  <c r="L87" i="67"/>
  <c r="L86" i="67"/>
  <c r="L85" i="67"/>
  <c r="L84" i="67"/>
  <c r="L83" i="67"/>
  <c r="L82" i="67"/>
  <c r="L81" i="67"/>
  <c r="L80" i="67"/>
  <c r="L77" i="67"/>
  <c r="L78" i="67"/>
  <c r="L96" i="67" s="1"/>
  <c r="K77" i="67"/>
  <c r="K78" i="67"/>
  <c r="K96" i="67"/>
  <c r="J77" i="67"/>
  <c r="I77" i="67"/>
  <c r="H77" i="67"/>
  <c r="G77" i="67"/>
  <c r="G78" i="67"/>
  <c r="G96" i="67"/>
  <c r="F77" i="67"/>
  <c r="F78" i="67"/>
  <c r="F96" i="67"/>
  <c r="L76" i="67"/>
  <c r="K76" i="67"/>
  <c r="J76" i="67"/>
  <c r="J78" i="67"/>
  <c r="J96" i="67"/>
  <c r="I76" i="67"/>
  <c r="I78" i="67"/>
  <c r="I96" i="67" s="1"/>
  <c r="H76" i="67"/>
  <c r="H78" i="67"/>
  <c r="H96" i="67"/>
  <c r="G76" i="67"/>
  <c r="F76" i="67"/>
  <c r="L48" i="67"/>
  <c r="L46" i="67"/>
  <c r="K44" i="67"/>
  <c r="J44" i="67"/>
  <c r="I44" i="67"/>
  <c r="H44" i="67"/>
  <c r="G44" i="67"/>
  <c r="F44" i="67"/>
  <c r="L43" i="67"/>
  <c r="L44" i="67"/>
  <c r="L42" i="67"/>
  <c r="J39" i="67"/>
  <c r="L36" i="67"/>
  <c r="L35" i="67"/>
  <c r="L34" i="67"/>
  <c r="L33" i="67"/>
  <c r="L32" i="67"/>
  <c r="L31" i="67"/>
  <c r="L30" i="67"/>
  <c r="L29" i="67"/>
  <c r="L28" i="67"/>
  <c r="L27" i="67"/>
  <c r="L26" i="67"/>
  <c r="L25" i="67"/>
  <c r="L24" i="67"/>
  <c r="L23" i="67"/>
  <c r="L22" i="67"/>
  <c r="L21" i="67"/>
  <c r="L20" i="67"/>
  <c r="L19" i="67"/>
  <c r="L18" i="67"/>
  <c r="L17" i="67"/>
  <c r="L16" i="67"/>
  <c r="J14" i="67"/>
  <c r="G14" i="67"/>
  <c r="G39" i="67"/>
  <c r="L13" i="67"/>
  <c r="K12" i="67"/>
  <c r="K14" i="67"/>
  <c r="K39" i="67"/>
  <c r="J12" i="67"/>
  <c r="I12" i="67"/>
  <c r="I14" i="67"/>
  <c r="I39" i="67"/>
  <c r="H12" i="67"/>
  <c r="G12" i="67"/>
  <c r="F12" i="67"/>
  <c r="F14" i="67"/>
  <c r="F39" i="67"/>
  <c r="L11" i="67"/>
  <c r="L10" i="67"/>
  <c r="L12" i="67"/>
  <c r="L14" i="67"/>
  <c r="L39" i="67"/>
  <c r="I212" i="66"/>
  <c r="H212" i="66"/>
  <c r="I207" i="66"/>
  <c r="H207" i="66"/>
  <c r="G13" i="51" s="1"/>
  <c r="I187" i="66"/>
  <c r="H187" i="66"/>
  <c r="I182" i="66"/>
  <c r="H12" i="51" s="1"/>
  <c r="H182" i="66"/>
  <c r="G12" i="51" s="1"/>
  <c r="I158" i="66"/>
  <c r="H158" i="66"/>
  <c r="I143" i="66"/>
  <c r="H143" i="66"/>
  <c r="I110" i="66"/>
  <c r="H110" i="66"/>
  <c r="I105" i="66"/>
  <c r="H11" i="51" s="1"/>
  <c r="H105" i="66"/>
  <c r="G11" i="51" s="1"/>
  <c r="H99" i="66"/>
  <c r="G99" i="66"/>
  <c r="G84" i="66" s="1"/>
  <c r="G90" i="66" s="1"/>
  <c r="F99" i="66"/>
  <c r="F84" i="66" s="1"/>
  <c r="F90" i="66" s="1"/>
  <c r="I98" i="66"/>
  <c r="I97" i="66"/>
  <c r="I96" i="66"/>
  <c r="I95" i="66"/>
  <c r="I89" i="66"/>
  <c r="I88" i="66"/>
  <c r="I87" i="66"/>
  <c r="H84" i="66"/>
  <c r="H90" i="66"/>
  <c r="I75" i="66"/>
  <c r="H75" i="66"/>
  <c r="I65" i="66"/>
  <c r="H65" i="66"/>
  <c r="H66" i="66" s="1"/>
  <c r="H70" i="66" s="1"/>
  <c r="G10" i="51" s="1"/>
  <c r="I54" i="66"/>
  <c r="H54" i="66"/>
  <c r="I42" i="66"/>
  <c r="H42" i="66"/>
  <c r="I34" i="66"/>
  <c r="H9" i="51" s="1"/>
  <c r="H34" i="66"/>
  <c r="G9" i="51" s="1"/>
  <c r="I32" i="66"/>
  <c r="H32" i="66"/>
  <c r="I12" i="66"/>
  <c r="H8" i="51" s="1"/>
  <c r="H12" i="66"/>
  <c r="G8" i="51" s="1"/>
  <c r="H31" i="65"/>
  <c r="G31" i="65"/>
  <c r="G26" i="65"/>
  <c r="F26" i="65"/>
  <c r="H25" i="65"/>
  <c r="H24" i="65"/>
  <c r="H23" i="65"/>
  <c r="H22" i="65"/>
  <c r="H21" i="65"/>
  <c r="H26" i="65"/>
  <c r="G50" i="47"/>
  <c r="H14" i="65"/>
  <c r="G14" i="65"/>
  <c r="H9" i="65"/>
  <c r="H49" i="47"/>
  <c r="H51" i="47"/>
  <c r="G9" i="65"/>
  <c r="G79" i="64"/>
  <c r="F79" i="64"/>
  <c r="G74" i="64"/>
  <c r="H44" i="47"/>
  <c r="F74" i="64"/>
  <c r="G64" i="64"/>
  <c r="F64" i="64"/>
  <c r="G59" i="64"/>
  <c r="F59" i="64"/>
  <c r="G39" i="64"/>
  <c r="F39" i="64"/>
  <c r="G33" i="64"/>
  <c r="F33" i="64"/>
  <c r="G19" i="64"/>
  <c r="F19" i="64"/>
  <c r="G13" i="64"/>
  <c r="F13" i="64"/>
  <c r="G77" i="63"/>
  <c r="F77" i="63"/>
  <c r="G72" i="63"/>
  <c r="F72" i="63"/>
  <c r="G58" i="63"/>
  <c r="F58" i="63"/>
  <c r="G51" i="63"/>
  <c r="F51" i="63"/>
  <c r="G46" i="63"/>
  <c r="F46" i="63"/>
  <c r="G38" i="63"/>
  <c r="F38" i="63"/>
  <c r="G33" i="63"/>
  <c r="H34" i="47"/>
  <c r="F33" i="63"/>
  <c r="G29" i="63"/>
  <c r="F29" i="63"/>
  <c r="G24" i="63"/>
  <c r="F24" i="63"/>
  <c r="G15" i="63"/>
  <c r="F15" i="63"/>
  <c r="G10" i="63"/>
  <c r="F10" i="63"/>
  <c r="H104" i="62"/>
  <c r="G104" i="62"/>
  <c r="G87" i="62"/>
  <c r="H86" i="62"/>
  <c r="G86" i="62"/>
  <c r="H82" i="62"/>
  <c r="H87" i="62"/>
  <c r="G82" i="62"/>
  <c r="H59" i="62"/>
  <c r="G59" i="62"/>
  <c r="H54" i="62"/>
  <c r="G54" i="62"/>
  <c r="H49" i="62"/>
  <c r="G49" i="62"/>
  <c r="H44" i="62"/>
  <c r="G44" i="62"/>
  <c r="H28" i="62"/>
  <c r="H30" i="62"/>
  <c r="H23" i="47"/>
  <c r="G28" i="62"/>
  <c r="G30" i="62"/>
  <c r="G23" i="47"/>
  <c r="H16" i="62"/>
  <c r="K134" i="60"/>
  <c r="J134" i="60"/>
  <c r="I134" i="60"/>
  <c r="H134" i="60"/>
  <c r="G134" i="60"/>
  <c r="F134" i="60"/>
  <c r="L133" i="60"/>
  <c r="L132" i="60"/>
  <c r="L128" i="60"/>
  <c r="L127" i="60"/>
  <c r="L125" i="60"/>
  <c r="L123" i="60"/>
  <c r="L122" i="60"/>
  <c r="L121" i="60"/>
  <c r="L120" i="60"/>
  <c r="L119" i="60"/>
  <c r="L118" i="60"/>
  <c r="L117" i="60"/>
  <c r="L116" i="60"/>
  <c r="L115" i="60"/>
  <c r="L114" i="60"/>
  <c r="L113" i="60"/>
  <c r="L110" i="60"/>
  <c r="L111" i="60"/>
  <c r="K110" i="60"/>
  <c r="J110" i="60"/>
  <c r="I110" i="60"/>
  <c r="H110" i="60"/>
  <c r="G110" i="60"/>
  <c r="F110" i="60"/>
  <c r="L109" i="60"/>
  <c r="K109" i="60"/>
  <c r="K111" i="60" s="1"/>
  <c r="K129" i="60" s="1"/>
  <c r="J109" i="60"/>
  <c r="J111" i="60" s="1"/>
  <c r="J129" i="60" s="1"/>
  <c r="I109" i="60"/>
  <c r="H109" i="60"/>
  <c r="H111" i="60"/>
  <c r="H129" i="60" s="1"/>
  <c r="G109" i="60"/>
  <c r="G111" i="60" s="1"/>
  <c r="G129" i="60" s="1"/>
  <c r="F109" i="60"/>
  <c r="F111" i="60" s="1"/>
  <c r="F129" i="60" s="1"/>
  <c r="K99" i="60"/>
  <c r="J99" i="60"/>
  <c r="I99" i="60"/>
  <c r="H99" i="60"/>
  <c r="G99" i="60"/>
  <c r="F99" i="60"/>
  <c r="L98" i="60"/>
  <c r="L11" i="60" s="1"/>
  <c r="L97" i="60"/>
  <c r="L10" i="60" s="1"/>
  <c r="L93" i="60"/>
  <c r="L92" i="60"/>
  <c r="L90" i="60"/>
  <c r="L88" i="60"/>
  <c r="L87" i="60"/>
  <c r="L86" i="60"/>
  <c r="L85" i="60"/>
  <c r="L84" i="60"/>
  <c r="L83" i="60"/>
  <c r="L82" i="60"/>
  <c r="L81" i="60"/>
  <c r="L80" i="60"/>
  <c r="L79" i="60"/>
  <c r="L78" i="60"/>
  <c r="K76" i="60"/>
  <c r="K94" i="60" s="1"/>
  <c r="J76" i="60"/>
  <c r="J94" i="60" s="1"/>
  <c r="I76" i="60"/>
  <c r="I94" i="60"/>
  <c r="H76" i="60"/>
  <c r="H94" i="60" s="1"/>
  <c r="G76" i="60"/>
  <c r="G94" i="60" s="1"/>
  <c r="F76" i="60"/>
  <c r="F94" i="60" s="1"/>
  <c r="L75" i="60"/>
  <c r="L74" i="60"/>
  <c r="L76" i="60" s="1"/>
  <c r="L48" i="60"/>
  <c r="L46" i="60"/>
  <c r="K44" i="60"/>
  <c r="J44" i="60"/>
  <c r="G20" i="47" s="1"/>
  <c r="I44" i="60"/>
  <c r="G19" i="47" s="1"/>
  <c r="H44" i="60"/>
  <c r="G18" i="47" s="1"/>
  <c r="G44" i="60"/>
  <c r="G17" i="47" s="1"/>
  <c r="F44" i="60"/>
  <c r="G16" i="47" s="1"/>
  <c r="G26" i="47" s="1"/>
  <c r="L43" i="60"/>
  <c r="L42" i="60"/>
  <c r="L44" i="60" s="1"/>
  <c r="L36" i="60"/>
  <c r="L35" i="60"/>
  <c r="L34" i="60"/>
  <c r="L33" i="60"/>
  <c r="L32" i="60"/>
  <c r="L31" i="60"/>
  <c r="L30" i="60"/>
  <c r="L29" i="60"/>
  <c r="L28" i="60"/>
  <c r="G11" i="89" s="1"/>
  <c r="G18" i="89" s="1"/>
  <c r="G38" i="89" s="1"/>
  <c r="G41" i="89" s="1"/>
  <c r="G43" i="89" s="1"/>
  <c r="E16" i="91" s="1"/>
  <c r="E15" i="91" s="1"/>
  <c r="L27" i="60"/>
  <c r="L26" i="60"/>
  <c r="L25" i="60"/>
  <c r="L24" i="60"/>
  <c r="L23" i="60"/>
  <c r="L22" i="60"/>
  <c r="L21" i="60"/>
  <c r="L20" i="60"/>
  <c r="L19" i="60"/>
  <c r="L18" i="60"/>
  <c r="L17" i="60"/>
  <c r="L16" i="60"/>
  <c r="L13" i="60"/>
  <c r="K11" i="60"/>
  <c r="J11" i="60"/>
  <c r="I11" i="60"/>
  <c r="H11" i="60"/>
  <c r="G11" i="60"/>
  <c r="F11" i="60"/>
  <c r="K10" i="60"/>
  <c r="J10" i="60"/>
  <c r="H20" i="47" s="1"/>
  <c r="I10" i="60"/>
  <c r="H10" i="60"/>
  <c r="H12" i="60" s="1"/>
  <c r="G10" i="60"/>
  <c r="G12" i="60" s="1"/>
  <c r="F10" i="60"/>
  <c r="H192" i="59"/>
  <c r="H12" i="47" s="1"/>
  <c r="G192" i="59"/>
  <c r="G12" i="47" s="1"/>
  <c r="H183" i="59"/>
  <c r="G183" i="59"/>
  <c r="H166" i="59"/>
  <c r="G166" i="59"/>
  <c r="H160" i="59"/>
  <c r="G160" i="59"/>
  <c r="G11" i="47" s="1"/>
  <c r="H137" i="59"/>
  <c r="G137" i="59"/>
  <c r="H123" i="59"/>
  <c r="G123" i="59"/>
  <c r="H94" i="59"/>
  <c r="G94" i="59"/>
  <c r="H90" i="59"/>
  <c r="H10" i="47" s="1"/>
  <c r="G90" i="59"/>
  <c r="G10" i="47" s="1"/>
  <c r="G80" i="59"/>
  <c r="G65" i="59" s="1"/>
  <c r="G71" i="59" s="1"/>
  <c r="F80" i="59"/>
  <c r="F65" i="59" s="1"/>
  <c r="F71" i="59" s="1"/>
  <c r="H79" i="59"/>
  <c r="H78" i="59"/>
  <c r="H77" i="59"/>
  <c r="H76" i="59"/>
  <c r="H70" i="59"/>
  <c r="H69" i="59"/>
  <c r="H68" i="59"/>
  <c r="H51" i="59"/>
  <c r="G51" i="59"/>
  <c r="H41" i="59"/>
  <c r="G41" i="59"/>
  <c r="G42" i="59" s="1"/>
  <c r="G46" i="59" s="1"/>
  <c r="G9" i="47" s="1"/>
  <c r="H32" i="59"/>
  <c r="G32" i="59"/>
  <c r="H23" i="59"/>
  <c r="G23" i="59"/>
  <c r="H13" i="59"/>
  <c r="H8" i="47" s="1"/>
  <c r="G13" i="59"/>
  <c r="G8" i="47"/>
  <c r="E13" i="91" s="1"/>
  <c r="E12" i="91" s="1"/>
  <c r="G174" i="58"/>
  <c r="F174" i="58"/>
  <c r="G165" i="58"/>
  <c r="F165" i="58"/>
  <c r="G155" i="58"/>
  <c r="F155" i="58"/>
  <c r="G135" i="58"/>
  <c r="F135" i="58"/>
  <c r="G122" i="58"/>
  <c r="F122" i="58"/>
  <c r="G109" i="58"/>
  <c r="F109" i="58"/>
  <c r="G106" i="58"/>
  <c r="F106" i="58"/>
  <c r="G91" i="58"/>
  <c r="H37" i="50"/>
  <c r="H39" i="50"/>
  <c r="F91" i="58"/>
  <c r="G77" i="58"/>
  <c r="F77" i="58"/>
  <c r="G67" i="58"/>
  <c r="F67" i="58"/>
  <c r="G35" i="50"/>
  <c r="G54" i="58"/>
  <c r="F54" i="58"/>
  <c r="G46" i="58"/>
  <c r="F46" i="58"/>
  <c r="G33" i="50"/>
  <c r="G36" i="58"/>
  <c r="F36" i="58"/>
  <c r="G29" i="58"/>
  <c r="F29" i="58"/>
  <c r="G18" i="58"/>
  <c r="H27" i="50"/>
  <c r="F18" i="58"/>
  <c r="G27" i="50"/>
  <c r="G30" i="50"/>
  <c r="G138" i="57"/>
  <c r="F138" i="57"/>
  <c r="G132" i="57"/>
  <c r="H20" i="50"/>
  <c r="F132" i="57"/>
  <c r="G20" i="50"/>
  <c r="G122" i="57"/>
  <c r="F122" i="57"/>
  <c r="G19" i="50"/>
  <c r="G118" i="57"/>
  <c r="F118" i="57"/>
  <c r="G17" i="50"/>
  <c r="G113" i="57"/>
  <c r="F113" i="57"/>
  <c r="G100" i="57"/>
  <c r="F100" i="57"/>
  <c r="G90" i="57"/>
  <c r="H14" i="50"/>
  <c r="F90" i="57"/>
  <c r="G14" i="50"/>
  <c r="G79" i="57"/>
  <c r="H12" i="50"/>
  <c r="F79" i="57"/>
  <c r="G12" i="50"/>
  <c r="G64" i="57"/>
  <c r="H11" i="50"/>
  <c r="F64" i="57"/>
  <c r="G11" i="50"/>
  <c r="G56" i="57"/>
  <c r="F56" i="57"/>
  <c r="G10" i="50"/>
  <c r="G40" i="57"/>
  <c r="F40" i="57"/>
  <c r="G33" i="57"/>
  <c r="F33" i="57"/>
  <c r="G29" i="57"/>
  <c r="F29" i="57"/>
  <c r="G16" i="57"/>
  <c r="H8" i="50"/>
  <c r="F16" i="57"/>
  <c r="G8" i="50"/>
  <c r="G169" i="56"/>
  <c r="F169" i="56"/>
  <c r="G155" i="56"/>
  <c r="F155" i="56"/>
  <c r="G144" i="56"/>
  <c r="F144" i="56"/>
  <c r="G134" i="56"/>
  <c r="F134" i="56"/>
  <c r="G119" i="56"/>
  <c r="F119" i="56"/>
  <c r="G108" i="56"/>
  <c r="F108" i="56"/>
  <c r="G94" i="56"/>
  <c r="F94" i="56"/>
  <c r="G91" i="56"/>
  <c r="F91" i="56"/>
  <c r="G76" i="56"/>
  <c r="F76" i="56"/>
  <c r="G62" i="56"/>
  <c r="F62" i="56"/>
  <c r="G53" i="56"/>
  <c r="F53" i="56"/>
  <c r="G46" i="56"/>
  <c r="F46" i="56"/>
  <c r="G32" i="56"/>
  <c r="F32" i="56"/>
  <c r="G27" i="56"/>
  <c r="F27" i="56"/>
  <c r="G21" i="56"/>
  <c r="F21" i="56"/>
  <c r="G11" i="56"/>
  <c r="F11" i="56"/>
  <c r="G111" i="55"/>
  <c r="F111" i="55"/>
  <c r="G101" i="55"/>
  <c r="F101" i="55"/>
  <c r="G93" i="55"/>
  <c r="F93" i="55"/>
  <c r="G88" i="55"/>
  <c r="F88" i="55"/>
  <c r="G76" i="55"/>
  <c r="F76" i="55"/>
  <c r="G67" i="55"/>
  <c r="F67" i="55"/>
  <c r="G53" i="55"/>
  <c r="F53" i="55"/>
  <c r="F42" i="55"/>
  <c r="G41" i="55"/>
  <c r="F41" i="55"/>
  <c r="G34" i="55"/>
  <c r="F34" i="55"/>
  <c r="G30" i="55"/>
  <c r="G42" i="55"/>
  <c r="F30" i="55"/>
  <c r="G16" i="55"/>
  <c r="F16" i="55"/>
  <c r="H78" i="53"/>
  <c r="G78" i="53"/>
  <c r="H72" i="53"/>
  <c r="G72" i="53"/>
  <c r="H62" i="53"/>
  <c r="H64" i="53"/>
  <c r="G62" i="53"/>
  <c r="H57" i="53"/>
  <c r="G57" i="53"/>
  <c r="G64" i="53"/>
  <c r="H51" i="53"/>
  <c r="G51" i="53"/>
  <c r="H41" i="53"/>
  <c r="H52" i="53"/>
  <c r="G41" i="53"/>
  <c r="G52" i="53"/>
  <c r="G31" i="53"/>
  <c r="H30" i="53"/>
  <c r="G30" i="53"/>
  <c r="H17" i="53"/>
  <c r="H31" i="53"/>
  <c r="G17" i="53"/>
  <c r="H13" i="52"/>
  <c r="J54" i="51"/>
  <c r="H54" i="51"/>
  <c r="H53" i="51"/>
  <c r="H52" i="51"/>
  <c r="G52" i="51"/>
  <c r="H51" i="51"/>
  <c r="G51" i="51"/>
  <c r="H50" i="51"/>
  <c r="G50" i="51"/>
  <c r="J47" i="51"/>
  <c r="H46" i="51"/>
  <c r="G46" i="51"/>
  <c r="H45" i="51"/>
  <c r="G45" i="51"/>
  <c r="H44" i="51"/>
  <c r="H43" i="51"/>
  <c r="H47" i="51"/>
  <c r="G43" i="51"/>
  <c r="H42" i="51"/>
  <c r="G42" i="51"/>
  <c r="J39" i="51"/>
  <c r="J57" i="51"/>
  <c r="H38" i="51"/>
  <c r="H37" i="51"/>
  <c r="G37" i="51"/>
  <c r="H36" i="51"/>
  <c r="G36" i="51"/>
  <c r="G35" i="51"/>
  <c r="G39" i="51"/>
  <c r="H34" i="51"/>
  <c r="H39" i="51"/>
  <c r="G34" i="51"/>
  <c r="J27" i="51"/>
  <c r="G26" i="51"/>
  <c r="H25" i="51"/>
  <c r="G25" i="51"/>
  <c r="H24" i="51"/>
  <c r="G24" i="51"/>
  <c r="H23" i="51"/>
  <c r="G23" i="51"/>
  <c r="H22" i="51"/>
  <c r="G22" i="51"/>
  <c r="H21" i="51"/>
  <c r="G21" i="51"/>
  <c r="H20" i="51"/>
  <c r="G20" i="51"/>
  <c r="G19" i="51"/>
  <c r="H18" i="51"/>
  <c r="G18" i="51"/>
  <c r="H17" i="51"/>
  <c r="G17" i="51"/>
  <c r="G27" i="51"/>
  <c r="J14" i="51"/>
  <c r="J30" i="51"/>
  <c r="J59" i="51"/>
  <c r="H13" i="51"/>
  <c r="J64" i="50"/>
  <c r="H64" i="50"/>
  <c r="G64" i="50"/>
  <c r="J47" i="50"/>
  <c r="J48" i="50"/>
  <c r="H46" i="50"/>
  <c r="G46" i="50"/>
  <c r="H45" i="50"/>
  <c r="G45" i="50"/>
  <c r="H44" i="50"/>
  <c r="H47" i="50"/>
  <c r="G44" i="50"/>
  <c r="J40" i="50"/>
  <c r="J39" i="50"/>
  <c r="G39" i="50"/>
  <c r="G40" i="50"/>
  <c r="H38" i="50"/>
  <c r="G38" i="50"/>
  <c r="G37" i="50"/>
  <c r="H36" i="50"/>
  <c r="G36" i="50"/>
  <c r="H35" i="50"/>
  <c r="H34" i="50"/>
  <c r="G34" i="50"/>
  <c r="H33" i="50"/>
  <c r="J30" i="50"/>
  <c r="H29" i="50"/>
  <c r="G29" i="50"/>
  <c r="H28" i="50"/>
  <c r="G28" i="50"/>
  <c r="J21" i="50"/>
  <c r="H19" i="50"/>
  <c r="H17" i="50"/>
  <c r="H16" i="50"/>
  <c r="G16" i="50"/>
  <c r="H15" i="50"/>
  <c r="G15" i="50"/>
  <c r="G13" i="50"/>
  <c r="H10" i="50"/>
  <c r="J59" i="49"/>
  <c r="H59" i="49"/>
  <c r="H64" i="49"/>
  <c r="H67" i="49"/>
  <c r="G65" i="49"/>
  <c r="J58" i="49"/>
  <c r="H58" i="49"/>
  <c r="G58" i="49"/>
  <c r="J51" i="49"/>
  <c r="H51" i="49"/>
  <c r="G51" i="49"/>
  <c r="G59" i="49"/>
  <c r="J43" i="49"/>
  <c r="J42" i="49"/>
  <c r="H42" i="49"/>
  <c r="G42" i="49"/>
  <c r="J35" i="49"/>
  <c r="H35" i="49"/>
  <c r="H43" i="49"/>
  <c r="G35" i="49"/>
  <c r="G43" i="49"/>
  <c r="G27" i="49"/>
  <c r="J26" i="49"/>
  <c r="H26" i="49"/>
  <c r="G26" i="49"/>
  <c r="J15" i="49"/>
  <c r="J27" i="49"/>
  <c r="H15" i="49"/>
  <c r="H27" i="49"/>
  <c r="G15" i="49"/>
  <c r="J103" i="48"/>
  <c r="H103" i="48"/>
  <c r="G103" i="48"/>
  <c r="J101" i="48"/>
  <c r="H101" i="48"/>
  <c r="G101" i="48"/>
  <c r="J100" i="48"/>
  <c r="H100" i="48"/>
  <c r="G100" i="48"/>
  <c r="J99" i="48"/>
  <c r="H99" i="48"/>
  <c r="G99" i="48"/>
  <c r="J98" i="48"/>
  <c r="H98" i="48"/>
  <c r="G98" i="48"/>
  <c r="J97" i="48"/>
  <c r="H97" i="48"/>
  <c r="G97" i="48"/>
  <c r="J95" i="48"/>
  <c r="H95" i="48"/>
  <c r="G95" i="48"/>
  <c r="J94" i="48"/>
  <c r="H94" i="48"/>
  <c r="G94" i="48"/>
  <c r="J92" i="48"/>
  <c r="H92" i="48"/>
  <c r="G92" i="48"/>
  <c r="J88" i="48"/>
  <c r="J87" i="48"/>
  <c r="H87" i="48"/>
  <c r="H88" i="48"/>
  <c r="G87" i="48"/>
  <c r="J86" i="48"/>
  <c r="H86" i="48"/>
  <c r="G86" i="48"/>
  <c r="G88" i="48"/>
  <c r="J82" i="48"/>
  <c r="J83" i="48"/>
  <c r="H82" i="48"/>
  <c r="G82" i="48"/>
  <c r="J81" i="48"/>
  <c r="H81" i="48"/>
  <c r="G81" i="48"/>
  <c r="J80" i="48"/>
  <c r="H80" i="48"/>
  <c r="H83" i="48"/>
  <c r="J74" i="48"/>
  <c r="J76" i="48"/>
  <c r="H74" i="48"/>
  <c r="H76" i="48"/>
  <c r="G67" i="48"/>
  <c r="G70" i="48"/>
  <c r="G76" i="48"/>
  <c r="G74" i="48"/>
  <c r="J70" i="48"/>
  <c r="H70" i="48"/>
  <c r="J60" i="48"/>
  <c r="J58" i="48"/>
  <c r="H58" i="48"/>
  <c r="H60" i="48"/>
  <c r="G51" i="48"/>
  <c r="G54" i="48"/>
  <c r="G60" i="48"/>
  <c r="G58" i="48"/>
  <c r="J54" i="48"/>
  <c r="H54" i="48"/>
  <c r="J45" i="48"/>
  <c r="J47" i="48"/>
  <c r="H45" i="48"/>
  <c r="H47" i="48"/>
  <c r="G35" i="48"/>
  <c r="G40" i="48"/>
  <c r="G45" i="48"/>
  <c r="G47" i="48"/>
  <c r="J40" i="48"/>
  <c r="H40" i="48"/>
  <c r="J31" i="48"/>
  <c r="J29" i="48"/>
  <c r="H29" i="48"/>
  <c r="H31" i="48"/>
  <c r="G8" i="48"/>
  <c r="G29" i="48"/>
  <c r="J15" i="48"/>
  <c r="H15" i="48"/>
  <c r="G15" i="48"/>
  <c r="J11" i="48"/>
  <c r="H11" i="48"/>
  <c r="J61" i="47"/>
  <c r="H61" i="47"/>
  <c r="G61" i="47"/>
  <c r="J51" i="47"/>
  <c r="J54" i="47"/>
  <c r="H50" i="47"/>
  <c r="G49" i="47"/>
  <c r="H48" i="47"/>
  <c r="G48" i="47"/>
  <c r="J45" i="47"/>
  <c r="H45" i="47"/>
  <c r="G44" i="47"/>
  <c r="H43" i="47"/>
  <c r="G43" i="47"/>
  <c r="H42" i="47"/>
  <c r="G42" i="47"/>
  <c r="H41" i="47"/>
  <c r="G41" i="47"/>
  <c r="G45" i="47"/>
  <c r="J38" i="47"/>
  <c r="G38" i="47"/>
  <c r="H37" i="47"/>
  <c r="G37" i="47"/>
  <c r="H36" i="47"/>
  <c r="G36" i="47"/>
  <c r="H35" i="47"/>
  <c r="G35" i="47"/>
  <c r="G34" i="47"/>
  <c r="H33" i="47"/>
  <c r="G33" i="47"/>
  <c r="H32" i="47"/>
  <c r="G32" i="47"/>
  <c r="J28" i="47"/>
  <c r="J26" i="47"/>
  <c r="H25" i="47"/>
  <c r="G25" i="47"/>
  <c r="H24" i="47"/>
  <c r="G24" i="47"/>
  <c r="H22" i="47"/>
  <c r="G22" i="47"/>
  <c r="H21" i="47"/>
  <c r="G21" i="47"/>
  <c r="J13" i="47"/>
  <c r="H11" i="47"/>
  <c r="F41" i="57"/>
  <c r="G9" i="50"/>
  <c r="G41" i="57"/>
  <c r="H9" i="50"/>
  <c r="H37" i="89"/>
  <c r="H38" i="89"/>
  <c r="H41" i="89"/>
  <c r="H43" i="89"/>
  <c r="G37" i="89"/>
  <c r="G11" i="48"/>
  <c r="G80" i="48"/>
  <c r="G83" i="48"/>
  <c r="H19" i="51"/>
  <c r="H27" i="51"/>
  <c r="H14" i="67"/>
  <c r="H39" i="67"/>
  <c r="J55" i="47"/>
  <c r="H81" i="53"/>
  <c r="H84" i="53"/>
  <c r="G82" i="53"/>
  <c r="J136" i="80"/>
  <c r="H38" i="47"/>
  <c r="H54" i="47"/>
  <c r="G64" i="49"/>
  <c r="G67" i="49"/>
  <c r="G102" i="48"/>
  <c r="G47" i="50"/>
  <c r="G48" i="50"/>
  <c r="J49" i="50"/>
  <c r="J50" i="50"/>
  <c r="H102" i="48"/>
  <c r="H104" i="48"/>
  <c r="H57" i="51"/>
  <c r="H30" i="50"/>
  <c r="H40" i="50"/>
  <c r="H48" i="50"/>
  <c r="J64" i="49"/>
  <c r="J67" i="49"/>
  <c r="G81" i="53"/>
  <c r="G84" i="53"/>
  <c r="J102" i="48"/>
  <c r="J104" i="48"/>
  <c r="G21" i="50"/>
  <c r="G17" i="52"/>
  <c r="L23" i="79"/>
  <c r="G51" i="47"/>
  <c r="G54" i="47"/>
  <c r="G31" i="48"/>
  <c r="H21" i="50"/>
  <c r="H17" i="52"/>
  <c r="G159" i="46"/>
  <c r="G158" i="46"/>
  <c r="G156" i="46"/>
  <c r="G157" i="46" s="1"/>
  <c r="G154" i="46"/>
  <c r="G155" i="46" s="1"/>
  <c r="G152" i="46"/>
  <c r="G153" i="46" s="1"/>
  <c r="G140" i="46"/>
  <c r="G141" i="46" s="1"/>
  <c r="G128" i="46"/>
  <c r="G129" i="46" s="1"/>
  <c r="G126" i="46"/>
  <c r="G127" i="46" s="1"/>
  <c r="G125" i="46"/>
  <c r="E126" i="46" s="1"/>
  <c r="G124" i="46"/>
  <c r="G122" i="46"/>
  <c r="G123" i="46" s="1"/>
  <c r="G120" i="46"/>
  <c r="G121" i="46" s="1"/>
  <c r="G119" i="46"/>
  <c r="G118" i="46"/>
  <c r="G117" i="46"/>
  <c r="G113" i="46"/>
  <c r="G114" i="46" s="1"/>
  <c r="G115" i="46" s="1"/>
  <c r="G110" i="46"/>
  <c r="G111" i="46" s="1"/>
  <c r="G112" i="46" s="1"/>
  <c r="E113" i="46" s="1"/>
  <c r="G105" i="46"/>
  <c r="G106" i="46" s="1"/>
  <c r="G107" i="46" s="1"/>
  <c r="G108" i="46" s="1"/>
  <c r="G100" i="46"/>
  <c r="G101" i="46" s="1"/>
  <c r="G102" i="46" s="1"/>
  <c r="G91" i="46"/>
  <c r="G92" i="46" s="1"/>
  <c r="G93" i="46" s="1"/>
  <c r="G85" i="46"/>
  <c r="G86" i="46" s="1"/>
  <c r="G83" i="46"/>
  <c r="G84" i="46" s="1"/>
  <c r="G79" i="46"/>
  <c r="G80" i="46" s="1"/>
  <c r="G73" i="46"/>
  <c r="G74" i="46" s="1"/>
  <c r="G63" i="46"/>
  <c r="G58" i="46"/>
  <c r="G59" i="46" s="1"/>
  <c r="G56" i="46"/>
  <c r="G57" i="46" s="1"/>
  <c r="G44" i="46"/>
  <c r="G45" i="46" s="1"/>
  <c r="G46" i="46" s="1"/>
  <c r="G47" i="46" s="1"/>
  <c r="G32" i="46"/>
  <c r="G33" i="46" s="1"/>
  <c r="G34" i="46" s="1"/>
  <c r="G30" i="46"/>
  <c r="G31" i="46" s="1"/>
  <c r="G19" i="46"/>
  <c r="G20" i="46" s="1"/>
  <c r="G10" i="46"/>
  <c r="G11" i="46" s="1"/>
  <c r="G12" i="46" s="1"/>
  <c r="C10" i="46"/>
  <c r="D20" i="93" s="1"/>
  <c r="M9" i="46"/>
  <c r="O9" i="46"/>
  <c r="I9" i="46"/>
  <c r="E2" i="53"/>
  <c r="H9" i="46"/>
  <c r="G9" i="46"/>
  <c r="E10" i="46" s="1"/>
  <c r="E9" i="46"/>
  <c r="C9" i="46"/>
  <c r="M8" i="46"/>
  <c r="O8" i="46" s="1"/>
  <c r="I8" i="46"/>
  <c r="E2" i="52"/>
  <c r="H8" i="46"/>
  <c r="G8" i="46"/>
  <c r="E8" i="46"/>
  <c r="C8" i="46"/>
  <c r="M7" i="46"/>
  <c r="O7" i="46"/>
  <c r="I7" i="46"/>
  <c r="E2" i="51"/>
  <c r="H7" i="46"/>
  <c r="G7" i="46"/>
  <c r="E7" i="46"/>
  <c r="C7" i="46"/>
  <c r="M6" i="46"/>
  <c r="O6" i="46"/>
  <c r="I6" i="46"/>
  <c r="E2" i="50"/>
  <c r="H6" i="46"/>
  <c r="G6" i="46"/>
  <c r="E6" i="46"/>
  <c r="C6" i="46"/>
  <c r="M5" i="46"/>
  <c r="O5" i="46"/>
  <c r="I5" i="46"/>
  <c r="E2" i="49"/>
  <c r="H5" i="46"/>
  <c r="G5" i="46"/>
  <c r="E5" i="46"/>
  <c r="C5" i="46"/>
  <c r="M4" i="46"/>
  <c r="O4" i="46"/>
  <c r="I4" i="46"/>
  <c r="E2" i="48"/>
  <c r="H4" i="46"/>
  <c r="G4" i="46"/>
  <c r="E4" i="46"/>
  <c r="C4" i="46"/>
  <c r="M3" i="46"/>
  <c r="O3" i="46"/>
  <c r="I3" i="46"/>
  <c r="E2" i="47"/>
  <c r="H3" i="46"/>
  <c r="G3" i="46"/>
  <c r="E3" i="46"/>
  <c r="C3" i="46"/>
  <c r="M2" i="46"/>
  <c r="O2" i="46"/>
  <c r="I2" i="46"/>
  <c r="E2" i="89"/>
  <c r="H2" i="46"/>
  <c r="G2" i="46"/>
  <c r="E2" i="46"/>
  <c r="C2" i="46"/>
  <c r="H49" i="50"/>
  <c r="H50" i="50"/>
  <c r="F19" i="91"/>
  <c r="F18" i="91"/>
  <c r="H16" i="52"/>
  <c r="H44" i="52"/>
  <c r="G8" i="52"/>
  <c r="G13" i="52"/>
  <c r="G44" i="52"/>
  <c r="F11" i="91"/>
  <c r="G16" i="52"/>
  <c r="G49" i="50"/>
  <c r="G50" i="50"/>
  <c r="F16" i="91"/>
  <c r="F15" i="91"/>
  <c r="G104" i="48"/>
  <c r="I66" i="66" l="1"/>
  <c r="I70" i="66" s="1"/>
  <c r="H10" i="51" s="1"/>
  <c r="I99" i="66"/>
  <c r="I84" i="66" s="1"/>
  <c r="I90" i="66" s="1"/>
  <c r="H14" i="51"/>
  <c r="H30" i="51" s="1"/>
  <c r="H59" i="51" s="1"/>
  <c r="G14" i="51"/>
  <c r="G30" i="51" s="1"/>
  <c r="G59" i="51" s="1"/>
  <c r="F10" i="91" s="1"/>
  <c r="F9" i="91" s="1"/>
  <c r="F13" i="91"/>
  <c r="F12" i="91" s="1"/>
  <c r="G14" i="60"/>
  <c r="G37" i="60" s="1"/>
  <c r="H17" i="47"/>
  <c r="L99" i="60"/>
  <c r="I111" i="60"/>
  <c r="I129" i="60" s="1"/>
  <c r="L94" i="60"/>
  <c r="L12" i="60"/>
  <c r="L14" i="60" s="1"/>
  <c r="L37" i="60" s="1"/>
  <c r="I12" i="60"/>
  <c r="K12" i="60"/>
  <c r="K14" i="60" s="1"/>
  <c r="K37" i="60" s="1"/>
  <c r="F12" i="60"/>
  <c r="F14" i="60" s="1"/>
  <c r="F37" i="60" s="1"/>
  <c r="H18" i="47"/>
  <c r="H14" i="60"/>
  <c r="H37" i="60" s="1"/>
  <c r="I14" i="60"/>
  <c r="I37" i="60" s="1"/>
  <c r="H19" i="47"/>
  <c r="H16" i="47"/>
  <c r="L129" i="60"/>
  <c r="L134" i="60"/>
  <c r="J12" i="60"/>
  <c r="J14" i="60" s="1"/>
  <c r="J37" i="60" s="1"/>
  <c r="G13" i="47"/>
  <c r="G28" i="47" s="1"/>
  <c r="G55" i="47" s="1"/>
  <c r="E7" i="91" s="1"/>
  <c r="E6" i="91" s="1"/>
  <c r="H80" i="59"/>
  <c r="H65" i="59" s="1"/>
  <c r="H71" i="59" s="1"/>
  <c r="H42" i="59"/>
  <c r="H46" i="59" s="1"/>
  <c r="H9" i="47" s="1"/>
  <c r="H13" i="47" s="1"/>
  <c r="E21" i="93"/>
  <c r="E32" i="46"/>
  <c r="E127" i="46"/>
  <c r="E128" i="46" s="1"/>
  <c r="E122" i="46"/>
  <c r="E123" i="46" s="1"/>
  <c r="E124" i="46" s="1"/>
  <c r="E125" i="46" s="1"/>
  <c r="G48" i="46"/>
  <c r="G103" i="46"/>
  <c r="G104" i="46" s="1"/>
  <c r="G21" i="46"/>
  <c r="G87" i="46"/>
  <c r="E156" i="46"/>
  <c r="E157" i="46" s="1"/>
  <c r="E158" i="46" s="1"/>
  <c r="E159" i="46" s="1"/>
  <c r="G94" i="46"/>
  <c r="G95" i="46" s="1"/>
  <c r="G96" i="46" s="1"/>
  <c r="G97" i="46" s="1"/>
  <c r="G98" i="46" s="1"/>
  <c r="G99" i="46" s="1"/>
  <c r="G13" i="46"/>
  <c r="G109" i="46"/>
  <c r="E58" i="46"/>
  <c r="G35" i="46"/>
  <c r="G60" i="46"/>
  <c r="G75" i="46"/>
  <c r="G76" i="46" s="1"/>
  <c r="G77" i="46" s="1"/>
  <c r="G78" i="46" s="1"/>
  <c r="G81" i="46"/>
  <c r="G82" i="46" s="1"/>
  <c r="G116" i="46"/>
  <c r="E114" i="46" s="1"/>
  <c r="E115" i="46" s="1"/>
  <c r="E85" i="46"/>
  <c r="E4" i="55"/>
  <c r="H10" i="46"/>
  <c r="G64" i="46"/>
  <c r="G130" i="46"/>
  <c r="G160" i="46"/>
  <c r="G142" i="46"/>
  <c r="H26" i="47" l="1"/>
  <c r="H28" i="47"/>
  <c r="H55" i="47" s="1"/>
  <c r="E116" i="46"/>
  <c r="E117" i="46" s="1"/>
  <c r="E118" i="46" s="1"/>
  <c r="E119" i="46" s="1"/>
  <c r="E120" i="46" s="1"/>
  <c r="E121" i="46" s="1"/>
  <c r="G65" i="46"/>
  <c r="G66" i="46" s="1"/>
  <c r="G67" i="46" s="1"/>
  <c r="G68" i="46" s="1"/>
  <c r="G69" i="46" s="1"/>
  <c r="G70" i="46" s="1"/>
  <c r="G71" i="46" s="1"/>
  <c r="G72" i="46" s="1"/>
  <c r="E160" i="46"/>
  <c r="G131" i="46"/>
  <c r="G22" i="46"/>
  <c r="G36" i="46"/>
  <c r="G61" i="46"/>
  <c r="G49" i="46"/>
  <c r="G88" i="46"/>
  <c r="G89" i="46" s="1"/>
  <c r="G90" i="46" s="1"/>
  <c r="G143" i="46"/>
  <c r="F8" i="89"/>
  <c r="I10" i="46"/>
  <c r="E9" i="55" s="1"/>
  <c r="G14" i="46"/>
  <c r="G15" i="46" l="1"/>
  <c r="G23" i="46"/>
  <c r="G24" i="46" s="1"/>
  <c r="G25" i="46" s="1"/>
  <c r="G26" i="46" s="1"/>
  <c r="G27" i="46" s="1"/>
  <c r="G28" i="46" s="1"/>
  <c r="G29" i="46" s="1"/>
  <c r="G50" i="46"/>
  <c r="E86" i="46"/>
  <c r="E87" i="46" s="1"/>
  <c r="E88" i="46" s="1"/>
  <c r="E89" i="46" s="1"/>
  <c r="E90" i="46" s="1"/>
  <c r="E91" i="46" s="1"/>
  <c r="E92" i="46" s="1"/>
  <c r="E93" i="46" s="1"/>
  <c r="E94" i="46" s="1"/>
  <c r="E95" i="46" s="1"/>
  <c r="E96" i="46" s="1"/>
  <c r="E97" i="46" s="1"/>
  <c r="E98" i="46" s="1"/>
  <c r="E99" i="46" s="1"/>
  <c r="E100" i="46" s="1"/>
  <c r="E101" i="46" s="1"/>
  <c r="E102" i="46" s="1"/>
  <c r="E103" i="46" s="1"/>
  <c r="E104" i="46" s="1"/>
  <c r="E105" i="46" s="1"/>
  <c r="E106" i="46" s="1"/>
  <c r="E107" i="46" s="1"/>
  <c r="E108" i="46" s="1"/>
  <c r="E109" i="46" s="1"/>
  <c r="E110" i="46" s="1"/>
  <c r="E111" i="46" s="1"/>
  <c r="E112" i="46" s="1"/>
  <c r="G132" i="46"/>
  <c r="G144" i="46"/>
  <c r="G62" i="46"/>
  <c r="E59" i="46" s="1"/>
  <c r="E60" i="46" s="1"/>
  <c r="G37" i="46"/>
  <c r="G16" i="46" l="1"/>
  <c r="G38" i="46"/>
  <c r="G133" i="46"/>
  <c r="E61" i="46"/>
  <c r="E62" i="46" s="1"/>
  <c r="E63" i="46" s="1"/>
  <c r="E64" i="46" s="1"/>
  <c r="E65" i="46" s="1"/>
  <c r="E66" i="46" s="1"/>
  <c r="E67" i="46" s="1"/>
  <c r="E68" i="46" s="1"/>
  <c r="E69" i="46" s="1"/>
  <c r="E70" i="46" s="1"/>
  <c r="E71" i="46" s="1"/>
  <c r="E72" i="46" s="1"/>
  <c r="E73" i="46" s="1"/>
  <c r="E74" i="46" s="1"/>
  <c r="E75" i="46" s="1"/>
  <c r="E76" i="46" s="1"/>
  <c r="E77" i="46" s="1"/>
  <c r="E78" i="46" s="1"/>
  <c r="E79" i="46" s="1"/>
  <c r="E80" i="46" s="1"/>
  <c r="E81" i="46" s="1"/>
  <c r="E82" i="46" s="1"/>
  <c r="E83" i="46" s="1"/>
  <c r="E84" i="46" s="1"/>
  <c r="G145" i="46"/>
  <c r="G51" i="46"/>
  <c r="G52" i="46" l="1"/>
  <c r="G146" i="46"/>
  <c r="G39" i="46"/>
  <c r="G17" i="46"/>
  <c r="G134" i="46"/>
  <c r="G135" i="46" l="1"/>
  <c r="G147" i="46"/>
  <c r="G53" i="46"/>
  <c r="G40" i="46"/>
  <c r="G18" i="46"/>
  <c r="E11" i="46" s="1"/>
  <c r="C11" i="46" l="1"/>
  <c r="C12" i="46" s="1"/>
  <c r="E12" i="46"/>
  <c r="E13" i="46" s="1"/>
  <c r="E14" i="46" s="1"/>
  <c r="E15" i="46" s="1"/>
  <c r="E16" i="46" s="1"/>
  <c r="E17" i="46" s="1"/>
  <c r="G41" i="46"/>
  <c r="G136" i="46"/>
  <c r="G54" i="46"/>
  <c r="G148" i="46"/>
  <c r="G149" i="46" s="1"/>
  <c r="G150" i="46" s="1"/>
  <c r="G151" i="46" s="1"/>
  <c r="M10" i="46" l="1"/>
  <c r="O10" i="46" s="1"/>
  <c r="E18" i="46"/>
  <c r="E19" i="46" s="1"/>
  <c r="E20" i="46" s="1"/>
  <c r="E21" i="46" s="1"/>
  <c r="E22" i="46" s="1"/>
  <c r="E23" i="46" s="1"/>
  <c r="E24" i="46" s="1"/>
  <c r="E25" i="46" s="1"/>
  <c r="E26" i="46" s="1"/>
  <c r="E27" i="46" s="1"/>
  <c r="E28" i="46" s="1"/>
  <c r="E29" i="46" s="1"/>
  <c r="E30" i="46" s="1"/>
  <c r="E31" i="46" s="1"/>
  <c r="H11" i="46"/>
  <c r="M11" i="46"/>
  <c r="O11" i="46" s="1"/>
  <c r="G42" i="46"/>
  <c r="G137" i="46"/>
  <c r="M12" i="46"/>
  <c r="O12" i="46" s="1"/>
  <c r="H12" i="46"/>
  <c r="C13" i="46"/>
  <c r="G55" i="46"/>
  <c r="G43" i="46" l="1"/>
  <c r="E33" i="46" s="1"/>
  <c r="E34" i="46" s="1"/>
  <c r="H13" i="46"/>
  <c r="M13" i="46"/>
  <c r="O13" i="46" s="1"/>
  <c r="C14" i="46"/>
  <c r="F10" i="89"/>
  <c r="I12" i="46"/>
  <c r="E48" i="55" s="1"/>
  <c r="I11" i="46"/>
  <c r="E21" i="55" s="1"/>
  <c r="F9" i="89"/>
  <c r="G138" i="46"/>
  <c r="E35" i="46" l="1"/>
  <c r="M14" i="46"/>
  <c r="O14" i="46" s="1"/>
  <c r="H14" i="46"/>
  <c r="C15" i="46"/>
  <c r="F12" i="89"/>
  <c r="I13" i="46"/>
  <c r="E61" i="55" s="1"/>
  <c r="G139" i="46"/>
  <c r="E36" i="46" l="1"/>
  <c r="E37" i="46" s="1"/>
  <c r="E38" i="46" s="1"/>
  <c r="E39" i="46" s="1"/>
  <c r="E40" i="46" s="1"/>
  <c r="E41" i="46" s="1"/>
  <c r="E42" i="46" s="1"/>
  <c r="E43" i="46" s="1"/>
  <c r="E44" i="46" s="1"/>
  <c r="E45" i="46" s="1"/>
  <c r="E46" i="46" s="1"/>
  <c r="E47" i="46" s="1"/>
  <c r="E48" i="46" s="1"/>
  <c r="E49" i="46" s="1"/>
  <c r="E50" i="46" s="1"/>
  <c r="E51" i="46" s="1"/>
  <c r="E52" i="46" s="1"/>
  <c r="E53" i="46" s="1"/>
  <c r="E54" i="46" s="1"/>
  <c r="E55" i="46" s="1"/>
  <c r="E56" i="46" s="1"/>
  <c r="E57" i="46" s="1"/>
  <c r="E129" i="46"/>
  <c r="E130" i="46" s="1"/>
  <c r="E131" i="46" s="1"/>
  <c r="E132" i="46" s="1"/>
  <c r="E133" i="46" s="1"/>
  <c r="E134" i="46" s="1"/>
  <c r="E135" i="46" s="1"/>
  <c r="E136" i="46" s="1"/>
  <c r="E137" i="46" s="1"/>
  <c r="E138" i="46" s="1"/>
  <c r="E139" i="46" s="1"/>
  <c r="E140" i="46" s="1"/>
  <c r="E141" i="46" s="1"/>
  <c r="E142" i="46" s="1"/>
  <c r="E143" i="46" s="1"/>
  <c r="E144" i="46" s="1"/>
  <c r="E145" i="46" s="1"/>
  <c r="E146" i="46" s="1"/>
  <c r="E147" i="46" s="1"/>
  <c r="E148" i="46" s="1"/>
  <c r="E149" i="46" s="1"/>
  <c r="E150" i="46" s="1"/>
  <c r="E151" i="46" s="1"/>
  <c r="E152" i="46" s="1"/>
  <c r="E153" i="46" s="1"/>
  <c r="E154" i="46" s="1"/>
  <c r="E155" i="46" s="1"/>
  <c r="M15" i="46"/>
  <c r="O15" i="46" s="1"/>
  <c r="H15" i="46"/>
  <c r="C16" i="46"/>
  <c r="F13" i="89"/>
  <c r="I14" i="46"/>
  <c r="E72" i="55" s="1"/>
  <c r="F14" i="89" l="1"/>
  <c r="I15" i="46"/>
  <c r="E78" i="55" s="1"/>
  <c r="H16" i="46"/>
  <c r="M16" i="46"/>
  <c r="O16" i="46" s="1"/>
  <c r="C17" i="46"/>
  <c r="M17" i="46" l="1"/>
  <c r="O17" i="46" s="1"/>
  <c r="H17" i="46"/>
  <c r="C18" i="46"/>
  <c r="I16" i="46"/>
  <c r="E90" i="55" s="1"/>
  <c r="F15" i="89"/>
  <c r="H18" i="46" l="1"/>
  <c r="M18" i="46"/>
  <c r="O18" i="46" s="1"/>
  <c r="C19" i="46"/>
  <c r="I17" i="46"/>
  <c r="E95" i="55" s="1"/>
  <c r="F17" i="89"/>
  <c r="E22" i="93" l="1"/>
  <c r="H19" i="46"/>
  <c r="E2" i="56"/>
  <c r="M19" i="46"/>
  <c r="O19" i="46" s="1"/>
  <c r="C20" i="46"/>
  <c r="I18" i="46"/>
  <c r="E109" i="55" s="1"/>
  <c r="F42" i="89"/>
  <c r="B21" i="93"/>
  <c r="F23" i="89" l="1"/>
  <c r="I19" i="46"/>
  <c r="E8" i="56" s="1"/>
  <c r="H20" i="46"/>
  <c r="M20" i="46"/>
  <c r="O20" i="46" s="1"/>
  <c r="C21" i="46"/>
  <c r="M21" i="46" l="1"/>
  <c r="O21" i="46" s="1"/>
  <c r="H21" i="46"/>
  <c r="C22" i="46"/>
  <c r="F24" i="89"/>
  <c r="I20" i="46"/>
  <c r="E43" i="56" s="1"/>
  <c r="M22" i="46" l="1"/>
  <c r="O22" i="46" s="1"/>
  <c r="H22" i="46"/>
  <c r="C23" i="46"/>
  <c r="I21" i="46"/>
  <c r="E48" i="56" s="1"/>
  <c r="F25" i="89"/>
  <c r="H23" i="46" l="1"/>
  <c r="M23" i="46"/>
  <c r="O23" i="46" s="1"/>
  <c r="C24" i="46"/>
  <c r="I22" i="46"/>
  <c r="E57" i="56" s="1"/>
  <c r="F26" i="89"/>
  <c r="H24" i="46" l="1"/>
  <c r="M24" i="46"/>
  <c r="O24" i="46" s="1"/>
  <c r="C25" i="46"/>
  <c r="I23" i="46"/>
  <c r="E64" i="56" s="1"/>
  <c r="F27" i="89"/>
  <c r="H25" i="46" l="1"/>
  <c r="M25" i="46"/>
  <c r="O25" i="46" s="1"/>
  <c r="C26" i="46"/>
  <c r="F28" i="89"/>
  <c r="I24" i="46"/>
  <c r="E114" i="56" s="1"/>
  <c r="H26" i="46" l="1"/>
  <c r="M26" i="46"/>
  <c r="O26" i="46" s="1"/>
  <c r="C27" i="46"/>
  <c r="I25" i="46"/>
  <c r="E131" i="56" s="1"/>
  <c r="F33" i="89"/>
  <c r="M27" i="46" l="1"/>
  <c r="O27" i="46" s="1"/>
  <c r="H27" i="46"/>
  <c r="C28" i="46"/>
  <c r="I26" i="46"/>
  <c r="E136" i="56" s="1"/>
  <c r="F34" i="89"/>
  <c r="H28" i="46" l="1"/>
  <c r="M28" i="46"/>
  <c r="O28" i="46" s="1"/>
  <c r="C29" i="46"/>
  <c r="F35" i="89"/>
  <c r="I27" i="46"/>
  <c r="E148" i="56" s="1"/>
  <c r="M29" i="46" l="1"/>
  <c r="O29" i="46" s="1"/>
  <c r="H29" i="46"/>
  <c r="I29" i="46" s="1"/>
  <c r="E172" i="56" s="1"/>
  <c r="C30" i="46"/>
  <c r="F39" i="89"/>
  <c r="I28" i="46"/>
  <c r="E160" i="56" s="1"/>
  <c r="M30" i="46" l="1"/>
  <c r="O30" i="46" s="1"/>
  <c r="H30" i="46"/>
  <c r="E23" i="93"/>
  <c r="C31" i="46"/>
  <c r="H31" i="46" l="1"/>
  <c r="B23" i="93" s="1"/>
  <c r="M31" i="46"/>
  <c r="O31" i="46" s="1"/>
  <c r="C32" i="46"/>
  <c r="I30" i="46"/>
  <c r="H32" i="46" l="1"/>
  <c r="E5" i="57"/>
  <c r="E25" i="93"/>
  <c r="M32" i="46"/>
  <c r="O32" i="46" s="1"/>
  <c r="C33" i="46"/>
  <c r="I31" i="46"/>
  <c r="F59" i="89"/>
  <c r="H33" i="46" l="1"/>
  <c r="M33" i="46"/>
  <c r="O33" i="46" s="1"/>
  <c r="C34" i="46"/>
  <c r="I32" i="46"/>
  <c r="E9" i="57" s="1"/>
  <c r="F8" i="50"/>
  <c r="H34" i="46" l="1"/>
  <c r="M34" i="46"/>
  <c r="O34" i="46" s="1"/>
  <c r="C35" i="46"/>
  <c r="I33" i="46"/>
  <c r="E21" i="57" s="1"/>
  <c r="F9" i="50"/>
  <c r="H35" i="46" l="1"/>
  <c r="M35" i="46"/>
  <c r="O35" i="46" s="1"/>
  <c r="C36" i="46"/>
  <c r="I34" i="46"/>
  <c r="E50" i="57" s="1"/>
  <c r="F10" i="50"/>
  <c r="M36" i="46" l="1"/>
  <c r="O36" i="46" s="1"/>
  <c r="H36" i="46"/>
  <c r="C37" i="46"/>
  <c r="I35" i="46"/>
  <c r="E58" i="57" s="1"/>
  <c r="F11" i="50"/>
  <c r="M37" i="46" l="1"/>
  <c r="O37" i="46" s="1"/>
  <c r="H37" i="46"/>
  <c r="C38" i="46"/>
  <c r="F12" i="50"/>
  <c r="I36" i="46"/>
  <c r="E70" i="57" s="1"/>
  <c r="H38" i="46" l="1"/>
  <c r="M38" i="46"/>
  <c r="O38" i="46" s="1"/>
  <c r="C39" i="46"/>
  <c r="I37" i="46"/>
  <c r="E84" i="57" s="1"/>
  <c r="F14" i="50"/>
  <c r="M39" i="46" l="1"/>
  <c r="O39" i="46" s="1"/>
  <c r="H39" i="46"/>
  <c r="C40" i="46"/>
  <c r="I38" i="46"/>
  <c r="E95" i="57" s="1"/>
  <c r="F15" i="50"/>
  <c r="H40" i="46" l="1"/>
  <c r="M40" i="46"/>
  <c r="O40" i="46" s="1"/>
  <c r="C41" i="46"/>
  <c r="F16" i="50"/>
  <c r="I39" i="46"/>
  <c r="E104" i="57" s="1"/>
  <c r="H41" i="46" l="1"/>
  <c r="M41" i="46"/>
  <c r="O41" i="46" s="1"/>
  <c r="C42" i="46"/>
  <c r="F17" i="50"/>
  <c r="I40" i="46"/>
  <c r="E115" i="57" s="1"/>
  <c r="H42" i="46" l="1"/>
  <c r="M42" i="46"/>
  <c r="O42" i="46" s="1"/>
  <c r="C43" i="46"/>
  <c r="I41" i="46"/>
  <c r="E120" i="57" s="1"/>
  <c r="F19" i="50"/>
  <c r="M43" i="46" l="1"/>
  <c r="O43" i="46" s="1"/>
  <c r="H43" i="46"/>
  <c r="I43" i="46" s="1"/>
  <c r="E136" i="57" s="1"/>
  <c r="C44" i="46"/>
  <c r="I42" i="46"/>
  <c r="E126" i="57" s="1"/>
  <c r="F20" i="50"/>
  <c r="E2" i="58" l="1"/>
  <c r="D24" i="93"/>
  <c r="M44" i="46"/>
  <c r="O44" i="46" s="1"/>
  <c r="H44" i="46"/>
  <c r="E26" i="93"/>
  <c r="C45" i="46"/>
  <c r="H45" i="46" l="1"/>
  <c r="M45" i="46"/>
  <c r="O45" i="46" s="1"/>
  <c r="C46" i="46"/>
  <c r="I44" i="46"/>
  <c r="E10" i="58" s="1"/>
  <c r="F27" i="50"/>
  <c r="M46" i="46" l="1"/>
  <c r="O46" i="46" s="1"/>
  <c r="H46" i="46"/>
  <c r="C47" i="46"/>
  <c r="I45" i="46"/>
  <c r="E22" i="58" s="1"/>
  <c r="F28" i="50"/>
  <c r="M47" i="46" l="1"/>
  <c r="O47" i="46" s="1"/>
  <c r="H47" i="46"/>
  <c r="C48" i="46"/>
  <c r="F29" i="50"/>
  <c r="I46" i="46"/>
  <c r="E31" i="58" s="1"/>
  <c r="H48" i="46" l="1"/>
  <c r="M48" i="46"/>
  <c r="O48" i="46" s="1"/>
  <c r="C49" i="46"/>
  <c r="I47" i="46"/>
  <c r="E43" i="58" s="1"/>
  <c r="F33" i="50"/>
  <c r="H49" i="46" l="1"/>
  <c r="M49" i="46"/>
  <c r="O49" i="46" s="1"/>
  <c r="C50" i="46"/>
  <c r="I48" i="46"/>
  <c r="E49" i="58" s="1"/>
  <c r="F34" i="50"/>
  <c r="H50" i="46" l="1"/>
  <c r="M50" i="46"/>
  <c r="O50" i="46" s="1"/>
  <c r="C51" i="46"/>
  <c r="F35" i="50"/>
  <c r="I49" i="46"/>
  <c r="E60" i="58" s="1"/>
  <c r="M51" i="46" l="1"/>
  <c r="O51" i="46" s="1"/>
  <c r="H51" i="46"/>
  <c r="C52" i="46"/>
  <c r="F36" i="50"/>
  <c r="I50" i="46"/>
  <c r="E72" i="58" s="1"/>
  <c r="M52" i="46" l="1"/>
  <c r="O52" i="46" s="1"/>
  <c r="H52" i="46"/>
  <c r="C53" i="46"/>
  <c r="F37" i="50"/>
  <c r="I51" i="46"/>
  <c r="E79" i="58" s="1"/>
  <c r="I52" i="46" l="1"/>
  <c r="E128" i="58" s="1"/>
  <c r="F38" i="50"/>
  <c r="M53" i="46"/>
  <c r="O53" i="46" s="1"/>
  <c r="H53" i="46"/>
  <c r="C54" i="46"/>
  <c r="H54" i="46" l="1"/>
  <c r="M54" i="46"/>
  <c r="O54" i="46" s="1"/>
  <c r="C55" i="46"/>
  <c r="I53" i="46"/>
  <c r="E152" i="58" s="1"/>
  <c r="F44" i="50"/>
  <c r="H55" i="46" l="1"/>
  <c r="M55" i="46"/>
  <c r="O55" i="46" s="1"/>
  <c r="C56" i="46"/>
  <c r="I54" i="46"/>
  <c r="E157" i="58" s="1"/>
  <c r="F45" i="50"/>
  <c r="E27" i="93" l="1"/>
  <c r="M56" i="46"/>
  <c r="O56" i="46" s="1"/>
  <c r="H56" i="46"/>
  <c r="C57" i="46"/>
  <c r="F46" i="50"/>
  <c r="I55" i="46"/>
  <c r="E167" i="58" s="1"/>
  <c r="H57" i="46" l="1"/>
  <c r="I57" i="46" s="1"/>
  <c r="M57" i="46"/>
  <c r="O57" i="46" s="1"/>
  <c r="C58" i="46"/>
  <c r="B27" i="93"/>
  <c r="I56" i="46"/>
  <c r="E4" i="59" l="1"/>
  <c r="E29" i="93"/>
  <c r="D28" i="93"/>
  <c r="M58" i="46"/>
  <c r="O58" i="46" s="1"/>
  <c r="H58" i="46"/>
  <c r="C59" i="46"/>
  <c r="M59" i="46" l="1"/>
  <c r="O59" i="46" s="1"/>
  <c r="H59" i="46"/>
  <c r="C60" i="46"/>
  <c r="I58" i="46"/>
  <c r="E9" i="59" s="1"/>
  <c r="F67" i="49"/>
  <c r="F8" i="47"/>
  <c r="H60" i="46" l="1"/>
  <c r="M60" i="46"/>
  <c r="O60" i="46" s="1"/>
  <c r="C61" i="46"/>
  <c r="I59" i="46"/>
  <c r="E17" i="59" s="1"/>
  <c r="F9" i="47"/>
  <c r="M61" i="46" l="1"/>
  <c r="O61" i="46" s="1"/>
  <c r="H61" i="46"/>
  <c r="C62" i="46"/>
  <c r="F10" i="47"/>
  <c r="I60" i="46"/>
  <c r="E88" i="59" s="1"/>
  <c r="M62" i="46" l="1"/>
  <c r="O62" i="46" s="1"/>
  <c r="H62" i="46"/>
  <c r="C63" i="46"/>
  <c r="F11" i="47"/>
  <c r="I61" i="46"/>
  <c r="E148" i="59" s="1"/>
  <c r="H63" i="46" l="1"/>
  <c r="M63" i="46"/>
  <c r="O63" i="46" s="1"/>
  <c r="E2" i="60"/>
  <c r="E30" i="93"/>
  <c r="C64" i="46"/>
  <c r="F12" i="47"/>
  <c r="I62" i="46"/>
  <c r="E190" i="59" s="1"/>
  <c r="B29" i="93"/>
  <c r="H64" i="46" l="1"/>
  <c r="I64" i="46" s="1"/>
  <c r="M64" i="46"/>
  <c r="O64" i="46" s="1"/>
  <c r="C65" i="46"/>
  <c r="F21" i="47"/>
  <c r="F20" i="47"/>
  <c r="F11" i="89"/>
  <c r="F19" i="47"/>
  <c r="F16" i="47"/>
  <c r="I63" i="46"/>
  <c r="F18" i="47"/>
  <c r="F17" i="47"/>
  <c r="M65" i="46" l="1"/>
  <c r="O65" i="46" s="1"/>
  <c r="H65" i="46"/>
  <c r="C66" i="46"/>
  <c r="H66" i="46" l="1"/>
  <c r="M66" i="46"/>
  <c r="O66" i="46" s="1"/>
  <c r="C67" i="46"/>
  <c r="I65" i="46"/>
  <c r="E4" i="62" s="1"/>
  <c r="F22" i="47"/>
  <c r="H67" i="46" l="1"/>
  <c r="M67" i="46"/>
  <c r="O67" i="46" s="1"/>
  <c r="C68" i="46"/>
  <c r="F23" i="47"/>
  <c r="I66" i="46"/>
  <c r="E24" i="62" s="1"/>
  <c r="H68" i="46" l="1"/>
  <c r="M68" i="46"/>
  <c r="O68" i="46" s="1"/>
  <c r="C69" i="46"/>
  <c r="F24" i="47"/>
  <c r="I67" i="46"/>
  <c r="E42" i="62" s="1"/>
  <c r="M69" i="46" l="1"/>
  <c r="O69" i="46" s="1"/>
  <c r="H69" i="46"/>
  <c r="C70" i="46"/>
  <c r="I68" i="46"/>
  <c r="E51" i="62" s="1"/>
  <c r="F25" i="47"/>
  <c r="H70" i="46" l="1"/>
  <c r="I70" i="46" s="1"/>
  <c r="E128" i="56" s="1"/>
  <c r="M70" i="46"/>
  <c r="O70" i="46" s="1"/>
  <c r="C71" i="46"/>
  <c r="I69" i="46"/>
  <c r="E64" i="62" s="1"/>
  <c r="H71" i="46" l="1"/>
  <c r="M71" i="46"/>
  <c r="O71" i="46" s="1"/>
  <c r="C72" i="46"/>
  <c r="M72" i="46" l="1"/>
  <c r="O72" i="46" s="1"/>
  <c r="H72" i="46"/>
  <c r="I72" i="46" s="1"/>
  <c r="E99" i="62" s="1"/>
  <c r="C73" i="46"/>
  <c r="I71" i="46"/>
  <c r="E92" i="62" s="1"/>
  <c r="B30" i="93" l="1"/>
  <c r="H73" i="46"/>
  <c r="M73" i="46"/>
  <c r="O73" i="46" s="1"/>
  <c r="E2" i="63"/>
  <c r="E31" i="93"/>
  <c r="C74" i="46"/>
  <c r="H74" i="46" l="1"/>
  <c r="M74" i="46"/>
  <c r="O74" i="46" s="1"/>
  <c r="C75" i="46"/>
  <c r="I73" i="46"/>
  <c r="E6" i="63" s="1"/>
  <c r="F32" i="47"/>
  <c r="H75" i="46" l="1"/>
  <c r="M75" i="46"/>
  <c r="O75" i="46" s="1"/>
  <c r="C76" i="46"/>
  <c r="F33" i="47"/>
  <c r="I74" i="46"/>
  <c r="E22" i="63" s="1"/>
  <c r="M76" i="46" l="1"/>
  <c r="O76" i="46" s="1"/>
  <c r="H76" i="46"/>
  <c r="C77" i="46"/>
  <c r="I75" i="46"/>
  <c r="E31" i="63" s="1"/>
  <c r="F34" i="47"/>
  <c r="H77" i="46" l="1"/>
  <c r="M77" i="46"/>
  <c r="O77" i="46" s="1"/>
  <c r="C78" i="46"/>
  <c r="F35" i="47"/>
  <c r="I76" i="46"/>
  <c r="E40" i="63" s="1"/>
  <c r="H78" i="46" l="1"/>
  <c r="M78" i="46"/>
  <c r="O78" i="46" s="1"/>
  <c r="C79" i="46"/>
  <c r="I77" i="46"/>
  <c r="E55" i="63" s="1"/>
  <c r="F36" i="47"/>
  <c r="B31" i="93"/>
  <c r="E32" i="93" l="1"/>
  <c r="M79" i="46"/>
  <c r="O79" i="46" s="1"/>
  <c r="H79" i="46"/>
  <c r="E2" i="64"/>
  <c r="C80" i="46"/>
  <c r="I78" i="46"/>
  <c r="E63" i="63" s="1"/>
  <c r="F37" i="47"/>
  <c r="H80" i="46" l="1"/>
  <c r="M80" i="46"/>
  <c r="O80" i="46" s="1"/>
  <c r="C81" i="46"/>
  <c r="F41" i="47"/>
  <c r="I79" i="46"/>
  <c r="E7" i="64" s="1"/>
  <c r="H81" i="46" l="1"/>
  <c r="M81" i="46"/>
  <c r="O81" i="46" s="1"/>
  <c r="C82" i="46"/>
  <c r="I80" i="46"/>
  <c r="E31" i="64" s="1"/>
  <c r="F42" i="47"/>
  <c r="M82" i="46" l="1"/>
  <c r="O82" i="46" s="1"/>
  <c r="H82" i="46"/>
  <c r="C83" i="46"/>
  <c r="F43" i="47"/>
  <c r="I81" i="46"/>
  <c r="E53" i="64" s="1"/>
  <c r="B32" i="93"/>
  <c r="E2" i="65" l="1"/>
  <c r="H83" i="46"/>
  <c r="M83" i="46"/>
  <c r="O83" i="46" s="1"/>
  <c r="E33" i="93"/>
  <c r="C84" i="46"/>
  <c r="I82" i="46"/>
  <c r="E69" i="64" s="1"/>
  <c r="F44" i="47"/>
  <c r="M84" i="46" l="1"/>
  <c r="O84" i="46" s="1"/>
  <c r="H84" i="46"/>
  <c r="C85" i="46"/>
  <c r="F49" i="47"/>
  <c r="B33" i="93"/>
  <c r="I83" i="46"/>
  <c r="E7" i="65" s="1"/>
  <c r="H85" i="46" l="1"/>
  <c r="M85" i="46"/>
  <c r="O85" i="46" s="1"/>
  <c r="D34" i="93"/>
  <c r="E4" i="66"/>
  <c r="E35" i="93"/>
  <c r="C86" i="46"/>
  <c r="I84" i="46"/>
  <c r="E18" i="65" s="1"/>
  <c r="F50" i="47"/>
  <c r="M86" i="46" l="1"/>
  <c r="O86" i="46" s="1"/>
  <c r="H86" i="46"/>
  <c r="C87" i="46"/>
  <c r="F84" i="53"/>
  <c r="I85" i="46"/>
  <c r="E8" i="66" s="1"/>
  <c r="F8" i="51"/>
  <c r="M87" i="46" l="1"/>
  <c r="O87" i="46" s="1"/>
  <c r="H87" i="46"/>
  <c r="C88" i="46"/>
  <c r="F9" i="51"/>
  <c r="I86" i="46"/>
  <c r="E21" i="66" s="1"/>
  <c r="H88" i="46" l="1"/>
  <c r="M88" i="46"/>
  <c r="O88" i="46" s="1"/>
  <c r="C89" i="46"/>
  <c r="F10" i="51"/>
  <c r="I87" i="46"/>
  <c r="E37" i="66" s="1"/>
  <c r="M89" i="46" l="1"/>
  <c r="O89" i="46" s="1"/>
  <c r="H89" i="46"/>
  <c r="C90" i="46"/>
  <c r="I88" i="46"/>
  <c r="E103" i="66" s="1"/>
  <c r="F11" i="51"/>
  <c r="H90" i="46" l="1"/>
  <c r="B35" i="93" s="1"/>
  <c r="M90" i="46"/>
  <c r="O90" i="46" s="1"/>
  <c r="C91" i="46"/>
  <c r="I89" i="46"/>
  <c r="E170" i="66" s="1"/>
  <c r="F12" i="51"/>
  <c r="E2" i="67" l="1"/>
  <c r="E36" i="93"/>
  <c r="M91" i="46"/>
  <c r="O91" i="46" s="1"/>
  <c r="H91" i="46"/>
  <c r="C92" i="46"/>
  <c r="F13" i="51"/>
  <c r="I90" i="46"/>
  <c r="E205" i="66" s="1"/>
  <c r="F13" i="50" l="1"/>
  <c r="F22" i="51"/>
  <c r="F21" i="51"/>
  <c r="F20" i="51"/>
  <c r="F19" i="51"/>
  <c r="F17" i="51"/>
  <c r="F18" i="51"/>
  <c r="I91" i="46"/>
  <c r="M92" i="46"/>
  <c r="O92" i="46" s="1"/>
  <c r="H92" i="46"/>
  <c r="C93" i="46"/>
  <c r="M93" i="46" l="1"/>
  <c r="O93" i="46" s="1"/>
  <c r="H93" i="46"/>
  <c r="C94" i="46"/>
  <c r="F23" i="51"/>
  <c r="I92" i="46"/>
  <c r="E21" i="68" l="1"/>
  <c r="E4" i="68"/>
  <c r="H94" i="46"/>
  <c r="M94" i="46"/>
  <c r="O94" i="46" s="1"/>
  <c r="C95" i="46"/>
  <c r="I93" i="46"/>
  <c r="E38" i="68" s="1"/>
  <c r="F24" i="51"/>
  <c r="M95" i="46" l="1"/>
  <c r="O95" i="46" s="1"/>
  <c r="H95" i="46"/>
  <c r="C96" i="46"/>
  <c r="F25" i="51"/>
  <c r="I94" i="46"/>
  <c r="E67" i="68" s="1"/>
  <c r="H96" i="46" l="1"/>
  <c r="I96" i="46" s="1"/>
  <c r="E87" i="68" s="1"/>
  <c r="M96" i="46"/>
  <c r="O96" i="46" s="1"/>
  <c r="C97" i="46"/>
  <c r="I95" i="46"/>
  <c r="E76" i="68" s="1"/>
  <c r="F26" i="51"/>
  <c r="M97" i="46" l="1"/>
  <c r="O97" i="46" s="1"/>
  <c r="H97" i="46"/>
  <c r="C98" i="46"/>
  <c r="H98" i="46" l="1"/>
  <c r="I98" i="46" s="1"/>
  <c r="E117" i="68" s="1"/>
  <c r="M98" i="46"/>
  <c r="O98" i="46" s="1"/>
  <c r="C99" i="46"/>
  <c r="I97" i="46"/>
  <c r="E148" i="58" s="1"/>
  <c r="M99" i="46" l="1"/>
  <c r="O99" i="46" s="1"/>
  <c r="H99" i="46"/>
  <c r="C100" i="46"/>
  <c r="E2" i="69" l="1"/>
  <c r="H100" i="46"/>
  <c r="E37" i="93"/>
  <c r="M100" i="46"/>
  <c r="O100" i="46" s="1"/>
  <c r="C101" i="46"/>
  <c r="I99" i="46"/>
  <c r="E124" i="68" s="1"/>
  <c r="B36" i="93"/>
  <c r="H101" i="46" l="1"/>
  <c r="M101" i="46"/>
  <c r="O101" i="46" s="1"/>
  <c r="C102" i="46"/>
  <c r="I100" i="46"/>
  <c r="E7" i="69" s="1"/>
  <c r="F34" i="51"/>
  <c r="M102" i="46" l="1"/>
  <c r="O102" i="46" s="1"/>
  <c r="H102" i="46"/>
  <c r="C103" i="46"/>
  <c r="I101" i="46"/>
  <c r="E24" i="69" s="1"/>
  <c r="F35" i="51"/>
  <c r="M103" i="46" l="1"/>
  <c r="O103" i="46" s="1"/>
  <c r="H103" i="46"/>
  <c r="C104" i="46"/>
  <c r="I102" i="46"/>
  <c r="E33" i="69" s="1"/>
  <c r="F36" i="51"/>
  <c r="M104" i="46" l="1"/>
  <c r="O104" i="46" s="1"/>
  <c r="H104" i="46"/>
  <c r="C105" i="46"/>
  <c r="I103" i="46"/>
  <c r="E42" i="69" s="1"/>
  <c r="F37" i="51"/>
  <c r="H105" i="46" l="1"/>
  <c r="E2" i="70"/>
  <c r="E38" i="93"/>
  <c r="M105" i="46"/>
  <c r="O105" i="46" s="1"/>
  <c r="C106" i="46"/>
  <c r="F38" i="51"/>
  <c r="I104" i="46"/>
  <c r="E61" i="69" s="1"/>
  <c r="B37" i="93"/>
  <c r="M106" i="46" l="1"/>
  <c r="O106" i="46" s="1"/>
  <c r="H106" i="46"/>
  <c r="C107" i="46"/>
  <c r="F42" i="51"/>
  <c r="I105" i="46"/>
  <c r="E7" i="70" s="1"/>
  <c r="M107" i="46" l="1"/>
  <c r="O107" i="46" s="1"/>
  <c r="H107" i="46"/>
  <c r="C108" i="46"/>
  <c r="I106" i="46"/>
  <c r="E22" i="70" s="1"/>
  <c r="F43" i="51"/>
  <c r="M108" i="46" l="1"/>
  <c r="O108" i="46" s="1"/>
  <c r="H108" i="46"/>
  <c r="C109" i="46"/>
  <c r="F44" i="51"/>
  <c r="I107" i="46"/>
  <c r="E46" i="70" s="1"/>
  <c r="H109" i="46" l="1"/>
  <c r="M109" i="46"/>
  <c r="O109" i="46" s="1"/>
  <c r="C110" i="46"/>
  <c r="F45" i="51"/>
  <c r="I108" i="46"/>
  <c r="E65" i="70" s="1"/>
  <c r="H110" i="46" l="1"/>
  <c r="E2" i="71"/>
  <c r="E39" i="93"/>
  <c r="M110" i="46"/>
  <c r="O110" i="46" s="1"/>
  <c r="C111" i="46"/>
  <c r="I109" i="46"/>
  <c r="E80" i="70" s="1"/>
  <c r="F46" i="51"/>
  <c r="B38" i="93"/>
  <c r="M111" i="46" l="1"/>
  <c r="O111" i="46" s="1"/>
  <c r="H111" i="46"/>
  <c r="C112" i="46"/>
  <c r="F51" i="51"/>
  <c r="I110" i="46"/>
  <c r="E6" i="71" s="1"/>
  <c r="M112" i="46" l="1"/>
  <c r="O112" i="46" s="1"/>
  <c r="H112" i="46"/>
  <c r="C113" i="46"/>
  <c r="I111" i="46"/>
  <c r="E19" i="71" s="1"/>
  <c r="F52" i="51"/>
  <c r="D40" i="93" l="1"/>
  <c r="E41" i="93"/>
  <c r="E3" i="72"/>
  <c r="M113" i="46"/>
  <c r="O113" i="46" s="1"/>
  <c r="H113" i="46"/>
  <c r="C114" i="46"/>
  <c r="I112" i="46"/>
  <c r="E30" i="71" s="1"/>
  <c r="F53" i="51"/>
  <c r="B39" i="93"/>
  <c r="B34" i="93" l="1"/>
  <c r="B28" i="93" s="1"/>
  <c r="H114" i="46"/>
  <c r="I114" i="46" s="1"/>
  <c r="E56" i="72" s="1"/>
  <c r="M114" i="46"/>
  <c r="O114" i="46" s="1"/>
  <c r="C115" i="46"/>
  <c r="I113" i="46"/>
  <c r="E5" i="72" s="1"/>
  <c r="H115" i="46" l="1"/>
  <c r="M115" i="46"/>
  <c r="O115" i="46" s="1"/>
  <c r="C116" i="46"/>
  <c r="H116" i="46" l="1"/>
  <c r="I116" i="46" s="1"/>
  <c r="E84" i="72" s="1"/>
  <c r="M116" i="46"/>
  <c r="O116" i="46" s="1"/>
  <c r="C117" i="46"/>
  <c r="I115" i="46"/>
  <c r="E72" i="72" s="1"/>
  <c r="B41" i="93"/>
  <c r="E42" i="93" l="1"/>
  <c r="E2" i="73"/>
  <c r="H117" i="46"/>
  <c r="M117" i="46"/>
  <c r="O117" i="46" s="1"/>
  <c r="C118" i="46"/>
  <c r="E2" i="74" l="1"/>
  <c r="E43" i="93"/>
  <c r="M118" i="46"/>
  <c r="O118" i="46" s="1"/>
  <c r="H118" i="46"/>
  <c r="C119" i="46"/>
  <c r="I117" i="46"/>
  <c r="B42" i="93"/>
  <c r="M119" i="46" l="1"/>
  <c r="O119" i="46" s="1"/>
  <c r="H119" i="46"/>
  <c r="E2" i="75"/>
  <c r="E44" i="93"/>
  <c r="C120" i="46"/>
  <c r="B43" i="93"/>
  <c r="I118" i="46"/>
  <c r="H120" i="46" l="1"/>
  <c r="I120" i="46" s="1"/>
  <c r="E45" i="93"/>
  <c r="M120" i="46"/>
  <c r="O120" i="46" s="1"/>
  <c r="C121" i="46"/>
  <c r="B44" i="93"/>
  <c r="B40" i="93" s="1"/>
  <c r="I119" i="46"/>
  <c r="M121" i="46" l="1"/>
  <c r="O121" i="46" s="1"/>
  <c r="H121" i="46"/>
  <c r="I121" i="46" s="1"/>
  <c r="C122" i="46"/>
  <c r="C123" i="46" l="1"/>
  <c r="H122" i="46"/>
  <c r="E3" i="76"/>
  <c r="E47" i="93"/>
  <c r="D46" i="93"/>
  <c r="M122" i="46"/>
  <c r="O122" i="46" s="1"/>
  <c r="I122" i="46" l="1"/>
  <c r="E8" i="76" s="1"/>
  <c r="F48" i="47"/>
  <c r="C124" i="46"/>
  <c r="M123" i="46"/>
  <c r="O123" i="46" s="1"/>
  <c r="H123" i="46"/>
  <c r="B47" i="93" s="1"/>
  <c r="F50" i="51" l="1"/>
  <c r="I123" i="46"/>
  <c r="E19" i="76" s="1"/>
  <c r="M124" i="46"/>
  <c r="O124" i="46" s="1"/>
  <c r="E2" i="77"/>
  <c r="H124" i="46"/>
  <c r="C125" i="46"/>
  <c r="E48" i="93"/>
  <c r="M125" i="46" l="1"/>
  <c r="O125" i="46" s="1"/>
  <c r="C126" i="46"/>
  <c r="H125" i="46"/>
  <c r="E49" i="93"/>
  <c r="E2" i="78"/>
  <c r="E30" i="78"/>
  <c r="I124" i="46"/>
  <c r="B48" i="93"/>
  <c r="B49" i="93" l="1"/>
  <c r="B46" i="93" s="1"/>
  <c r="I125" i="46"/>
  <c r="D50" i="93"/>
  <c r="M126" i="46"/>
  <c r="O126" i="46" s="1"/>
  <c r="E51" i="93"/>
  <c r="H126" i="46"/>
  <c r="C127" i="46"/>
  <c r="M127" i="46" l="1"/>
  <c r="O127" i="46" s="1"/>
  <c r="H127" i="46"/>
  <c r="I127" i="46" s="1"/>
  <c r="E36" i="79" s="1"/>
  <c r="C128" i="46"/>
  <c r="I126" i="46"/>
  <c r="E3" i="79" s="1"/>
  <c r="B51" i="93"/>
  <c r="H128" i="46" l="1"/>
  <c r="M128" i="46"/>
  <c r="O128" i="46" s="1"/>
  <c r="E2" i="80"/>
  <c r="E52" i="93"/>
  <c r="C129" i="46"/>
  <c r="I128" i="46" l="1"/>
  <c r="E6" i="80" s="1"/>
  <c r="M129" i="46"/>
  <c r="O129" i="46" s="1"/>
  <c r="H129" i="46"/>
  <c r="I129" i="46" s="1"/>
  <c r="E96" i="80" s="1"/>
  <c r="C130" i="46"/>
  <c r="H130" i="46" l="1"/>
  <c r="M130" i="46"/>
  <c r="O130" i="46" s="1"/>
  <c r="C131" i="46"/>
  <c r="H131" i="46" l="1"/>
  <c r="I131" i="46" s="1"/>
  <c r="E167" i="80" s="1"/>
  <c r="M131" i="46"/>
  <c r="O131" i="46" s="1"/>
  <c r="C132" i="46"/>
  <c r="I130" i="46"/>
  <c r="E142" i="80" s="1"/>
  <c r="H132" i="46" l="1"/>
  <c r="M132" i="46"/>
  <c r="O132" i="46" s="1"/>
  <c r="C133" i="46"/>
  <c r="H133" i="46" l="1"/>
  <c r="I133" i="46" s="1"/>
  <c r="E192" i="80" s="1"/>
  <c r="M133" i="46"/>
  <c r="O133" i="46" s="1"/>
  <c r="C134" i="46"/>
  <c r="I132" i="46"/>
  <c r="E178" i="80" s="1"/>
  <c r="M134" i="46" l="1"/>
  <c r="O134" i="46" s="1"/>
  <c r="H134" i="46"/>
  <c r="C135" i="46"/>
  <c r="H135" i="46" l="1"/>
  <c r="I135" i="46" s="1"/>
  <c r="E236" i="80" s="1"/>
  <c r="M135" i="46"/>
  <c r="O135" i="46" s="1"/>
  <c r="C136" i="46"/>
  <c r="I134" i="46"/>
  <c r="E208" i="80" s="1"/>
  <c r="H136" i="46" l="1"/>
  <c r="M136" i="46"/>
  <c r="O136" i="46" s="1"/>
  <c r="C137" i="46"/>
  <c r="M137" i="46" l="1"/>
  <c r="O137" i="46" s="1"/>
  <c r="H137" i="46"/>
  <c r="I137" i="46" s="1"/>
  <c r="C138" i="46"/>
  <c r="I136" i="46"/>
  <c r="E249" i="80" s="1"/>
  <c r="H138" i="46" l="1"/>
  <c r="I138" i="46" s="1"/>
  <c r="M138" i="46"/>
  <c r="O138" i="46" s="1"/>
  <c r="C139" i="46"/>
  <c r="E2" i="81" l="1"/>
  <c r="M139" i="46"/>
  <c r="O139" i="46" s="1"/>
  <c r="H139" i="46"/>
  <c r="I139" i="46" s="1"/>
  <c r="E7" i="81" s="1"/>
  <c r="C140" i="46"/>
  <c r="M140" i="46" l="1"/>
  <c r="O140" i="46" s="1"/>
  <c r="E53" i="93"/>
  <c r="H140" i="46"/>
  <c r="E2" i="82"/>
  <c r="C141" i="46"/>
  <c r="M141" i="46" l="1"/>
  <c r="O141" i="46" s="1"/>
  <c r="H141" i="46"/>
  <c r="I141" i="46" s="1"/>
  <c r="E57" i="82" s="1"/>
  <c r="C142" i="46"/>
  <c r="I140" i="46"/>
  <c r="E7" i="82" s="1"/>
  <c r="H142" i="46" l="1"/>
  <c r="M142" i="46"/>
  <c r="O142" i="46" s="1"/>
  <c r="C143" i="46"/>
  <c r="M143" i="46" l="1"/>
  <c r="O143" i="46" s="1"/>
  <c r="H143" i="46"/>
  <c r="I143" i="46" s="1"/>
  <c r="E128" i="82" s="1"/>
  <c r="C144" i="46"/>
  <c r="I142" i="46"/>
  <c r="E103" i="82" s="1"/>
  <c r="M144" i="46" l="1"/>
  <c r="O144" i="46" s="1"/>
  <c r="H144" i="46"/>
  <c r="C145" i="46"/>
  <c r="H145" i="46" l="1"/>
  <c r="I145" i="46" s="1"/>
  <c r="E153" i="82" s="1"/>
  <c r="M145" i="46"/>
  <c r="O145" i="46" s="1"/>
  <c r="C146" i="46"/>
  <c r="I144" i="46"/>
  <c r="E139" i="82" s="1"/>
  <c r="M146" i="46" l="1"/>
  <c r="O146" i="46" s="1"/>
  <c r="H146" i="46"/>
  <c r="C147" i="46"/>
  <c r="H147" i="46" l="1"/>
  <c r="I147" i="46" s="1"/>
  <c r="E198" i="82" s="1"/>
  <c r="M147" i="46"/>
  <c r="O147" i="46" s="1"/>
  <c r="C148" i="46"/>
  <c r="I146" i="46"/>
  <c r="E170" i="82" s="1"/>
  <c r="M148" i="46" l="1"/>
  <c r="O148" i="46" s="1"/>
  <c r="H148" i="46"/>
  <c r="C149" i="46"/>
  <c r="H149" i="46" l="1"/>
  <c r="I149" i="46" s="1"/>
  <c r="M149" i="46"/>
  <c r="O149" i="46" s="1"/>
  <c r="C150" i="46"/>
  <c r="I148" i="46"/>
  <c r="E210" i="82" s="1"/>
  <c r="M150" i="46" l="1"/>
  <c r="O150" i="46" s="1"/>
  <c r="H150" i="46"/>
  <c r="I150" i="46" s="1"/>
  <c r="C151" i="46"/>
  <c r="H151" i="46" l="1"/>
  <c r="I151" i="46" s="1"/>
  <c r="E7" i="83" s="1"/>
  <c r="M151" i="46"/>
  <c r="O151" i="46" s="1"/>
  <c r="E2" i="83"/>
  <c r="C152" i="46"/>
  <c r="M152" i="46" l="1"/>
  <c r="O152" i="46" s="1"/>
  <c r="E2" i="84"/>
  <c r="H152" i="46"/>
  <c r="C153" i="46"/>
  <c r="H153" i="46" l="1"/>
  <c r="I153" i="46" s="1"/>
  <c r="E59" i="84" s="1"/>
  <c r="M153" i="46"/>
  <c r="O153" i="46" s="1"/>
  <c r="C154" i="46"/>
  <c r="B54" i="93"/>
  <c r="I152" i="46"/>
  <c r="E15" i="84" s="1"/>
  <c r="H154" i="46" l="1"/>
  <c r="E2" i="85"/>
  <c r="M154" i="46"/>
  <c r="O154" i="46" s="1"/>
  <c r="C155" i="46"/>
  <c r="H155" i="46" l="1"/>
  <c r="I155" i="46" s="1"/>
  <c r="E54" i="85" s="1"/>
  <c r="M155" i="46"/>
  <c r="O155" i="46" s="1"/>
  <c r="C156" i="46"/>
  <c r="B55" i="93"/>
  <c r="I154" i="46"/>
  <c r="E15" i="85" s="1"/>
  <c r="E3" i="86" l="1"/>
  <c r="E57" i="93"/>
  <c r="M156" i="46"/>
  <c r="O156" i="46" s="1"/>
  <c r="H156" i="46"/>
  <c r="I156" i="46" s="1"/>
  <c r="E5" i="86" s="1"/>
  <c r="C157" i="46"/>
  <c r="H157" i="46" l="1"/>
  <c r="I157" i="46" s="1"/>
  <c r="E50" i="86" s="1"/>
  <c r="M157" i="46"/>
  <c r="O157" i="46" s="1"/>
  <c r="C158" i="46"/>
  <c r="D56" i="93" l="1"/>
  <c r="E58" i="93"/>
  <c r="H158" i="46"/>
  <c r="M158" i="46"/>
  <c r="O158" i="46" s="1"/>
  <c r="E2" i="87"/>
  <c r="C159" i="46"/>
  <c r="E2" i="88" l="1"/>
  <c r="E59" i="93"/>
  <c r="H159" i="46"/>
  <c r="M159" i="46"/>
  <c r="O159" i="46" s="1"/>
  <c r="C160" i="46"/>
  <c r="B58" i="93"/>
  <c r="I158" i="46"/>
  <c r="E4" i="87" s="1"/>
  <c r="F28" i="48" l="1"/>
  <c r="F21" i="48"/>
  <c r="I159" i="46"/>
  <c r="E4" i="88" s="1"/>
  <c r="M160" i="46"/>
  <c r="O160" i="46" s="1"/>
  <c r="H160" i="46"/>
  <c r="B59" i="93" s="1"/>
  <c r="B57" i="93" s="1"/>
  <c r="I160" i="46" l="1"/>
  <c r="E49" i="88" s="1"/>
  <c r="B22" i="93"/>
  <c r="B25" i="93"/>
  <c r="B26" i="93"/>
  <c r="B24" i="93" s="1"/>
  <c r="B52" i="93"/>
  <c r="B53" i="93"/>
  <c r="B56" i="93"/>
  <c r="B50" i="93" l="1"/>
  <c r="B20" i="93"/>
</calcChain>
</file>

<file path=xl/sharedStrings.xml><?xml version="1.0" encoding="utf-8"?>
<sst xmlns="http://schemas.openxmlformats.org/spreadsheetml/2006/main" count="5130" uniqueCount="1657">
  <si>
    <t>Tiers</t>
  </si>
  <si>
    <t>No.</t>
  </si>
  <si>
    <t>Valuation Name</t>
  </si>
  <si>
    <t>Departmental</t>
  </si>
  <si>
    <t>Administered</t>
  </si>
  <si>
    <t>Net Assets = Total Equity</t>
  </si>
  <si>
    <t>Net Assets (Statement of Financial Position)</t>
  </si>
  <si>
    <t>N/A</t>
  </si>
  <si>
    <t>Total Equity (Statement of Financial Position)</t>
  </si>
  <si>
    <t>Total Equity</t>
  </si>
  <si>
    <t>Total Equity (Statement of Changes in Equity)</t>
  </si>
  <si>
    <t>Cash at the end of the reporting period</t>
  </si>
  <si>
    <t>Statement of Financial Position</t>
  </si>
  <si>
    <t>Cash Flow Statement</t>
  </si>
  <si>
    <t>Surplus/(Deficit) for the period</t>
  </si>
  <si>
    <t>Statement of Comprehensive Income</t>
  </si>
  <si>
    <t>Statement of Changes in Equity</t>
  </si>
  <si>
    <t>Surplus/(Deficit) for the period - Comparative year</t>
  </si>
  <si>
    <t>Section Ref</t>
  </si>
  <si>
    <t>Hide/Unhide</t>
  </si>
  <si>
    <t xml:space="preserve">Enter the Current Year here (e.g. 20X2): </t>
  </si>
  <si>
    <t>20X2</t>
  </si>
  <si>
    <t>Enter the Comparator Year here (e.g. 20X1):</t>
  </si>
  <si>
    <t>20X1</t>
  </si>
  <si>
    <t>Certification</t>
  </si>
  <si>
    <t>Primary financial statements</t>
  </si>
  <si>
    <t>Overview</t>
  </si>
  <si>
    <t>Notes to the financial statements:</t>
  </si>
  <si>
    <t>7.4 Fair Value Measurement</t>
  </si>
  <si>
    <t>7.5 Administered - Fair Value Measurement</t>
  </si>
  <si>
    <t>PRIMA non-corporate Commonwealth entity</t>
  </si>
  <si>
    <t xml:space="preserve">Please refer to your Accountable Authority's delegation instrument under the PGPA Act to determine who is the Chief Financial Officer designate. </t>
  </si>
  <si>
    <t>PRIMA corporate Commonwealth entity</t>
  </si>
  <si>
    <t>Model Reference</t>
  </si>
  <si>
    <t>Section</t>
  </si>
  <si>
    <t>Number</t>
  </si>
  <si>
    <t>Sub-category</t>
  </si>
  <si>
    <t>Sub Number</t>
  </si>
  <si>
    <t>Note Title</t>
  </si>
  <si>
    <t>Note Reference</t>
  </si>
  <si>
    <t>Full Note Ref</t>
  </si>
  <si>
    <t>Full Note Title</t>
  </si>
  <si>
    <t>Use Note</t>
  </si>
  <si>
    <t>Sheet Ref</t>
  </si>
  <si>
    <t>Control Type</t>
  </si>
  <si>
    <t>Sheet Name</t>
  </si>
  <si>
    <t>Current Sheet Name</t>
  </si>
  <si>
    <t>IsSame</t>
  </si>
  <si>
    <t>Page Orientation</t>
  </si>
  <si>
    <t>Tier</t>
  </si>
  <si>
    <t>Primary</t>
  </si>
  <si>
    <t>DeptIS</t>
  </si>
  <si>
    <t>Dept</t>
  </si>
  <si>
    <t>Portrait</t>
  </si>
  <si>
    <t>DeptBS</t>
  </si>
  <si>
    <t>DeptCE</t>
  </si>
  <si>
    <t>DeptCF</t>
  </si>
  <si>
    <t>Administered Schedule of Comprehensive Income</t>
  </si>
  <si>
    <t>AdminIS</t>
  </si>
  <si>
    <t>Admin</t>
  </si>
  <si>
    <t>Administered Schedule of Assets and Liabilities</t>
  </si>
  <si>
    <t>AdminBS</t>
  </si>
  <si>
    <t>Administered Reconciliation Schedule</t>
  </si>
  <si>
    <t>AdminCE</t>
  </si>
  <si>
    <t>Administered Cash Flow Statement</t>
  </si>
  <si>
    <t>AdminCF</t>
  </si>
  <si>
    <t>Departmental Financial Performance</t>
  </si>
  <si>
    <t>Expenses</t>
  </si>
  <si>
    <t>Employee benefits</t>
  </si>
  <si>
    <t>FPE</t>
  </si>
  <si>
    <t>FPE1.1</t>
  </si>
  <si>
    <t>Suppliers</t>
  </si>
  <si>
    <t>Grants</t>
  </si>
  <si>
    <t>Finance costs</t>
  </si>
  <si>
    <t>Impairment loss on financial instruments</t>
  </si>
  <si>
    <t>Write-down and impairment of other assets</t>
  </si>
  <si>
    <t>Foreign exchange losses</t>
  </si>
  <si>
    <t>Other expenses</t>
  </si>
  <si>
    <t>Income tax expense (competitive neutrality)</t>
  </si>
  <si>
    <t>Own-Source Revenue and Gains</t>
  </si>
  <si>
    <t>Revenue from contracts with customers</t>
  </si>
  <si>
    <t>FPE1.2</t>
  </si>
  <si>
    <t>Fees and fines</t>
  </si>
  <si>
    <t>Interest</t>
  </si>
  <si>
    <t>Dividends</t>
  </si>
  <si>
    <t>Rental income</t>
  </si>
  <si>
    <t>Other revenue</t>
  </si>
  <si>
    <t>Foreign exchange gains</t>
  </si>
  <si>
    <t>Reversal of write-downs and impairment</t>
  </si>
  <si>
    <t>Other gains</t>
  </si>
  <si>
    <t>Revenue from Government</t>
  </si>
  <si>
    <t>Unsatisfied obligations</t>
  </si>
  <si>
    <t>Other Comprehensive Income</t>
  </si>
  <si>
    <t>Reclassification adjustments</t>
  </si>
  <si>
    <t>FPE1.3Hide028</t>
  </si>
  <si>
    <t>Income tax relating to other comprehensive income</t>
  </si>
  <si>
    <t>Income and Expenses Administered on Behalf of Government</t>
  </si>
  <si>
    <t>Administered - Expenses</t>
  </si>
  <si>
    <t>FPE2.1</t>
  </si>
  <si>
    <t>Subsidies</t>
  </si>
  <si>
    <t>Personal benefits</t>
  </si>
  <si>
    <t>Write-down and impairment of assets</t>
  </si>
  <si>
    <t>Payments to corporate Commonwealth entities</t>
  </si>
  <si>
    <t>Administered - Income</t>
  </si>
  <si>
    <t>Income tax</t>
  </si>
  <si>
    <t>FPE2.2</t>
  </si>
  <si>
    <t>Indirect tax</t>
  </si>
  <si>
    <t>Other taxes</t>
  </si>
  <si>
    <t>Reversal of write-downs and impairments</t>
  </si>
  <si>
    <t>Administered - Other Comprehensive Income</t>
  </si>
  <si>
    <t>FPE2.3Hide053</t>
  </si>
  <si>
    <t>Departmental Financial Position</t>
  </si>
  <si>
    <t>Financial Assets</t>
  </si>
  <si>
    <t>Cash and cash equivalents</t>
  </si>
  <si>
    <t>FPO</t>
  </si>
  <si>
    <t>FPO3.1</t>
  </si>
  <si>
    <t>Trade and other receivables</t>
  </si>
  <si>
    <t>Equity accounted investments</t>
  </si>
  <si>
    <t>Other investments</t>
  </si>
  <si>
    <t>Other financial assets</t>
  </si>
  <si>
    <t>Non-Financial Assets</t>
  </si>
  <si>
    <t>Reconciliation of the opening and closing balances of property, plant and equipment and intangibles</t>
  </si>
  <si>
    <t>FPOPPE</t>
  </si>
  <si>
    <t>FPOPPE3.2</t>
  </si>
  <si>
    <t>Landscape</t>
  </si>
  <si>
    <t>FPOPPEA</t>
  </si>
  <si>
    <t>FPOPPEA3.2</t>
  </si>
  <si>
    <t>Investment property</t>
  </si>
  <si>
    <t>FPO3.2</t>
  </si>
  <si>
    <t>Inventories</t>
  </si>
  <si>
    <t>Tax assets (competitive neutrality)</t>
  </si>
  <si>
    <t>Other non-financial assets</t>
  </si>
  <si>
    <t>Joint operations</t>
  </si>
  <si>
    <t>Volunteer services</t>
  </si>
  <si>
    <t>Transfers to acquire or construct a non-financial asset</t>
  </si>
  <si>
    <t>Service concession arrangements</t>
  </si>
  <si>
    <t>Payables</t>
  </si>
  <si>
    <t>FPO3.3</t>
  </si>
  <si>
    <t>Other payables</t>
  </si>
  <si>
    <t>Interest Bearing Liabilities</t>
  </si>
  <si>
    <t>Loans</t>
  </si>
  <si>
    <t>FPO3.4</t>
  </si>
  <si>
    <t>Leases</t>
  </si>
  <si>
    <t>Deposits</t>
  </si>
  <si>
    <t>Other interest bearing liabilities</t>
  </si>
  <si>
    <t>Other Provisions</t>
  </si>
  <si>
    <t>Competitive neutrality liabilities</t>
  </si>
  <si>
    <t>FPO3.5</t>
  </si>
  <si>
    <t>Other provisions</t>
  </si>
  <si>
    <t>Assets and Liabilities Administered on Behalf of Government</t>
  </si>
  <si>
    <t>Administered - Financial Assets</t>
  </si>
  <si>
    <t>FPO4.1</t>
  </si>
  <si>
    <t>Taxation receivables</t>
  </si>
  <si>
    <t>Administered - Non-Financial Assets</t>
  </si>
  <si>
    <t>FPOPPE4.2</t>
  </si>
  <si>
    <t>FPO4.2</t>
  </si>
  <si>
    <t>Administered - Payables</t>
  </si>
  <si>
    <t>FPO4.3</t>
  </si>
  <si>
    <t>Administered - Interest Bearing Liabilities</t>
  </si>
  <si>
    <t>Australian Government securities</t>
  </si>
  <si>
    <t>FPO4.4</t>
  </si>
  <si>
    <t>Administered - Other Provisions</t>
  </si>
  <si>
    <t>Taxation refunds to be provided for</t>
  </si>
  <si>
    <t>FPO4.5</t>
  </si>
  <si>
    <t>Funding</t>
  </si>
  <si>
    <t>Appropriations</t>
  </si>
  <si>
    <t>Annual appropriations ('recoverable GST exclusive')</t>
  </si>
  <si>
    <t>F</t>
  </si>
  <si>
    <t>F5.1</t>
  </si>
  <si>
    <t>Unspent annual appropriations ('recoverable GST exclusive')</t>
  </si>
  <si>
    <t>Special appropriations ('recoverable GST exclusive')</t>
  </si>
  <si>
    <t>Disclosures by agent in relation to annual and special appropriations ('recoverable GST exclusive')</t>
  </si>
  <si>
    <t>Special Accounts</t>
  </si>
  <si>
    <t>Special accounts</t>
  </si>
  <si>
    <t>F5.2</t>
  </si>
  <si>
    <t>Regulatory Charging Summary</t>
  </si>
  <si>
    <t>Regulatory charging summary</t>
  </si>
  <si>
    <t>F5.3</t>
  </si>
  <si>
    <t>Net Cash Appropriation Arrangements</t>
  </si>
  <si>
    <t>Net cash appropriation arrangements</t>
  </si>
  <si>
    <t>F5.4</t>
  </si>
  <si>
    <t>Cash Flow Reconciliation</t>
  </si>
  <si>
    <t>Cash flow reconciliation</t>
  </si>
  <si>
    <t>F5.5Hide160</t>
  </si>
  <si>
    <t>Administered - cash flow reconciliation</t>
  </si>
  <si>
    <t>People and relationships</t>
  </si>
  <si>
    <t>Employee Provisions</t>
  </si>
  <si>
    <t>Employee provisions</t>
  </si>
  <si>
    <t>PR</t>
  </si>
  <si>
    <t>PR6.1</t>
  </si>
  <si>
    <t>Administered - employee provisions</t>
  </si>
  <si>
    <t>Key Management Personnel Remuneration</t>
  </si>
  <si>
    <t>Senior management personnel remuneration</t>
  </si>
  <si>
    <t>PR6.2</t>
  </si>
  <si>
    <t>Related Party Disclosures</t>
  </si>
  <si>
    <t>Related party disclosures</t>
  </si>
  <si>
    <t>PR6.3</t>
  </si>
  <si>
    <t>Managing uncertainties</t>
  </si>
  <si>
    <t xml:space="preserve">Contingent Assets and Liabilities </t>
  </si>
  <si>
    <t xml:space="preserve">Contingent assets and liabilities </t>
  </si>
  <si>
    <t>MU</t>
  </si>
  <si>
    <t>MU7.1</t>
  </si>
  <si>
    <t>Administered - contingent assets and liabilities</t>
  </si>
  <si>
    <t>Financial Instruments</t>
  </si>
  <si>
    <t>Categories of financial instruments</t>
  </si>
  <si>
    <t>MU7.2</t>
  </si>
  <si>
    <t>Net gains or losses on financial assets</t>
  </si>
  <si>
    <t>Net gains or losses on financial liabilities</t>
  </si>
  <si>
    <t>Fee income and expense</t>
  </si>
  <si>
    <t>Fair value of financial instruments</t>
  </si>
  <si>
    <t>Financial assets designated at fair value through profit or loss</t>
  </si>
  <si>
    <t>Financial liabilities designated at fair value through profit or loss</t>
  </si>
  <si>
    <t>Financial assets reclassified</t>
  </si>
  <si>
    <t>Credit risk</t>
  </si>
  <si>
    <t>Liquidity risk</t>
  </si>
  <si>
    <t>MUL</t>
  </si>
  <si>
    <t>MUL7.2Hide124</t>
  </si>
  <si>
    <t>Market risk</t>
  </si>
  <si>
    <t>Assets pledged or held as collateral</t>
  </si>
  <si>
    <t>MUA</t>
  </si>
  <si>
    <t>MUA7.2</t>
  </si>
  <si>
    <t>Administered - Financial Instruments</t>
  </si>
  <si>
    <t>MU7.3</t>
  </si>
  <si>
    <t>MUL7.3Hide135</t>
  </si>
  <si>
    <t>MUA7.3</t>
  </si>
  <si>
    <t>Fair Value Measurement</t>
  </si>
  <si>
    <t>Fair value measurement</t>
  </si>
  <si>
    <t>MU7.4</t>
  </si>
  <si>
    <t>Reconciliation for recurring level 3 fair value measurements</t>
  </si>
  <si>
    <t>Administered - Fair Value Measurement</t>
  </si>
  <si>
    <t>Administered - fair value measurement</t>
  </si>
  <si>
    <t>MU7.5</t>
  </si>
  <si>
    <t>Other information</t>
  </si>
  <si>
    <t>Current/non-current distinction for assets and liabilities</t>
  </si>
  <si>
    <t>OI</t>
  </si>
  <si>
    <t>OI8.1</t>
  </si>
  <si>
    <t>Administered - current/non-current distinction for assets and liabilities</t>
  </si>
  <si>
    <t>Assets Held in Trust</t>
  </si>
  <si>
    <t>Assets held in trust</t>
  </si>
  <si>
    <t>OI8.2</t>
  </si>
  <si>
    <t>Restructuring</t>
  </si>
  <si>
    <t>OI8.3</t>
  </si>
  <si>
    <t>Administered - restructuring</t>
  </si>
  <si>
    <t>MODEL REF</t>
  </si>
  <si>
    <t>RMG 125 part 3, 9</t>
  </si>
  <si>
    <t>Note ID</t>
  </si>
  <si>
    <t>AASB1060.25(b)(i)
AASB1060.222-225</t>
  </si>
  <si>
    <t>Original Budget</t>
  </si>
  <si>
    <t>Notes</t>
  </si>
  <si>
    <t>$'000</t>
  </si>
  <si>
    <t>NET COST OF SERVICES</t>
  </si>
  <si>
    <t>Note Ref</t>
  </si>
  <si>
    <t>Depreciation and amortisation</t>
  </si>
  <si>
    <t>AASB 1060.52(b)</t>
  </si>
  <si>
    <t xml:space="preserve">AASB 1060.119(c)  </t>
  </si>
  <si>
    <t>Working</t>
  </si>
  <si>
    <t>Losses from asset sales</t>
  </si>
  <si>
    <t>Total expenses</t>
  </si>
  <si>
    <t>Own-source income</t>
  </si>
  <si>
    <t>Own-source revenue</t>
  </si>
  <si>
    <t>AASB1060.119(b)</t>
  </si>
  <si>
    <t>AASB1060.52(a)</t>
  </si>
  <si>
    <t>Total own-source revenue</t>
  </si>
  <si>
    <t>Gains</t>
  </si>
  <si>
    <t>Gains from sale of assets</t>
  </si>
  <si>
    <t>AASB 1060.180(a)</t>
  </si>
  <si>
    <t>AASB 1060.169(b)</t>
  </si>
  <si>
    <t>Total gains</t>
  </si>
  <si>
    <t>Total own-source income</t>
  </si>
  <si>
    <t>Net (cost of)/contribution by services</t>
  </si>
  <si>
    <t>AASB 1060.52(c)</t>
  </si>
  <si>
    <t>Share of associates and joint ventures</t>
  </si>
  <si>
    <t>Surplus/(Deficit) before income tax on continuing operations</t>
  </si>
  <si>
    <t xml:space="preserve">AASB 1060.52(d) </t>
  </si>
  <si>
    <t>Income tax expense</t>
  </si>
  <si>
    <t>Surplus/(Deficit) after income tax on continuing operations</t>
  </si>
  <si>
    <t>AASB 1060.52(g)</t>
  </si>
  <si>
    <t>OTHER COMPREHENSIVE INCOME</t>
  </si>
  <si>
    <t>AASB1060.52(g)(i)</t>
  </si>
  <si>
    <t>Items not subject to subsequent reclassification to net cost of services</t>
  </si>
  <si>
    <t>AASB 1060 Appendix A</t>
  </si>
  <si>
    <t>Changes in asset revaluation reserve</t>
  </si>
  <si>
    <t>Remeasurements of defined benefit plans</t>
  </si>
  <si>
    <t>AASB 1060.52(g)(ii)</t>
  </si>
  <si>
    <t>Items subject to subsequent reclassification to net cost of services</t>
  </si>
  <si>
    <t>Gains/(Losses) on foreign currency translation</t>
  </si>
  <si>
    <t>AASB 1060 Appendix A &amp; AASB 1060.119(a)(iii)</t>
  </si>
  <si>
    <t>Gains/(Losses) on financial assets at amortised cost</t>
  </si>
  <si>
    <t>AASB 1060 Appendix A &amp; AASB 1060.119(a)(vi)</t>
  </si>
  <si>
    <t>Gains/(Losses) on financial assets at fair value through other comprehensive income</t>
  </si>
  <si>
    <t>Gains/(Losses) on cash flow hedging instruments</t>
  </si>
  <si>
    <r>
      <t>Total other comprehensive income before income tax</t>
    </r>
    <r>
      <rPr>
        <b/>
        <vertAlign val="superscript"/>
        <sz val="9"/>
        <rFont val="Cambria"/>
        <family val="1"/>
      </rPr>
      <t>1</t>
    </r>
  </si>
  <si>
    <t>AASB 101.90 &amp; 91(b)</t>
  </si>
  <si>
    <t>Income tax expense - other comprehensive income</t>
  </si>
  <si>
    <t>AASB 101.81A(b)</t>
  </si>
  <si>
    <t>Total other comprehensive income after income tax</t>
  </si>
  <si>
    <t>Total other comprehensive income</t>
  </si>
  <si>
    <t xml:space="preserve">AASB 1060.52(i) </t>
  </si>
  <si>
    <t>Total comprehensive income/(loss)</t>
  </si>
  <si>
    <t>AASB 101.92</t>
  </si>
  <si>
    <t>1. Detail of reclassification adjustments relating to items of other comprehensive income are disclosed in Note 1.3A</t>
  </si>
  <si>
    <t>The above statement should be read in conjunction with the accompanying notes.</t>
  </si>
  <si>
    <t>AASB 1060.222(f) &amp; AASB 1060.225</t>
  </si>
  <si>
    <t>RMG 119, 110, 125 part 4,9</t>
  </si>
  <si>
    <t xml:space="preserve">AASB 1060.25(a)
AASB 1060.222(a) &amp; (e) </t>
  </si>
  <si>
    <t>$’000</t>
  </si>
  <si>
    <t>ASSETS</t>
  </si>
  <si>
    <t>Financial assets</t>
  </si>
  <si>
    <t xml:space="preserve">AASB 1060.35(a) </t>
  </si>
  <si>
    <t xml:space="preserve">AASB 1060.35(b) </t>
  </si>
  <si>
    <t xml:space="preserve">AASB 1060.35 (i) &amp; (j) </t>
  </si>
  <si>
    <t xml:space="preserve">AASB 1060.35(c) </t>
  </si>
  <si>
    <t>Total financial assets</t>
  </si>
  <si>
    <r>
      <t>Non-financial assets</t>
    </r>
    <r>
      <rPr>
        <b/>
        <vertAlign val="superscript"/>
        <sz val="9"/>
        <rFont val="Cambria"/>
        <family val="1"/>
      </rPr>
      <t>1</t>
    </r>
  </si>
  <si>
    <t xml:space="preserve">AASB 1060.35(e) </t>
  </si>
  <si>
    <t>Land</t>
  </si>
  <si>
    <t>Buildings</t>
  </si>
  <si>
    <t>Heritage and cultural</t>
  </si>
  <si>
    <t>Plant and equipment</t>
  </si>
  <si>
    <t xml:space="preserve">AASB 1060.35(g) </t>
  </si>
  <si>
    <t>Computer software</t>
  </si>
  <si>
    <t>Other intangibles</t>
  </si>
  <si>
    <t xml:space="preserve">AASB 1060.35(f) </t>
  </si>
  <si>
    <t xml:space="preserve">AASB 1060.35(d) </t>
  </si>
  <si>
    <t>AASB 1060.35(m)</t>
  </si>
  <si>
    <t>Tax assets</t>
  </si>
  <si>
    <t>Total non-financial assets</t>
  </si>
  <si>
    <t xml:space="preserve">AASB 1060.35(r) </t>
  </si>
  <si>
    <t>Assets held for sale</t>
  </si>
  <si>
    <t>Total assets</t>
  </si>
  <si>
    <t>LIABILITIES</t>
  </si>
  <si>
    <t xml:space="preserve">AASB 1060.35(k) </t>
  </si>
  <si>
    <t>Total payables</t>
  </si>
  <si>
    <t xml:space="preserve">AASB 1060.35(l) </t>
  </si>
  <si>
    <t>Interest bearing liabilities</t>
  </si>
  <si>
    <t>Total interest bearing liabilities</t>
  </si>
  <si>
    <t xml:space="preserve">AASB 1060.35(o) </t>
  </si>
  <si>
    <t>Provisions</t>
  </si>
  <si>
    <t>Total provisions</t>
  </si>
  <si>
    <t xml:space="preserve">AASB 1060.35(s) </t>
  </si>
  <si>
    <t>Liabilities included in disposal groups held for sale</t>
  </si>
  <si>
    <t>Total liabilities</t>
  </si>
  <si>
    <t>Net assets</t>
  </si>
  <si>
    <t>EQUITY</t>
  </si>
  <si>
    <t xml:space="preserve">AASB 1060.35(q) </t>
  </si>
  <si>
    <t>Contributed equity</t>
  </si>
  <si>
    <t xml:space="preserve">AASB 1060.44(f) </t>
  </si>
  <si>
    <t>Reserves</t>
  </si>
  <si>
    <t>Retained surplus/(Accumulated deficit)</t>
  </si>
  <si>
    <t>Total equity</t>
  </si>
  <si>
    <t>AASB 16.47(a)(ii)</t>
  </si>
  <si>
    <t>1. Right-of-use assets are included in the following line items [disclose the items where right-of use assets are included e.g. Land, Buildings, Plant and Equipment]</t>
  </si>
  <si>
    <t xml:space="preserve">RMG 100, 118, 119, 124, 125 part 3,7,8 </t>
  </si>
  <si>
    <t>AASB 1060.25(c)
AASB 1060.222(c) &amp; (e)</t>
  </si>
  <si>
    <t>AASB 1060.61</t>
  </si>
  <si>
    <t>CONTRIBUTED EQUITY</t>
  </si>
  <si>
    <t xml:space="preserve">AASB 1060.61(c) </t>
  </si>
  <si>
    <t>Opening balance as at 1 July</t>
  </si>
  <si>
    <t>Balance carried forward from previous period</t>
  </si>
  <si>
    <t xml:space="preserve">AASB 1060.61(b) </t>
  </si>
  <si>
    <t>Adjustment for errors</t>
  </si>
  <si>
    <t>Adjustment for changes in accounting policies</t>
  </si>
  <si>
    <t>Adjusted opening balance</t>
  </si>
  <si>
    <t>Comprehensive income</t>
  </si>
  <si>
    <t>AASB 1060.61(c)(ii)</t>
  </si>
  <si>
    <t>Other comprehensive income</t>
  </si>
  <si>
    <t>AASB 1060.61(a)</t>
  </si>
  <si>
    <t>Total comprehensive income</t>
  </si>
  <si>
    <t>AASB 1060.61(c)(iii)</t>
  </si>
  <si>
    <t>Transactions with owners</t>
  </si>
  <si>
    <t>Distributions to owners</t>
  </si>
  <si>
    <t>Returns on capital</t>
  </si>
  <si>
    <t>Returns of capital</t>
  </si>
  <si>
    <t>AASB 1004.49</t>
  </si>
  <si>
    <t>[Disclose other returns of capital by class]</t>
  </si>
  <si>
    <t>Contributions by owners</t>
  </si>
  <si>
    <t xml:space="preserve">Equity injection </t>
  </si>
  <si>
    <t>Equity injection - Appropriations</t>
  </si>
  <si>
    <t>Departmental capital budget</t>
  </si>
  <si>
    <t>[Disclose other contributions by owners by class]</t>
  </si>
  <si>
    <t xml:space="preserve">Restructuring </t>
  </si>
  <si>
    <t>Total transactions with owners</t>
  </si>
  <si>
    <t>Transfers between equity components</t>
  </si>
  <si>
    <t>Closing balance as at 30 June</t>
  </si>
  <si>
    <t>RETAINED EARNINGS</t>
  </si>
  <si>
    <t>Opening balance</t>
  </si>
  <si>
    <t>Adjustment on initial application of AASB 15/AASB 1058</t>
  </si>
  <si>
    <t>Adjustment on initial application of AASB 16</t>
  </si>
  <si>
    <t>AASB 1060.61(c)(i)</t>
  </si>
  <si>
    <t>ASSET REVALUATION RESERVE</t>
  </si>
  <si>
    <t>[DISCLOSE OTHER RESERVES]</t>
  </si>
  <si>
    <t>TOTAL EQUITY</t>
  </si>
  <si>
    <t>RMG 100, 125 part 5,9</t>
  </si>
  <si>
    <t xml:space="preserve">AASB 1060.25(d)
AASB 1060.222(d) &amp; (e) </t>
  </si>
  <si>
    <t xml:space="preserve">AASB 1060.70(b) </t>
  </si>
  <si>
    <t xml:space="preserve">AASB 1060.66 </t>
  </si>
  <si>
    <t>OPERATING ACTIVITIES</t>
  </si>
  <si>
    <t>Cash received</t>
  </si>
  <si>
    <t xml:space="preserve">Appropriations </t>
  </si>
  <si>
    <t xml:space="preserve">Receipts from Government </t>
  </si>
  <si>
    <t>AASB 1060.67(a)</t>
  </si>
  <si>
    <t>Sale of goods and rendering of services</t>
  </si>
  <si>
    <t xml:space="preserve">AASB 1060.82 </t>
  </si>
  <si>
    <t>Int 1031.11</t>
  </si>
  <si>
    <t>GST received</t>
  </si>
  <si>
    <t>Other</t>
  </si>
  <si>
    <t>Total cash received</t>
  </si>
  <si>
    <t>Cash used</t>
  </si>
  <si>
    <t xml:space="preserve">AASB 1060.67(d) </t>
  </si>
  <si>
    <t>Employees</t>
  </si>
  <si>
    <t xml:space="preserve">AASB 1060.67(c) </t>
  </si>
  <si>
    <t>AASB 1060.67(f)</t>
  </si>
  <si>
    <t>Borrowing costs</t>
  </si>
  <si>
    <t>AASB 16.50(b)</t>
  </si>
  <si>
    <t>Interest payments on lease liabilities</t>
  </si>
  <si>
    <t>AASB 1060.67(e)</t>
  </si>
  <si>
    <t>Income taxes paid</t>
  </si>
  <si>
    <t>GST paid</t>
  </si>
  <si>
    <t>Section31ReceiptsTransferredToOPA*</t>
  </si>
  <si>
    <t>RMG Part 5</t>
  </si>
  <si>
    <t>Section 74 receipts transferred to OPA</t>
  </si>
  <si>
    <t>Total cash used</t>
  </si>
  <si>
    <t>Net cash from/(used by) operating activities</t>
  </si>
  <si>
    <t>AASB 1060.66 &amp;
AASB 1060.68</t>
  </si>
  <si>
    <t>INVESTING ACTIVITIES</t>
  </si>
  <si>
    <t>AASB 1060.74</t>
  </si>
  <si>
    <t>Proceeds from sales of property, plant and equipment</t>
  </si>
  <si>
    <t>Proceeds from sales of financial instruments</t>
  </si>
  <si>
    <t>Proceeds from disposals of subsidiaries or other business units</t>
  </si>
  <si>
    <t>Investments</t>
  </si>
  <si>
    <t>Purchase of property, plant and equipment</t>
  </si>
  <si>
    <t>Purchase of financial instruments</t>
  </si>
  <si>
    <t>Purchase from acquisitions of subsidiaries or other business units</t>
  </si>
  <si>
    <t>Net cash from/(used by) investing activities</t>
  </si>
  <si>
    <t>AASB 1060.66 &amp; 
AASB 1060.69</t>
  </si>
  <si>
    <t>FINANCING ACTIVITIES</t>
  </si>
  <si>
    <t>Borrowings</t>
  </si>
  <si>
    <t>Proceeds from issuing financial instruments</t>
  </si>
  <si>
    <t>Return of contributed equity</t>
  </si>
  <si>
    <t>Repayment of borrowings</t>
  </si>
  <si>
    <t>AASB 16.50(a)</t>
  </si>
  <si>
    <t>Principal payments of lease liabilities</t>
  </si>
  <si>
    <t>AASB 1060.82</t>
  </si>
  <si>
    <t>Dividends paid</t>
  </si>
  <si>
    <t>Net cash from/(used by) financing activities</t>
  </si>
  <si>
    <t>[The cash reconciliation below is not required if the amount of cash and cash equivalents presented in the statement of cash flows is identical to the amount similarly described in the statement of financial position - remove disclosure if not applicable]</t>
  </si>
  <si>
    <t xml:space="preserve">AASB 1060.88 </t>
  </si>
  <si>
    <t>Net increase/(decrease) in cash held</t>
  </si>
  <si>
    <t>Cash and cash equivalents at the beginning of the reporting period</t>
  </si>
  <si>
    <t>AASB 1060.81</t>
  </si>
  <si>
    <t>Effect of exchange rate movements on cash and cash equivalents at the beginning of the reporting period</t>
  </si>
  <si>
    <t>Cash and cash equivalents at the end of the reporting period</t>
  </si>
  <si>
    <t>RMG 125 part 6,9</t>
  </si>
  <si>
    <t xml:space="preserve">AASB 1060.223(a) </t>
  </si>
  <si>
    <t xml:space="preserve">AASB 1060.219(b) </t>
  </si>
  <si>
    <t xml:space="preserve">Total expenses </t>
  </si>
  <si>
    <t xml:space="preserve">AASB 1060.219(a) </t>
  </si>
  <si>
    <t>Income</t>
  </si>
  <si>
    <t>Revenue</t>
  </si>
  <si>
    <t>Taxation revenue</t>
  </si>
  <si>
    <t>Total taxation revenue</t>
  </si>
  <si>
    <t>Non-taxation revenue</t>
  </si>
  <si>
    <t>Total non-taxation revenue</t>
  </si>
  <si>
    <t>Total revenue</t>
  </si>
  <si>
    <t>Total income</t>
  </si>
  <si>
    <t>Surplus/(Deficit)</t>
  </si>
  <si>
    <t>Share of other comprehensive income of associates and joint ventures accounted for using the equity method</t>
  </si>
  <si>
    <t>The above schedule should be read in conjunction with the accompanying notes.</t>
  </si>
  <si>
    <t>AASB 1060.223(b) &amp; AASB 1060.225</t>
  </si>
  <si>
    <t>RMG 109, 110, 125 part 6,9</t>
  </si>
  <si>
    <t xml:space="preserve">AASB 1060.219(c) </t>
  </si>
  <si>
    <t>Total assets administered on behalf of Government</t>
  </si>
  <si>
    <t xml:space="preserve">AASB 1060.219(d) </t>
  </si>
  <si>
    <t>Total liabilities administered on behalf of Government</t>
  </si>
  <si>
    <t>Net assets/(liabilities)</t>
  </si>
  <si>
    <t>RMG 100, 116, 118, 119, 125 part 6,7,8,9</t>
  </si>
  <si>
    <t>Opening assets less liabilities as at 1 July</t>
  </si>
  <si>
    <t>Adjustment for change in accounting policies</t>
  </si>
  <si>
    <t>Adjusted opening assets less liabilities</t>
  </si>
  <si>
    <t xml:space="preserve">Expenses </t>
  </si>
  <si>
    <t xml:space="preserve">Payments to entities other than corporate Commonwealth entities </t>
  </si>
  <si>
    <t>Revaluations transferred to/(from) reserves</t>
  </si>
  <si>
    <t>Currency translation gains/(losses) transferred to/(from) reserves</t>
  </si>
  <si>
    <t>Transfers (to)/from the Australian Government</t>
  </si>
  <si>
    <t>RMG 125 part 8</t>
  </si>
  <si>
    <t>Appropriation transfers from Official Public Account</t>
  </si>
  <si>
    <t>Administered assets and liabilities appropriations</t>
  </si>
  <si>
    <t>Annual appropriations</t>
  </si>
  <si>
    <t xml:space="preserve">Special appropriations (limited) </t>
  </si>
  <si>
    <t xml:space="preserve">Special appropriations (unlimited) </t>
  </si>
  <si>
    <t>Appropriation transfers to OPA</t>
  </si>
  <si>
    <t>Transfers to OPA</t>
  </si>
  <si>
    <t>Transfers to other entities (Finance only)</t>
  </si>
  <si>
    <t>Transfers from other entities (Finance only)</t>
  </si>
  <si>
    <t>Closing assets less liabilities as at 30 June</t>
  </si>
  <si>
    <t>RMG 100, 118, 119, 125 part 6</t>
  </si>
  <si>
    <t xml:space="preserve">AASB 1060.64 </t>
  </si>
  <si>
    <t>AASB 1060.66</t>
  </si>
  <si>
    <t>Taxes</t>
  </si>
  <si>
    <t>Fees and Fines</t>
  </si>
  <si>
    <t>AASB 1060.66 &amp; AASB 1060.68</t>
  </si>
  <si>
    <t>Proceeds from sale of property, plant and equipment</t>
  </si>
  <si>
    <t>Proceeds from sales of investments</t>
  </si>
  <si>
    <t>Repayments of advances and loans</t>
  </si>
  <si>
    <t>Transfers from other entities</t>
  </si>
  <si>
    <t>Advances and loans made</t>
  </si>
  <si>
    <t>Loans to corporate Commonwealth entities</t>
  </si>
  <si>
    <t>Transfers to other entities</t>
  </si>
  <si>
    <t>Corporate Commonwealth entity investments</t>
  </si>
  <si>
    <t>AASB 1060.66 &amp; AASB 1060.69</t>
  </si>
  <si>
    <t>Proceeds from borrowings</t>
  </si>
  <si>
    <t>Net repayment of borrowings</t>
  </si>
  <si>
    <t>RMG 125 part 6,8</t>
  </si>
  <si>
    <t>Cash from Official Public Account</t>
  </si>
  <si>
    <t>Transfer from other entities (Finance only)</t>
  </si>
  <si>
    <t>Total cash from official public account</t>
  </si>
  <si>
    <t>Cash to Official Public Account</t>
  </si>
  <si>
    <t>Transfer to other entities (Finance only)</t>
  </si>
  <si>
    <t>Total cash to official public account</t>
  </si>
  <si>
    <t>This schedule should be read in conjunction with the accompanying notes.</t>
  </si>
  <si>
    <t>AASB 1052.15(a),(b)</t>
  </si>
  <si>
    <t>Objectives of the Entity (Non-corporate Commonwealth entities only) </t>
  </si>
  <si>
    <t>AASB 1054(a)</t>
  </si>
  <si>
    <t xml:space="preserve">The entity is an Australian Government controlled entity. It is a [for-profit/not-for-profit] entity. The objective of the entity is to […..]. </t>
  </si>
  <si>
    <t xml:space="preserve">The entity is structured to meet the following outcomes: </t>
  </si>
  <si>
    <t>Outcome 1: To […..]</t>
  </si>
  <si>
    <t>Outcome 2: To […..]</t>
  </si>
  <si>
    <t>The continued existence of the entity in its present form and with its present programs is dependent on Government policy and on continuing funding by Parliament for the entity’s administration and programs.</t>
  </si>
  <si>
    <t>Entity activities contributing toward these outcomes are classified as either departmental or administered. Departmental activities involve the use of assets, liabilities, income and expenses controlled or incurred by the entity in its own right.  Administered activities involve the management or oversight by the entity, on behalf of the Government, of items controlled or incurred by the Government.</t>
  </si>
  <si>
    <t>AASB1060.32</t>
  </si>
  <si>
    <t>[If not disclosed elsewhere in information published with the financial statements] Disclose the domicile and legal form of the entity, its country of incorporation and the address of its registered office (or principal place of business, if different from the registered office). Disclose a description of the nature of the entity's operations and its principal activities.</t>
  </si>
  <si>
    <t>[Delete if not required] The continued existence of the entity in its present form and with its present programs is dependent on Government policy and on continuing funding by Parliament for the entity's administration and programs.</t>
  </si>
  <si>
    <t>FRR9(a)</t>
  </si>
  <si>
    <t>The entity conducts the following administered activities on behalf of the Government: [disclose details]</t>
  </si>
  <si>
    <t>The Basis of Preparation</t>
  </si>
  <si>
    <t xml:space="preserve">The financial statements are required by [select a relevant act]: </t>
  </si>
  <si>
    <r>
      <t xml:space="preserve">     a) section 42 of the </t>
    </r>
    <r>
      <rPr>
        <i/>
        <sz val="9"/>
        <color theme="1"/>
        <rFont val="Cambria"/>
        <family val="1"/>
      </rPr>
      <t>Public Governance, Performance and Accountability Act 2013</t>
    </r>
    <r>
      <rPr>
        <sz val="9"/>
        <color theme="1"/>
        <rFont val="Cambria"/>
        <family val="1"/>
      </rPr>
      <t>; and</t>
    </r>
  </si>
  <si>
    <t xml:space="preserve">     b) [other legislation – list as applicable]. </t>
  </si>
  <si>
    <t>The financial statements have been prepared in accordance with:</t>
  </si>
  <si>
    <r>
      <t xml:space="preserve">     a) </t>
    </r>
    <r>
      <rPr>
        <i/>
        <sz val="9"/>
        <color theme="1"/>
        <rFont val="Cambria"/>
        <family val="1"/>
      </rPr>
      <t>Public Governance, Performance and Accountability (Financial Reporting) Rule 2015</t>
    </r>
    <r>
      <rPr>
        <sz val="9"/>
        <color theme="1"/>
        <rFont val="Cambria"/>
        <family val="1"/>
      </rPr>
      <t xml:space="preserve"> (FRR); and  </t>
    </r>
  </si>
  <si>
    <t xml:space="preserve">    b) Australian Accounting Standards and Interpretations issued by the Australian Accounting Standards Board (AASB) that apply for the reporting period.</t>
  </si>
  <si>
    <t xml:space="preserve">     b) Australian Accounting Standards and Interpretations – including simplified disclosures for Tier 2 Entities under AASB 1060 issued by the Australian Accounting Standards Board (AASB) that apply for the reporting period.</t>
  </si>
  <si>
    <t xml:space="preserve">AASB 1060.31(d) &amp; AASB 1060.181
</t>
  </si>
  <si>
    <t>The financial statements have been prepared on an accrual basis and in accordance with the historical cost convention, except for certain assets and liabilities at fair value. Except where stated, no allowance is made for the effect of changing prices on the results or the financial position. The financial statements are presented in Australian dollars. [Disclose functional currency if it differs from the presentation currency].</t>
  </si>
  <si>
    <t>AASB 1060.107</t>
  </si>
  <si>
    <r>
      <rPr>
        <b/>
        <sz val="9"/>
        <color theme="1"/>
        <rFont val="Cambria"/>
        <family val="1"/>
      </rPr>
      <t>Transitional disclosure</t>
    </r>
    <r>
      <rPr>
        <b/>
        <sz val="9"/>
        <color rgb="FF0070C0"/>
        <rFont val="Cambria"/>
        <family val="1"/>
      </rPr>
      <t xml:space="preserve"> [Remove disclosure if not applicable]</t>
    </r>
  </si>
  <si>
    <t>[Where an entity has selected a transition option under another Standard [AASB XXXX/other standard]  and there are specific transition disclosure requirements in that Standard, add details on applying the full transition disclosure requirements in that Standard instead of the requirements in paragraph 106 of AASB 1060.]</t>
  </si>
  <si>
    <t>AASB 1060.106</t>
  </si>
  <si>
    <r>
      <rPr>
        <b/>
        <sz val="9"/>
        <color theme="1"/>
        <rFont val="Cambria"/>
        <family val="1"/>
      </rPr>
      <t>New Accounting Standards</t>
    </r>
    <r>
      <rPr>
        <b/>
        <sz val="9"/>
        <color rgb="FF0070C0"/>
        <rFont val="Cambria"/>
        <family val="1"/>
      </rPr>
      <t xml:space="preserve"> [Remove disclosure if not applicable]</t>
    </r>
  </si>
  <si>
    <r>
      <rPr>
        <i/>
        <sz val="9"/>
        <rFont val="Cambria"/>
        <family val="1"/>
      </rPr>
      <t>Adoption of New Australian Accounting Standard Requirements</t>
    </r>
    <r>
      <rPr>
        <sz val="9"/>
        <rFont val="Cambria"/>
        <family val="1"/>
      </rPr>
      <t xml:space="preserve">
The following amending standards were issued prior to the signing of the statement by the accountable authority and chief financial officer, were applicable to the current reporting period and had a material effect on the entity’s financial statements: 
</t>
    </r>
  </si>
  <si>
    <t>Standard/ Interpretation</t>
  </si>
  <si>
    <r>
      <t>Nature of change in accounting policy, transitional provisions</t>
    </r>
    <r>
      <rPr>
        <vertAlign val="superscript"/>
        <sz val="9"/>
        <rFont val="Cambria"/>
        <family val="1"/>
      </rPr>
      <t>1</t>
    </r>
    <r>
      <rPr>
        <sz val="9"/>
        <rFont val="Cambria"/>
        <family val="1"/>
      </rPr>
      <t>, and adjustment to financial statements</t>
    </r>
  </si>
  <si>
    <t>[Insert new standards, amending standards and interpretations]</t>
  </si>
  <si>
    <r>
      <t xml:space="preserve">[Insert summary of new standard]
The details of the changes in accounting policies and adjustments are disclosed below and in the relevant notes to the financial statements.  This amending standard is </t>
    </r>
    <r>
      <rPr>
        <sz val="9"/>
        <color rgb="FFFF0000"/>
        <rFont val="Cambria"/>
        <family val="1"/>
      </rPr>
      <t>[</t>
    </r>
    <r>
      <rPr>
        <i/>
        <sz val="9"/>
        <color rgb="FFFF0000"/>
        <rFont val="Cambria"/>
        <family val="1"/>
      </rPr>
      <t>amend</t>
    </r>
    <r>
      <rPr>
        <sz val="9"/>
        <color rgb="FFFF0000"/>
        <rFont val="Cambria"/>
        <family val="1"/>
      </rPr>
      <t xml:space="preserve"> </t>
    </r>
    <r>
      <rPr>
        <i/>
        <sz val="9"/>
        <color rgb="FFFF0000"/>
        <rFont val="Cambria"/>
        <family val="1"/>
      </rPr>
      <t xml:space="preserve">as needed </t>
    </r>
    <r>
      <rPr>
        <sz val="9"/>
        <color rgb="FFFF0000"/>
        <rFont val="Cambria"/>
        <family val="1"/>
      </rPr>
      <t>- not expected to have a material impact]</t>
    </r>
    <r>
      <rPr>
        <sz val="9"/>
        <color theme="1"/>
        <rFont val="Cambria"/>
        <family val="1"/>
      </rPr>
      <t xml:space="preserve"> on the entity's financial statements for the current reporting period or future reporting periods. </t>
    </r>
  </si>
  <si>
    <t>Application of AASB 1059 Service Concession Arrangements: Grantors</t>
  </si>
  <si>
    <t>The [Entity] has adopted AASB 1059 using the modified retrospective approach at 1 July 2019.  Accordingly, the comparative information presented for 2022 is not restated, that is, it is presented as previously reported under the various applicable AASBs and related interpretations. 
For arrangements within the scope of AASB 1059, on transition and at initial recognition a public sector grantor is required to record the asset(s) used in the service concession arrangement at current replacement cost in accordance with the cost approach to Fair Value under AASB 13 Fair Value Measurement, with a related liability, which could be a financial liability, an accrued revenue liability or a combination of both.
After initial recognition, service concession assets are measured applying the [Entity's] property, plant and equipment and intangible assets (refer Note 3.2) subsequent measurement accounting policies.
The [Entity] has reviewed all arrangements (including leasing arrangements) that are controlled and administered by the [Entity] to assess whether AASB 1059 applies. The following arrangements were identified:
• [List arrangements]
Note 3.2I and Note 4.2I provide further details on the identified service concession arrangements</t>
  </si>
  <si>
    <t>Impact on transition</t>
  </si>
  <si>
    <t>On transition to AASB 1059, the [Entity] recognised additional service concession assets and additional service concession liabilities.  The impact on transition is summarised below:</t>
  </si>
  <si>
    <t>Service concession assets</t>
  </si>
  <si>
    <t>XX</t>
  </si>
  <si>
    <t>Service concession liabilities</t>
  </si>
  <si>
    <t>Retained earnings</t>
  </si>
  <si>
    <t>Retained earnings (Administered reconciliation schedule)</t>
  </si>
  <si>
    <t>Set out below are the amounts by which each financial statement line item is affected as at and for the year ended 30 June 2020 as a result of the adoption of AASB 1059. The first column shows amounts prepared under AASB 1059 and the second column shows what the amounts would have been had AASB 1059 not been adopted:</t>
  </si>
  <si>
    <t>Refer tab 'AASB1059' for example disclosure</t>
  </si>
  <si>
    <t>Taxation</t>
  </si>
  <si>
    <t>The entity is exempt from all forms of taxation except Fringe Benefits Tax (FBT) and the Goods and Services Tax (GST).</t>
  </si>
  <si>
    <t>AASB 1060.219</t>
  </si>
  <si>
    <t>Reporting of Administered activities</t>
  </si>
  <si>
    <t>Administered revenues, expenses, assets, liabilities and cash flows are disclosed in the administered schedules and related notes.</t>
  </si>
  <si>
    <t xml:space="preserve">Except where otherwise stated, administered items are accounted for on the same basis and using the same policies as for departmental items, including the application of Australian Accounting Standards. </t>
  </si>
  <si>
    <t>Events After the Reporting Period</t>
  </si>
  <si>
    <t>AASB 1060.187</t>
  </si>
  <si>
    <t>On [disclose date], [disclose details of events after the reporting period]. [Disclose an estimate of its financial effect, or a statement that such an estimate cannot be made].</t>
  </si>
  <si>
    <t xml:space="preserve">Breach of Section 83 of the Constitution
</t>
  </si>
  <si>
    <r>
      <t xml:space="preserve">[Note: Each entity needs to determine, after conducting an appropriate risk assessment, whether a disclosure is required with respect to Section 83 of the Constitution. As a general rule, a Section 83 disclosure would only be required if it was considered that a breach </t>
    </r>
    <r>
      <rPr>
        <sz val="9"/>
        <color rgb="FFFF0000"/>
        <rFont val="Cambria"/>
        <family val="1"/>
      </rPr>
      <t>has occurred or may have occurred (assessed as more likely than not) in the reporting period. Potential breaches which are not assessed as probable (more likely than not) do not require disclosure.
If an actual breach or probable breach is identified relating to a previous reporting period(s) and this has not previously been disclosed, then the breach should also be reported identifying the relevant period(s) over which the breach occurred.
Disclosures should also include the number and total value of the breach to the extent practicable. Each category of breach should be separately disclosed, along with actions taken to mitigate the risk of the breach reoccurring. ]</t>
    </r>
  </si>
  <si>
    <t>RMG 110, 111, 114, 125 part 3</t>
  </si>
  <si>
    <t>Sub Section</t>
  </si>
  <si>
    <t>Wages and salaries</t>
  </si>
  <si>
    <t>Superannuation</t>
  </si>
  <si>
    <t>Defined contribution plans</t>
  </si>
  <si>
    <t>Defined benefit plans</t>
  </si>
  <si>
    <t>Leave and other entitlements</t>
  </si>
  <si>
    <t>Separation and redundancies</t>
  </si>
  <si>
    <t>Total employee benefits</t>
  </si>
  <si>
    <t>Goods and services supplied or rendered</t>
  </si>
  <si>
    <t>AASB 1060.98-99</t>
  </si>
  <si>
    <t>Audit fees (paid)</t>
  </si>
  <si>
    <t>Consultants</t>
  </si>
  <si>
    <t>Contractors</t>
  </si>
  <si>
    <t>Travel</t>
  </si>
  <si>
    <t>AASB 1060.44(c)(iii)</t>
  </si>
  <si>
    <t>Inventory consumed</t>
  </si>
  <si>
    <t>IT services</t>
  </si>
  <si>
    <t>Total goods and services supplied or rendered</t>
  </si>
  <si>
    <t>Goods supplied</t>
  </si>
  <si>
    <t xml:space="preserve">Services rendered </t>
  </si>
  <si>
    <t>Other suppliers</t>
  </si>
  <si>
    <t>Workers compensation expenses</t>
  </si>
  <si>
    <t>AASB 16.53(c)</t>
  </si>
  <si>
    <t>Short-term leases</t>
  </si>
  <si>
    <t>AASB 16.53(d)</t>
  </si>
  <si>
    <t>Low value leases</t>
  </si>
  <si>
    <r>
      <rPr>
        <sz val="9"/>
        <color theme="1"/>
        <rFont val="Cambria"/>
        <family val="1"/>
      </rPr>
      <t>AASB 16.53(e)</t>
    </r>
    <r>
      <rPr>
        <sz val="9"/>
        <color rgb="FF008542"/>
        <rFont val="Cambria"/>
        <family val="1"/>
      </rPr>
      <t xml:space="preserve"> </t>
    </r>
  </si>
  <si>
    <t>Variable lease payments</t>
  </si>
  <si>
    <t>Total other suppliers</t>
  </si>
  <si>
    <t>Total suppliers</t>
  </si>
  <si>
    <t>AASB 16.55</t>
  </si>
  <si>
    <r>
      <t xml:space="preserve">The Entity has short-term lease commitments of $X,XXX as at 30 June </t>
    </r>
    <r>
      <rPr>
        <b/>
        <sz val="9"/>
        <color rgb="FFFF0000"/>
        <rFont val="Cambria"/>
        <family val="1"/>
      </rPr>
      <t>20x2</t>
    </r>
    <r>
      <rPr>
        <sz val="9"/>
        <rFont val="Cambria"/>
        <family val="1"/>
      </rPr>
      <t>.</t>
    </r>
  </si>
  <si>
    <t>AASB 16.52</t>
  </si>
  <si>
    <t>The above lease disclosures should be read in conjunction with the accompanying notes 1.1D, 1.1H, 1.2E, 1.2I, 3.2 and 3.4B.</t>
  </si>
  <si>
    <r>
      <t xml:space="preserve">AASB 16.B3-B8, </t>
    </r>
    <r>
      <rPr>
        <sz val="9"/>
        <color rgb="FF0070C0"/>
        <rFont val="Cambria"/>
        <family val="1"/>
      </rPr>
      <t>RMG 110</t>
    </r>
  </si>
  <si>
    <t>Australian Government entities (related parties)</t>
  </si>
  <si>
    <t>State and Territory Governments</t>
  </si>
  <si>
    <t>Local Governments</t>
  </si>
  <si>
    <t>[Disclose by category of recipients]</t>
  </si>
  <si>
    <t>Total grants</t>
  </si>
  <si>
    <t>AASB 16.53(b)</t>
  </si>
  <si>
    <t>Interest on lease liabilities</t>
  </si>
  <si>
    <t>Overdrafts</t>
  </si>
  <si>
    <t>Other interest payments</t>
  </si>
  <si>
    <t>Unwinding of discount</t>
  </si>
  <si>
    <t>Total finance costs</t>
  </si>
  <si>
    <t>The above lease disclosures should be read in conjunction with the accompanying notes 1.1B, 1.1H, 1.2E, 1.2I, 3.2 and 3.4B.</t>
  </si>
  <si>
    <t xml:space="preserve">AASB 1060.119(c) </t>
  </si>
  <si>
    <t>Impairment on trade and other receivables</t>
  </si>
  <si>
    <t>Impairment on loans</t>
  </si>
  <si>
    <t>Impairment on other debt instruments</t>
  </si>
  <si>
    <t>Total impairment on financial instruments</t>
  </si>
  <si>
    <t>AASB 1060.169 &amp; AASB 1060.170</t>
  </si>
  <si>
    <t>Impairment of property, plant and equipment</t>
  </si>
  <si>
    <t>Impairment of intangible assets other than goodwill</t>
  </si>
  <si>
    <t>Impairment of investment property accounted for by the cost method</t>
  </si>
  <si>
    <t>Impairment of goodwill</t>
  </si>
  <si>
    <t>Impairment of investments in associates</t>
  </si>
  <si>
    <t>Impairment of investments in joint ventures</t>
  </si>
  <si>
    <t>Impairment of non-current assets held for sale</t>
  </si>
  <si>
    <t>Revaluation decrements</t>
  </si>
  <si>
    <t xml:space="preserve">Other </t>
  </si>
  <si>
    <t>Total write-down and impairment of other assets</t>
  </si>
  <si>
    <t>AASB 1060.180</t>
  </si>
  <si>
    <t>Speculative</t>
  </si>
  <si>
    <t>Non-speculative</t>
  </si>
  <si>
    <t>Total foreign exchange losses</t>
  </si>
  <si>
    <t>Change in the value of investment properties</t>
  </si>
  <si>
    <t>Act of grace payments</t>
  </si>
  <si>
    <t>Settlement of litigation</t>
  </si>
  <si>
    <t>AASB 16.53(i)</t>
  </si>
  <si>
    <t>Losses arising from sale and leaseback of leases</t>
  </si>
  <si>
    <t>Other [Describe as appropriate]</t>
  </si>
  <si>
    <t>Total other expenses</t>
  </si>
  <si>
    <t>The above lease disclosure should be read in conjunction with the accompanying notes 1.1B, 1.1D, 1.2E, 1.2I, 3.2 and 3.4B.</t>
  </si>
  <si>
    <t>Competitive neutrality (Commonwealth tax equivalent expense)</t>
  </si>
  <si>
    <t>Total income tax expense</t>
  </si>
  <si>
    <t>RMG 100, 110, 113, 125 part 3,4</t>
  </si>
  <si>
    <t>Own-Source Revenue</t>
  </si>
  <si>
    <t xml:space="preserve">FRR 34C
</t>
  </si>
  <si>
    <t>Sale of goods</t>
  </si>
  <si>
    <t>Rendering of services</t>
  </si>
  <si>
    <t>Total revenue from contracts with customers</t>
  </si>
  <si>
    <t>AASB 1060.157(b)</t>
  </si>
  <si>
    <t>Disaggregation of revenue from contracts with customers</t>
  </si>
  <si>
    <t>[Entities are to disaggregate revenue from contracts with customers into categories to enable users of financial statements to understand the nature, amount, timing and uncertainty of income and cash flows.  Examples of categories may include type of good or service, type of customer, government program, function of government, type or timing of contract, sales channels, etc.  This disclosure requires entity-specific information and should be adapted to the Entity's circumstances.  Disclosure by more than one category may be appropriate.  Entities may include tabular or other approaches to meet the disclosure requirement. The following three examples are shown to illustrate:]</t>
  </si>
  <si>
    <t>Major product / service line:</t>
  </si>
  <si>
    <t>Research services</t>
  </si>
  <si>
    <t>Regulatory services</t>
  </si>
  <si>
    <t>Service delivery</t>
  </si>
  <si>
    <t>Construction services</t>
  </si>
  <si>
    <t>Sales of inventory</t>
  </si>
  <si>
    <t>Type of customer:</t>
  </si>
  <si>
    <t>Non-government entities</t>
  </si>
  <si>
    <t>Timing of transfer of goods and services:</t>
  </si>
  <si>
    <t>Over time</t>
  </si>
  <si>
    <t>Point in time</t>
  </si>
  <si>
    <t>Fees</t>
  </si>
  <si>
    <t>Fines</t>
  </si>
  <si>
    <t>Total fees and fines</t>
  </si>
  <si>
    <t>Bills receivable</t>
  </si>
  <si>
    <t>Total interest</t>
  </si>
  <si>
    <t>International financial institutions</t>
  </si>
  <si>
    <t>Subsidiary companies</t>
  </si>
  <si>
    <t>Associates</t>
  </si>
  <si>
    <t>Total dividends</t>
  </si>
  <si>
    <t>Finance lease</t>
  </si>
  <si>
    <t>AASB 16.90(a)(i)</t>
  </si>
  <si>
    <t>Selling profit or loss</t>
  </si>
  <si>
    <t>AASB 16.90(a)(ii)</t>
  </si>
  <si>
    <t>Finance income</t>
  </si>
  <si>
    <t>AASB 16.90(a)(iii)</t>
  </si>
  <si>
    <t>Variable lease payments income</t>
  </si>
  <si>
    <t>AASB 1060.147(d)</t>
  </si>
  <si>
    <t>Loss allowance for uncollectable lease payments receivables</t>
  </si>
  <si>
    <t>Operating lease</t>
  </si>
  <si>
    <t>AASB 140.75(f)(i)</t>
  </si>
  <si>
    <t>Investment properties</t>
  </si>
  <si>
    <t>AASB 1060.133</t>
  </si>
  <si>
    <t>AASB 16.90(b)</t>
  </si>
  <si>
    <t>Lease income</t>
  </si>
  <si>
    <t xml:space="preserve">AASB 16.90(b) </t>
  </si>
  <si>
    <t>AASB 16.53(f)</t>
  </si>
  <si>
    <t>Subleasing right-of-use assets</t>
  </si>
  <si>
    <t>Total rental income</t>
  </si>
  <si>
    <t>Finance Leases</t>
  </si>
  <si>
    <t>AASB 16.92</t>
  </si>
  <si>
    <t>[Disclose details of the nature of the lessor’s leasing activities and how the lessor manages the risk associated with any rights it retains in underlying assets. In particular, a lessor shall disclose its risk management strategy for the rights it retains in underlying assets, including any means by which the lessor reduces that risk.]</t>
  </si>
  <si>
    <t>AASB 16.93</t>
  </si>
  <si>
    <t>[Disclose details of the significant changes in the carrying amount of the net investment in finance leases.]</t>
  </si>
  <si>
    <t>AASB 16.94</t>
  </si>
  <si>
    <t>Maturity analysis of finance lease receivables</t>
  </si>
  <si>
    <t>Within 1 year</t>
  </si>
  <si>
    <t>One to two years</t>
  </si>
  <si>
    <t>Two to three years</t>
  </si>
  <si>
    <t>Three to four years</t>
  </si>
  <si>
    <t>Four to five years</t>
  </si>
  <si>
    <t>More than 5 years</t>
  </si>
  <si>
    <t>Total undiscounted lease payments receivable</t>
  </si>
  <si>
    <t>Unearned finance income</t>
  </si>
  <si>
    <t>Discounted unguaranteed residual value</t>
  </si>
  <si>
    <t>Net investment in leases</t>
  </si>
  <si>
    <t>Operating Leases</t>
  </si>
  <si>
    <t>AASB 16.97</t>
  </si>
  <si>
    <t>Maturity analysis of operating lease income receivables:</t>
  </si>
  <si>
    <t>The above lease disclosures should be read in conjunction with the accompanying notes 1.1B, 1.1D, 1.1H, 1.2I, 3.2 and 3.4B.</t>
  </si>
  <si>
    <t>AASB 1058.18 &amp; 
AASB 1060.229(b)</t>
  </si>
  <si>
    <t>Royalties</t>
  </si>
  <si>
    <t>Resources received free of charge</t>
  </si>
  <si>
    <t>AASB 1060.98 &amp; 
AASB1060.99</t>
  </si>
  <si>
    <t>Remuneration of auditors</t>
  </si>
  <si>
    <t>[Disclose by service received]</t>
  </si>
  <si>
    <t>Total other revenue</t>
  </si>
  <si>
    <t>AASB 1060.226</t>
  </si>
  <si>
    <t>[The Entity is encouraged to disclose qualitative information about the nature of its dependence on volunteer services and inventories held but not recognised as assets by major class of transaction]</t>
  </si>
  <si>
    <t>Total foreign exchange gains</t>
  </si>
  <si>
    <t>Revaluation increments</t>
  </si>
  <si>
    <t>Reversal of impairment of intangible assets other than goodwill</t>
  </si>
  <si>
    <t>Reversal of impairment of property, plant and equipment</t>
  </si>
  <si>
    <t>Reversal of impairment of investment property accounted for by the cost method</t>
  </si>
  <si>
    <t>Reversal of impairment of goodwill</t>
  </si>
  <si>
    <t>Reversal of impairment of investments in associates</t>
  </si>
  <si>
    <t>Reversal of impairment of investments in joint ventures</t>
  </si>
  <si>
    <t>Total reversals of previous asset write-downs and impairments</t>
  </si>
  <si>
    <t>AASB 140.35</t>
  </si>
  <si>
    <t>Change in fair value of investment properties</t>
  </si>
  <si>
    <t>[Disclose by asset class]</t>
  </si>
  <si>
    <t>Gains arising from sale and leaseback of leases</t>
  </si>
  <si>
    <t>Change in fair value through profit or loss</t>
  </si>
  <si>
    <t>Total other gains</t>
  </si>
  <si>
    <t>The above lease disclosure should be read in conjunction with the accompanying notes 1.1B, 1.1D, 1.1H, 1.2E, 3.2 and 3.4B.</t>
  </si>
  <si>
    <t>RMG 100, 116, 125 part 8</t>
  </si>
  <si>
    <t>Departmental appropriations</t>
  </si>
  <si>
    <t>Departmental special appropriations</t>
  </si>
  <si>
    <t>Supplementation</t>
  </si>
  <si>
    <t xml:space="preserve">[Disclose portfolio department/relevant entity] </t>
  </si>
  <si>
    <t>Corporate Commonwealth entity payment item</t>
  </si>
  <si>
    <t>Total revenue from Government</t>
  </si>
  <si>
    <t>The Entity expects to recognise as income any liability for unsatisfied obligations associated with revenue from contracts with customers within the following periods:</t>
  </si>
  <si>
    <t>[Disclose using timebands most appropriate for duration of remaining obligations or through qualitative information]</t>
  </si>
  <si>
    <t>RMG 110, 111, 114, 125 part 6</t>
  </si>
  <si>
    <t>Separations and redundancies</t>
  </si>
  <si>
    <t>Services rendered</t>
  </si>
  <si>
    <t>AASB 16.53(e)</t>
  </si>
  <si>
    <t>The above lease disclosures should be read in conjunction with the accompanying notes 2.1F, 2.1K, 2.2H, 2.2L, 4.2 and 4.4C.</t>
  </si>
  <si>
    <t>AASB 16.B3-B8</t>
  </si>
  <si>
    <t>Subsidies in connection with</t>
  </si>
  <si>
    <t>AASB 1060.220</t>
  </si>
  <si>
    <t>Environmental education institutions</t>
  </si>
  <si>
    <t>Environmental preservation organisations</t>
  </si>
  <si>
    <t>Environmental training companies</t>
  </si>
  <si>
    <t>Total subsidies</t>
  </si>
  <si>
    <t>Direct</t>
  </si>
  <si>
    <t>Environmental preservation volunteers</t>
  </si>
  <si>
    <t>Indirect</t>
  </si>
  <si>
    <t>Total personal benefits</t>
  </si>
  <si>
    <t>[Note: Direct Personal Benefits are where the Government provides the benefit through cash contribution/s to household/s, Indirect Personal Benefits are where the Government provides the benefit through the supply of goods and/or services to household/s]</t>
  </si>
  <si>
    <t>Public sector</t>
  </si>
  <si>
    <t>Private sector</t>
  </si>
  <si>
    <t>Not-for-profit organisations</t>
  </si>
  <si>
    <t>Overseas</t>
  </si>
  <si>
    <t>The above lease disclosures should be read in conjunction with the accompanying notes 2.1B, 2.1K, 2.2H, 2.2L, 4.2 and 4.4C.</t>
  </si>
  <si>
    <t>AASB 1060.119(c) &amp; AASB 9.5.5</t>
  </si>
  <si>
    <t>AASB 1060.231(a)(ii)</t>
  </si>
  <si>
    <t>Impairment on taxes receivable</t>
  </si>
  <si>
    <t>Total impairment loss on financial instruments</t>
  </si>
  <si>
    <t>AASB 1060.169</t>
  </si>
  <si>
    <t>Total write-down and impairment of assets</t>
  </si>
  <si>
    <t>[Disclose by payment item]</t>
  </si>
  <si>
    <t>Total payments to corporate Commonwealth entities</t>
  </si>
  <si>
    <t>The above lease disclosure should be read in conjunction with the accompanying notes 2.1B, 2.1F, 2.2H, 2.2L, 4.2 and 4.4C.</t>
  </si>
  <si>
    <t>Potentially remove, no previous examples of admin comp neutrality income tax</t>
  </si>
  <si>
    <t>Competitive neutrality - Commonwealth tax equivalent expense</t>
  </si>
  <si>
    <t>RMG 110, 113, 115, 125 part 6</t>
  </si>
  <si>
    <t>AASB 1060.219(a)</t>
  </si>
  <si>
    <t>Taxation Revenue</t>
  </si>
  <si>
    <t>Individuals</t>
  </si>
  <si>
    <t>Companies</t>
  </si>
  <si>
    <t>Superannuation funds</t>
  </si>
  <si>
    <t xml:space="preserve">Contributions and earnings </t>
  </si>
  <si>
    <t>Superannuation surcharge</t>
  </si>
  <si>
    <t>Fringe benefits tax</t>
  </si>
  <si>
    <t>Petroleum resources rent tax</t>
  </si>
  <si>
    <t>Total income tax</t>
  </si>
  <si>
    <t>Goods and services tax</t>
  </si>
  <si>
    <t xml:space="preserve">Excise duty </t>
  </si>
  <si>
    <t>Customs duty</t>
  </si>
  <si>
    <t>Wine equalisation tax</t>
  </si>
  <si>
    <t>Luxury car tax</t>
  </si>
  <si>
    <t>Total indirect tax</t>
  </si>
  <si>
    <t>Superannuation guarantee charge</t>
  </si>
  <si>
    <t>Levies</t>
  </si>
  <si>
    <t>Regulatory taxes [Describe]</t>
  </si>
  <si>
    <t>Total other taxes</t>
  </si>
  <si>
    <t>AASB 1060.232</t>
  </si>
  <si>
    <t>Non–Taxation Revenue</t>
  </si>
  <si>
    <t>Regulatory fees [Describe]</t>
  </si>
  <si>
    <t>Licence fees (non-taxation)</t>
  </si>
  <si>
    <t>Other fees from regulatory services</t>
  </si>
  <si>
    <t>RMG 115</t>
  </si>
  <si>
    <t>Unwinding of concessional loan discount</t>
  </si>
  <si>
    <t>AASB 1060.231(a)(i)</t>
  </si>
  <si>
    <t>Other interest</t>
  </si>
  <si>
    <t>Australian Government entities</t>
  </si>
  <si>
    <t xml:space="preserve">AASB 16.90(a)(ii) </t>
  </si>
  <si>
    <t xml:space="preserve">AASB 16.90(a)(iii) </t>
  </si>
  <si>
    <t>The above lease disclosures should be read in conjunction with the accompanying notes 2.1B, 2.1F, 2.1K, 2.2L, 4.2 and 4.4C.</t>
  </si>
  <si>
    <t>Industry contributions</t>
  </si>
  <si>
    <t>AASB 1060.229(b)</t>
  </si>
  <si>
    <t>AASB 1060.98 &amp;
AASB 1060.99</t>
  </si>
  <si>
    <t xml:space="preserve">AASB 1060.169(b) </t>
  </si>
  <si>
    <t>AASB 1060.169 &amp; 
AASB 1060.170</t>
  </si>
  <si>
    <t>AASB 16.53.(i)</t>
  </si>
  <si>
    <t>The above lease disclosures should be read in conjunction with the accompanying notes 2.1B, 2.1F, 2.1K, 2.2H, 4.2 and 4.4C.</t>
  </si>
  <si>
    <t>RMG 122, 125 part 4</t>
  </si>
  <si>
    <t>AASB 1060.88</t>
  </si>
  <si>
    <t>RMG 125 part 9</t>
  </si>
  <si>
    <t>Cash in special accounts</t>
  </si>
  <si>
    <t>Cash on hand or on deposit</t>
  </si>
  <si>
    <t>Total cash and cash equivalents</t>
  </si>
  <si>
    <r>
      <t xml:space="preserve">The closing balance of Cash in special accounts does not include amounts held in trust: [$... in </t>
    </r>
    <r>
      <rPr>
        <b/>
        <sz val="9"/>
        <color rgb="FFFF0000"/>
        <rFont val="Cambria"/>
        <family val="1"/>
      </rPr>
      <t>20x2</t>
    </r>
    <r>
      <rPr>
        <sz val="9"/>
        <rFont val="Cambria"/>
        <family val="1"/>
      </rPr>
      <t xml:space="preserve"> and $... in </t>
    </r>
    <r>
      <rPr>
        <b/>
        <sz val="9"/>
        <color rgb="FFFF0000"/>
        <rFont val="Cambria"/>
        <family val="1"/>
      </rPr>
      <t>20x1</t>
    </r>
    <r>
      <rPr>
        <sz val="9"/>
        <rFont val="Cambria"/>
        <family val="1"/>
      </rPr>
      <t>].  See note 5.2 Special Accounts and 8.2 Assets Held in Trust for more information.</t>
    </r>
  </si>
  <si>
    <t>AASB 1060.44(b)</t>
  </si>
  <si>
    <t>Goods and services receivables</t>
  </si>
  <si>
    <t>Goods and services</t>
  </si>
  <si>
    <t>AASB 1060.159</t>
  </si>
  <si>
    <t>Contract assets from contracts with customers</t>
  </si>
  <si>
    <t>AASB 15.B21</t>
  </si>
  <si>
    <t>Right of return assets</t>
  </si>
  <si>
    <t>Total goods and services receivables</t>
  </si>
  <si>
    <t>The contract assets from contracts with customers are associated with [enter the relevant description].</t>
  </si>
  <si>
    <t>The right of return assets relate to [enter the relevant description].</t>
  </si>
  <si>
    <t>[Entity to disclose the closing balance of assets and liabilities related to contracts with customers if not otherwise separately presented or disclosed]</t>
  </si>
  <si>
    <t>Refer Note 3.3A for information relating to contract liabilities from contracts with customers.</t>
  </si>
  <si>
    <t>RMG 100, 110, 125 part 8</t>
  </si>
  <si>
    <t>Appropriation receivables</t>
  </si>
  <si>
    <t>Appropriation receivable</t>
  </si>
  <si>
    <t>Receivable from [disclose portfolio department]</t>
  </si>
  <si>
    <t>Total appropriation receivables</t>
  </si>
  <si>
    <t>Other receivables</t>
  </si>
  <si>
    <t>AASB 1060.231(a)</t>
  </si>
  <si>
    <t>Statutory receivables</t>
  </si>
  <si>
    <t>Cash held by outsiders</t>
  </si>
  <si>
    <t>Total other receivables</t>
  </si>
  <si>
    <t>Total trade and other receivables (gross)</t>
  </si>
  <si>
    <t>AASB 9.5.5.1</t>
  </si>
  <si>
    <t>Less expected credit loss allowance</t>
  </si>
  <si>
    <t>Total trade and other receivables (net)</t>
  </si>
  <si>
    <t>Trade and other receivables (net) expected to be recovered</t>
  </si>
  <si>
    <t>No more than 12 months</t>
  </si>
  <si>
    <t>More than 12 months</t>
  </si>
  <si>
    <r>
      <t>Credit terms for goods and services were within [No.] days (</t>
    </r>
    <r>
      <rPr>
        <b/>
        <sz val="9"/>
        <color rgb="FFFF0000"/>
        <rFont val="Cambria"/>
        <family val="1"/>
      </rPr>
      <t>20x1</t>
    </r>
    <r>
      <rPr>
        <sz val="9"/>
        <rFont val="Cambria"/>
        <family val="1"/>
      </rPr>
      <t>: [No.] days).
Loans to [disclose entity] were made under [disclose authority] for periods up to [No.] years. No security is generally required. Principal is repaid in full at maturity. Interest rates were fixed. Effective interest rates average [...%] (</t>
    </r>
    <r>
      <rPr>
        <b/>
        <sz val="9"/>
        <color rgb="FFFF0000"/>
        <rFont val="Cambria"/>
        <family val="1"/>
      </rPr>
      <t>20x1</t>
    </r>
    <r>
      <rPr>
        <sz val="9"/>
        <rFont val="Cambria"/>
        <family val="1"/>
      </rPr>
      <t>: [...%]). Interest payments were due on [disclose date].</t>
    </r>
  </si>
  <si>
    <t>AASB 9.4.1.1</t>
  </si>
  <si>
    <t>Reconciliation of the Impairment Loss Allowance</t>
  </si>
  <si>
    <t>Total</t>
  </si>
  <si>
    <t>Impairment loss allowance calculated under AASB 139</t>
  </si>
  <si>
    <t>Amounts restated through opening retained earnings</t>
  </si>
  <si>
    <t>Amounts written off</t>
  </si>
  <si>
    <t>Amounts recovered and reversed</t>
  </si>
  <si>
    <t>Increase/(Decrease) recognised in net cost of services</t>
  </si>
  <si>
    <t>As at 1 July 20x0</t>
  </si>
  <si>
    <t>[Disclose name]</t>
  </si>
  <si>
    <t>Total investments accounted for using the equity method</t>
  </si>
  <si>
    <t>Investments accounted for using the equity method expected to be recovered</t>
  </si>
  <si>
    <t>AASB 12.21(a)</t>
  </si>
  <si>
    <t>Details of investments accounted for using the equity method</t>
  </si>
  <si>
    <t xml:space="preserve">     Ownership</t>
  </si>
  <si>
    <t>Principal Activity</t>
  </si>
  <si>
    <t>Name of entity</t>
  </si>
  <si>
    <t>%</t>
  </si>
  <si>
    <r>
      <t>[Disclose]</t>
    </r>
    <r>
      <rPr>
        <vertAlign val="superscript"/>
        <sz val="9"/>
        <rFont val="Cambria"/>
        <family val="1"/>
      </rPr>
      <t>1</t>
    </r>
  </si>
  <si>
    <r>
      <t>[Disclose]</t>
    </r>
    <r>
      <rPr>
        <strike/>
        <vertAlign val="superscript"/>
        <sz val="9"/>
        <color rgb="FFFF0000"/>
        <rFont val="Cambria"/>
        <family val="1"/>
      </rPr>
      <t>1</t>
    </r>
  </si>
  <si>
    <t>AASB 12.21(b)(iii)</t>
  </si>
  <si>
    <t>1. The published fair value for the investment in [disclose name of associate/joint venture] is [$...] (2022: [$...]).</t>
  </si>
  <si>
    <t>AASB 12.21(b)(ii) &amp; B12, B14</t>
  </si>
  <si>
    <t>Summary of financial information of associates</t>
  </si>
  <si>
    <t>Statement of financial position</t>
  </si>
  <si>
    <t>Current assets</t>
  </si>
  <si>
    <t>Non-current assets</t>
  </si>
  <si>
    <t>Current liabilities</t>
  </si>
  <si>
    <t>Non-current liabilities</t>
  </si>
  <si>
    <t>Statement of comprehensive income</t>
  </si>
  <si>
    <t>Net surplus/(deficit) from continuing operations</t>
  </si>
  <si>
    <t>Net surplus/(deficit) from discontinued operations</t>
  </si>
  <si>
    <t>Summary of financial information of joint ventures</t>
  </si>
  <si>
    <t>AASB 12.B12(a)</t>
  </si>
  <si>
    <t>Dividends received from associates [$...](2022: [$...]).</t>
  </si>
  <si>
    <t>Dividends received from joint ventures [$...](2022: [$...]).</t>
  </si>
  <si>
    <t>Gold holdings</t>
  </si>
  <si>
    <t>Debentures</t>
  </si>
  <si>
    <t>International Monetary Fund quota</t>
  </si>
  <si>
    <t>Equity interest</t>
  </si>
  <si>
    <t>Australian Government companies</t>
  </si>
  <si>
    <t>Other companies</t>
  </si>
  <si>
    <t>Securities of Australian Government, State and Territories</t>
  </si>
  <si>
    <t>Securities guaranteed by Australian Government, State and Territories</t>
  </si>
  <si>
    <t>Debt instruments</t>
  </si>
  <si>
    <t>Total other investments</t>
  </si>
  <si>
    <t>Other investments expected to be recovered</t>
  </si>
  <si>
    <t>1. [Disclose details]
2. [Disclose details]
3. [Disclose details including applicable interest rate if appropriate]
4. [Disclose details including applicable interest rate if appropriate]
5. [Disclose details, name of entity ownership share (reasons for not equity accounted if own more than 20% of voting rights)]
6. [Disclose details, name of entity ownership share (reasons for not equity accounted if own more than 20% of voting rights)]
7. [Disclose details including applicable interest rate if appropriate]
8. [Disclose details including applicable interest rate if appropriate]
9. [Disclose details including applicable interest rate if appropriate]
10. [Disclose details including applicable interest rate if appropriate]</t>
  </si>
  <si>
    <t>[Disclose reconciliation of loss allowance account where appropriate, noting the requirement of AASB 7.16A in regards to loss allowance for financial assets held at fair value through other comprehensive income]</t>
  </si>
  <si>
    <t>AASB 1060.116</t>
  </si>
  <si>
    <t>Derecognition of financial assets where the entity maintains continuing involvement</t>
  </si>
  <si>
    <t>The entity transferred [disclose details]</t>
  </si>
  <si>
    <t>[Disclose nature of transferred assets]</t>
  </si>
  <si>
    <t>[Disclose nature of risks and rewards of ownership to which the entity is exposed]</t>
  </si>
  <si>
    <t>[Disclose the carrying amounts of assets and associated liabilities that the entity continued to recognise]</t>
  </si>
  <si>
    <t>Other financial assets expected to be recovered</t>
  </si>
  <si>
    <t>Total other financial assets</t>
  </si>
  <si>
    <t>[Note: Equity interests reported in this note include interests in other entities that are accounted for in accordance with AASB 9 Financial Instruments.  Equity investments accounted for in accordance with AASB 128 Investments in Associates and Joint Ventures are disclosed in Note 3.1C: Equity accounted investments.]</t>
  </si>
  <si>
    <t>[Disclose by class]</t>
  </si>
  <si>
    <t>RMG 109, 110, 113, 118, 119</t>
  </si>
  <si>
    <r>
      <t>3.2A: Reconciliation of the Opening and Closing Balances of Property, Plant and Equipment and Intangibles</t>
    </r>
    <r>
      <rPr>
        <b/>
        <u/>
        <vertAlign val="superscript"/>
        <sz val="9"/>
        <rFont val="Cambria"/>
        <family val="1"/>
      </rPr>
      <t>1</t>
    </r>
  </si>
  <si>
    <t xml:space="preserve">AASB 1060.134(e) &amp;
AASB 1060.137(e) </t>
  </si>
  <si>
    <r>
      <t>Heritage and cultural</t>
    </r>
    <r>
      <rPr>
        <b/>
        <vertAlign val="superscript"/>
        <sz val="9"/>
        <color theme="1"/>
        <rFont val="Cambria"/>
        <family val="1"/>
      </rPr>
      <t>2</t>
    </r>
  </si>
  <si>
    <t>Computer Software</t>
  </si>
  <si>
    <t>Other Intangibles</t>
  </si>
  <si>
    <t>Gross book value</t>
  </si>
  <si>
    <t>AASB 1060.134(d) &amp; 
AASB 1060.137(c)</t>
  </si>
  <si>
    <t>Accumulated depreciation, amortisation and impairment</t>
  </si>
  <si>
    <t>Recognition of service concession assets on initial application of AASB 1059</t>
  </si>
  <si>
    <t>AASB 1060.134(e)(i) &amp;
AASB 1060.137(e)(i)</t>
  </si>
  <si>
    <t>Additions</t>
  </si>
  <si>
    <t>Purchase or internally developed</t>
  </si>
  <si>
    <t>Internally developed</t>
  </si>
  <si>
    <t>AASB 16.53(h)</t>
  </si>
  <si>
    <t>Right-of-use assets</t>
  </si>
  <si>
    <t>Donation/Gift</t>
  </si>
  <si>
    <t>AASB 1060.134(e)(iii)</t>
  </si>
  <si>
    <t>Acquisition of entities or operations (including restructuring)</t>
  </si>
  <si>
    <t>AASB 1060.134(e)(iv) &amp;
AASB 1060.137(e)(iv)</t>
  </si>
  <si>
    <t>Revaluations and impairments recognised in other comprehensive income</t>
  </si>
  <si>
    <t>AASB 16.57</t>
  </si>
  <si>
    <t>Revaluations and impairments recognised in other comprehensive income for right-of-use assets</t>
  </si>
  <si>
    <t xml:space="preserve">AASB 138.85 - 86 </t>
  </si>
  <si>
    <t>Revaluations recognised in net cost of services</t>
  </si>
  <si>
    <t>AASB 1060.134(e)(vi) &amp;
AASB 1060.137(e)(vi)</t>
  </si>
  <si>
    <t>Impairments recognised in net cost of services</t>
  </si>
  <si>
    <t>Impairments on right-of-use assets recognised in net cost of services</t>
  </si>
  <si>
    <t>Reversal of impairments recognised in net cost of services</t>
  </si>
  <si>
    <t>AASB 1060.134(e)(ii)</t>
  </si>
  <si>
    <t>Assets held for sale or in a disposal group held for sale</t>
  </si>
  <si>
    <t>AASB 1060.134(e)(vii) &amp;
AASB 1060.137(e)(v)</t>
  </si>
  <si>
    <t>AASB 16.53(a)</t>
  </si>
  <si>
    <t>Depreciation on right-of-use assets</t>
  </si>
  <si>
    <t>AASB1060.134(e)(v)</t>
  </si>
  <si>
    <t>Transfers to and from investment property carried at fair value through profit or loss</t>
  </si>
  <si>
    <t>AASB 1060.134(e)(viii) &amp;
AASB 1060.137(e)(vii)</t>
  </si>
  <si>
    <t>Other movements</t>
  </si>
  <si>
    <t>Other movements of right-of-use assets</t>
  </si>
  <si>
    <t>Disposals</t>
  </si>
  <si>
    <t>From disposal of entities or operations (including restructuring)</t>
  </si>
  <si>
    <t>AASB 1060.134(d) &amp;
AASB 1060.137(c)</t>
  </si>
  <si>
    <t>AASB 16.53(j)</t>
  </si>
  <si>
    <t>Carrying amount of right-of-use assets</t>
  </si>
  <si>
    <t>AASB 1060.242(c)(ii)</t>
  </si>
  <si>
    <t>Carrying amount of service concession assets</t>
  </si>
  <si>
    <r>
      <t xml:space="preserve">1. The above table discloses property, plant and equipment not subject to operating leases </t>
    </r>
    <r>
      <rPr>
        <b/>
        <sz val="9"/>
        <color rgb="FF0070C0"/>
        <rFont val="Cambria"/>
        <family val="1"/>
      </rPr>
      <t>[This applies to Lessors only - remove footnote if not applicable]</t>
    </r>
  </si>
  <si>
    <r>
      <rPr>
        <sz val="9"/>
        <color theme="1"/>
        <rFont val="Cambria"/>
        <family val="1"/>
      </rPr>
      <t xml:space="preserve">2. </t>
    </r>
    <r>
      <rPr>
        <sz val="9"/>
        <rFont val="Cambria"/>
        <family val="1"/>
      </rPr>
      <t xml:space="preserve">Land, buildings and other property, plant and equipment that met the definition of a heritage and cultural item were disclosed in the heritage and cultural asset class. </t>
    </r>
  </si>
  <si>
    <t>3. The carrying amount of computer software included [$..] purchased software and [$..] internally generated software.</t>
  </si>
  <si>
    <t>In 2023 the carrying amount of property, plant and equipment included [$..] (2022: [$..]) relates to expenditure incurred in the course of construction.</t>
  </si>
  <si>
    <r>
      <t>[$....] (</t>
    </r>
    <r>
      <rPr>
        <b/>
        <sz val="9"/>
        <color rgb="FFFF0000"/>
        <rFont val="Cambria"/>
        <family val="1"/>
      </rPr>
      <t>20x1</t>
    </r>
    <r>
      <rPr>
        <sz val="9"/>
        <color theme="1"/>
        <rFont val="Cambria"/>
        <family val="1"/>
      </rPr>
      <t>: [$...]) of total leasehold improvements refers to [disclose description of asset] which may not be disposed of without prior Ministerial approval.</t>
    </r>
  </si>
  <si>
    <t>[Disclose any indicators of impairment found for property, plant and equipment]</t>
  </si>
  <si>
    <t>[Disclose any indicators of impairment found for intangibles]</t>
  </si>
  <si>
    <t xml:space="preserve">AASB 1060.38(c) </t>
  </si>
  <si>
    <t>[Disclose whether any property, plant and equipment and intangibles are expected to be sold or disposed of within the next 12 months]</t>
  </si>
  <si>
    <t>AASB 1060.136 &amp;
AASB 1060.140</t>
  </si>
  <si>
    <t>Revaluations of non-financial assets and intangible assets</t>
  </si>
  <si>
    <t xml:space="preserve">AASB 1060.136(a)-(c) &amp;
AASB 1060.140(a)-(c) 
</t>
  </si>
  <si>
    <t>All revaluations were conducted in accordance with the revaluation policy stated at Note 7.4. On [disclose date of revaluation], an independent valuer conducted the revaluations. [Disclose the methods and significant assumptions applied in estimating the items’ fair values].</t>
  </si>
  <si>
    <t>AASB 1060.135(b) &amp;
AASB 1060.138(d)</t>
  </si>
  <si>
    <t>Contractual commitments for the acquisition of property, plant, equipment and intangible assets</t>
  </si>
  <si>
    <t>[Disclose descriptions and details of significant contractual commitments for the acquisition of property, plant, equipment and intangible assets.]</t>
  </si>
  <si>
    <r>
      <t>Heritage and cultural</t>
    </r>
    <r>
      <rPr>
        <vertAlign val="superscript"/>
        <sz val="9"/>
        <rFont val="Cambria"/>
        <family val="1"/>
      </rPr>
      <t>1</t>
    </r>
  </si>
  <si>
    <t>Total as at 1 July 20x0</t>
  </si>
  <si>
    <t>Purchase</t>
  </si>
  <si>
    <t xml:space="preserve">1. Land, buildings and other property, plant and equipment that met the definition of a heritage and cultural item were disclosed in the heritage and cultural asset class. </t>
  </si>
  <si>
    <t>[Note: Lessors only – For items of property, plant and equipment subject to an operating lease, a lessor is required to disaggregate each class of property, plant and equipment into assets subject to operating leases and assets not subject to operating leases and apply the disclosure requirements of AASB 1060.134 to each group.  As per AASB 1060.149.]</t>
  </si>
  <si>
    <r>
      <t xml:space="preserve">Reconciliation of the opening and closing balances of property, plant and equipment that are subject to operating leases for </t>
    </r>
    <r>
      <rPr>
        <b/>
        <sz val="9"/>
        <color rgb="FFFF0000"/>
        <rFont val="Cambria"/>
        <family val="1"/>
      </rPr>
      <t>20x2</t>
    </r>
  </si>
  <si>
    <t xml:space="preserve">AASB 138.85-86 </t>
  </si>
  <si>
    <t xml:space="preserve">AASB 1060.134(d) &amp;
AASB 1060.137(c) </t>
  </si>
  <si>
    <t>RMG 109, 110, 118, 119, 125 part 4</t>
  </si>
  <si>
    <t>AASB 1060.132(e)</t>
  </si>
  <si>
    <t>As at 1 July</t>
  </si>
  <si>
    <t>AASB 1060.132(e)(i)</t>
  </si>
  <si>
    <t>Disposals and property held for sale</t>
  </si>
  <si>
    <t>AASB 1060.132(e)(ii)</t>
  </si>
  <si>
    <t>Net gains/(losses) from fair value adjustments</t>
  </si>
  <si>
    <t>AASB1060.132(e)(iv)</t>
  </si>
  <si>
    <t>Transfers</t>
  </si>
  <si>
    <t>AASB 1060.132(e)(iii)</t>
  </si>
  <si>
    <t>Transfers to and from investment property carried at cost less accumulated depreciation and impairment</t>
  </si>
  <si>
    <t>AASB 1060.132(e)(v)</t>
  </si>
  <si>
    <t>Other changes</t>
  </si>
  <si>
    <t>Total as at 30 June</t>
  </si>
  <si>
    <t>Rental income from investment properties was [$...] (2022: [$...]). Operating expenses in relation to these properties were [$...] (2022: [$...]). An additional [$...] (2022: [$...]) of operating expenses were incurred for investment properties that did not earn rental income during the period.</t>
  </si>
  <si>
    <t xml:space="preserve">AASB 1060.132(a) &amp;
AASB 1060.135(c) </t>
  </si>
  <si>
    <t>AASB 1060.123(b)</t>
  </si>
  <si>
    <t>Inventories held for sale</t>
  </si>
  <si>
    <t>AASB 1060.44(c)(ii)</t>
  </si>
  <si>
    <t>Work in progress</t>
  </si>
  <si>
    <t>AASB 1060.44(c)(i)</t>
  </si>
  <si>
    <t>Finished goods</t>
  </si>
  <si>
    <t>Total inventories held for sale</t>
  </si>
  <si>
    <t>Inventories held for distribution</t>
  </si>
  <si>
    <t>Total inventories</t>
  </si>
  <si>
    <t xml:space="preserve">AASB 1060.123(c) </t>
  </si>
  <si>
    <r>
      <t xml:space="preserve">During </t>
    </r>
    <r>
      <rPr>
        <b/>
        <sz val="9"/>
        <color rgb="FFFF0000"/>
        <rFont val="Cambria"/>
        <family val="1"/>
      </rPr>
      <t>20x2</t>
    </r>
    <r>
      <rPr>
        <sz val="9"/>
        <rFont val="Cambria"/>
        <family val="1"/>
      </rPr>
      <t>, [$...] of inventory was recognised as an expense (</t>
    </r>
    <r>
      <rPr>
        <b/>
        <sz val="9"/>
        <color rgb="FFFF0000"/>
        <rFont val="Cambria"/>
        <family val="1"/>
      </rPr>
      <t>20x1</t>
    </r>
    <r>
      <rPr>
        <sz val="9"/>
        <rFont val="Cambria"/>
        <family val="1"/>
      </rPr>
      <t>: [$...]).</t>
    </r>
  </si>
  <si>
    <t>AASB 1060.123(d)</t>
  </si>
  <si>
    <r>
      <t xml:space="preserve">During </t>
    </r>
    <r>
      <rPr>
        <b/>
        <sz val="9"/>
        <color rgb="FFFF0000"/>
        <rFont val="Cambria"/>
        <family val="1"/>
      </rPr>
      <t>20x2</t>
    </r>
    <r>
      <rPr>
        <sz val="9"/>
        <rFont val="Cambria"/>
        <family val="1"/>
      </rPr>
      <t>, impairment losses of [$...] were [recognised / reversed] in profit or loss (</t>
    </r>
    <r>
      <rPr>
        <b/>
        <sz val="9"/>
        <color rgb="FFFF0000"/>
        <rFont val="Cambria"/>
        <family val="1"/>
      </rPr>
      <t>20x1</t>
    </r>
    <r>
      <rPr>
        <sz val="9"/>
        <rFont val="Cambria"/>
        <family val="1"/>
      </rPr>
      <t>: [$...]).</t>
    </r>
  </si>
  <si>
    <t>AASB 1060.124</t>
  </si>
  <si>
    <t>[Not-for-profit entities need to disclose the basis/bases on which any loss of service potential of inventories held for distribution is assessed.]</t>
  </si>
  <si>
    <t>[Disclose whether any items of inventory were recognised at fair value less cost to sell]</t>
  </si>
  <si>
    <t>[Disclose whether all inventories are expected to be sold or distributed in the next 12 months]</t>
  </si>
  <si>
    <t>AASB 1060.123(a) &amp; (d)</t>
  </si>
  <si>
    <t>-</t>
  </si>
  <si>
    <t>Total tax assets (competitive neutrality)</t>
  </si>
  <si>
    <t>Tax assets (competitive neutrality) expected to be recovered</t>
  </si>
  <si>
    <t>Prepayments</t>
  </si>
  <si>
    <t>Total other non-financial assets</t>
  </si>
  <si>
    <t>Other non-financial assets expected to be recovered</t>
  </si>
  <si>
    <t>No indicators of impairment were found for other non-financial assets.</t>
  </si>
  <si>
    <r>
      <t>[</t>
    </r>
    <r>
      <rPr>
        <sz val="9"/>
        <color rgb="FFFF0000"/>
        <rFont val="Cambria"/>
        <family val="1"/>
      </rPr>
      <t xml:space="preserve">If indicators are found, remove sentence above and </t>
    </r>
    <r>
      <rPr>
        <sz val="9"/>
        <rFont val="Cambria"/>
        <family val="1"/>
      </rPr>
      <t>disclose any indicators of impairment found for other non-financial assets]</t>
    </r>
  </si>
  <si>
    <t>The entity is a venturer in the following jointly controlled operations and assets:</t>
  </si>
  <si>
    <t>Share of Output</t>
  </si>
  <si>
    <t>[Disclose]</t>
  </si>
  <si>
    <t>The entity's interest, as a venturer, in assets employed in the above joint operations is detailed below. The amounts are included in the financial statements under their respective asset categories:</t>
  </si>
  <si>
    <t>Total current assets</t>
  </si>
  <si>
    <t>Total non-current assets</t>
  </si>
  <si>
    <t>AASB 1060.233</t>
  </si>
  <si>
    <t>Closing balance</t>
  </si>
  <si>
    <t>[Entity to disclose financial asset]</t>
  </si>
  <si>
    <t>[Entity to disclose associated liabilities arising from transfer]</t>
  </si>
  <si>
    <t>AASB1060.234</t>
  </si>
  <si>
    <t xml:space="preserve">During the reporting period, movements in the liability arose from cash received of [$ XX] and income recognised of [$XX] as result of acquiring or constructing non-financial assets.
[The Entity needs to disclose information about its obligations under such transfers, including a description of when the it typically satisfies its obligations (e.g., as the asset is constructed, upon completion of construction or when the asset is acquired)]
</t>
  </si>
  <si>
    <t>[Entity to disclose by service concession asset]</t>
  </si>
  <si>
    <t>Total service concession assets</t>
  </si>
  <si>
    <t>During the reporting period, [$ XX] in existing assets became part of a service concession arrangement.</t>
  </si>
  <si>
    <t>AASB 1060.242(a) &amp; (b)</t>
  </si>
  <si>
    <t xml:space="preserve">[The Entity needs to describe each service concession arrangement including the significant terms of the arrangement that may affect cash flows, the nature and extent of the rights and obligations under the arrangement and changes in arrangements that occurred during the reporting period]
</t>
  </si>
  <si>
    <t>Refer Overview section for accounting policy on service concession arrangements.</t>
  </si>
  <si>
    <t>Trade creditors and accruals</t>
  </si>
  <si>
    <t>Contract liabilities from contracts with customers</t>
  </si>
  <si>
    <t>Refund liabilities</t>
  </si>
  <si>
    <t>Suppliers expected to be settled</t>
  </si>
  <si>
    <t>RMG 417</t>
  </si>
  <si>
    <t>[Disclose settlement terms for suppliers]</t>
  </si>
  <si>
    <t>AASB 1060.157 (a)</t>
  </si>
  <si>
    <t>The contract liabilities from contracts with customers are associated with [enter the relevant description].</t>
  </si>
  <si>
    <t>The refund liabilities relate to [enter the relevant description].</t>
  </si>
  <si>
    <t>Refer Note 3.1B for information relating to contract assets from contracts with customers.</t>
  </si>
  <si>
    <t>Subsidies expected to be settled</t>
  </si>
  <si>
    <t>Personal benefits expected to be settled</t>
  </si>
  <si>
    <t>Grants expected to be settled</t>
  </si>
  <si>
    <t>[Disclose settlement terms of grant]</t>
  </si>
  <si>
    <t>RMG 125 part 4</t>
  </si>
  <si>
    <t>Payable to the Australian Government</t>
  </si>
  <si>
    <t>Salaries and wages</t>
  </si>
  <si>
    <t>Interest payable</t>
  </si>
  <si>
    <t>AASB 1060.231(b)</t>
  </si>
  <si>
    <t>Prepayments received/unearned income</t>
  </si>
  <si>
    <t>AASB 1059.21</t>
  </si>
  <si>
    <t>Grant of Right to Operator</t>
  </si>
  <si>
    <t>Statutory payable</t>
  </si>
  <si>
    <t>Total other payables</t>
  </si>
  <si>
    <t>Other payables to be settled</t>
  </si>
  <si>
    <t>RMG 125 part 3</t>
  </si>
  <si>
    <r>
      <t>Loans from Government</t>
    </r>
    <r>
      <rPr>
        <vertAlign val="superscript"/>
        <sz val="9"/>
        <rFont val="Cambria"/>
        <family val="1"/>
      </rPr>
      <t>1</t>
    </r>
  </si>
  <si>
    <r>
      <t>Loans from non-Government</t>
    </r>
    <r>
      <rPr>
        <vertAlign val="superscript"/>
        <sz val="9"/>
        <rFont val="Cambria"/>
        <family val="1"/>
      </rPr>
      <t>1</t>
    </r>
  </si>
  <si>
    <r>
      <t>Debentures and unsecured notes</t>
    </r>
    <r>
      <rPr>
        <vertAlign val="superscript"/>
        <sz val="9"/>
        <rFont val="Cambria"/>
        <family val="1"/>
      </rPr>
      <t>1</t>
    </r>
  </si>
  <si>
    <r>
      <t>Bonds</t>
    </r>
    <r>
      <rPr>
        <vertAlign val="superscript"/>
        <sz val="9"/>
        <rFont val="Cambria"/>
        <family val="1"/>
      </rPr>
      <t>1</t>
    </r>
  </si>
  <si>
    <r>
      <t>Bills of exchange and promissory notes</t>
    </r>
    <r>
      <rPr>
        <vertAlign val="superscript"/>
        <sz val="9"/>
        <rFont val="Cambria"/>
        <family val="1"/>
      </rPr>
      <t>1</t>
    </r>
  </si>
  <si>
    <t>Total loans</t>
  </si>
  <si>
    <t>Loans expected to be settled</t>
  </si>
  <si>
    <t>Between 1 to 5 years</t>
  </si>
  <si>
    <t>AASB 1060.114</t>
  </si>
  <si>
    <t xml:space="preserve">1. [Provide relevant details of loans]
</t>
  </si>
  <si>
    <t>AASB 1060.118(a)</t>
  </si>
  <si>
    <t>[Disclose details of any defaults of principal, interest, sinking fund, or redemption terms of those loans payable during the period]</t>
  </si>
  <si>
    <t>AASB 1060.118(b)</t>
  </si>
  <si>
    <r>
      <t>The carrying amount of loans in default is [$...] (</t>
    </r>
    <r>
      <rPr>
        <b/>
        <sz val="9"/>
        <color rgb="FFFF0000"/>
        <rFont val="Cambria"/>
        <family val="1"/>
      </rPr>
      <t>20x1</t>
    </r>
    <r>
      <rPr>
        <sz val="9"/>
        <rFont val="Cambria"/>
        <family val="1"/>
      </rPr>
      <t>: [$...]).</t>
    </r>
  </si>
  <si>
    <t>AASB 1060.118(c)</t>
  </si>
  <si>
    <t>[Disclose any remediation or renegotiation of loans in default]</t>
  </si>
  <si>
    <t>[Disclose other breaches of loan agreement terms]</t>
  </si>
  <si>
    <r>
      <t xml:space="preserve">FRR 18(2), </t>
    </r>
    <r>
      <rPr>
        <sz val="9"/>
        <color rgb="FF0070C0"/>
        <rFont val="Cambria"/>
        <family val="1"/>
      </rPr>
      <t>RMG 110</t>
    </r>
  </si>
  <si>
    <t xml:space="preserve">AASB 16.47 </t>
  </si>
  <si>
    <t>Lease liabilities</t>
  </si>
  <si>
    <t xml:space="preserve">Total leases </t>
  </si>
  <si>
    <t>AASB 16.58</t>
  </si>
  <si>
    <t>Maturity analysis - contractual undiscounted cash flows</t>
  </si>
  <si>
    <t>Total leases</t>
  </si>
  <si>
    <t>AASB 16.53(g)</t>
  </si>
  <si>
    <r>
      <t>Total cash outflow for leases for the year ended 30 June</t>
    </r>
    <r>
      <rPr>
        <sz val="9"/>
        <color rgb="FFFF0000"/>
        <rFont val="Cambria"/>
        <family val="1"/>
      </rPr>
      <t xml:space="preserve"> </t>
    </r>
    <r>
      <rPr>
        <b/>
        <sz val="9"/>
        <color rgb="FFFF0000"/>
        <rFont val="Cambria"/>
        <family val="1"/>
      </rPr>
      <t>20x2</t>
    </r>
    <r>
      <rPr>
        <b/>
        <sz val="9"/>
        <rFont val="Cambria"/>
        <family val="1"/>
      </rPr>
      <t xml:space="preserve"> </t>
    </r>
    <r>
      <rPr>
        <sz val="9"/>
        <rFont val="Cambria"/>
        <family val="1"/>
      </rPr>
      <t>was [$...] (</t>
    </r>
    <r>
      <rPr>
        <b/>
        <sz val="9"/>
        <color rgb="FFFF0000"/>
        <rFont val="Cambria"/>
        <family val="1"/>
      </rPr>
      <t>20x1</t>
    </r>
    <r>
      <rPr>
        <sz val="9"/>
        <rFont val="Cambria"/>
        <family val="1"/>
      </rPr>
      <t>: $...)</t>
    </r>
  </si>
  <si>
    <t>AASB 16.59</t>
  </si>
  <si>
    <r>
      <t>The [</t>
    </r>
    <r>
      <rPr>
        <b/>
        <sz val="9"/>
        <color rgb="FFFF0000"/>
        <rFont val="Cambria"/>
        <family val="1"/>
      </rPr>
      <t>Entity</t>
    </r>
    <r>
      <rPr>
        <sz val="9"/>
        <rFont val="Cambria"/>
        <family val="1"/>
      </rPr>
      <t>] in its capacity as lessee [disclose descriptions and details of significant leasing arrangements (including basis on which contingent rental is payable, variable lease payments, existence of renewal or purchase options and escalation clauses and/or restrictions imposed).]</t>
    </r>
  </si>
  <si>
    <t>AASB 16.Aus59.1 &amp; AASB 16.Aus59.2</t>
  </si>
  <si>
    <r>
      <t>The [</t>
    </r>
    <r>
      <rPr>
        <b/>
        <sz val="9"/>
        <color rgb="FFFF0000"/>
        <rFont val="Cambria"/>
        <family val="1"/>
      </rPr>
      <t>Entity</t>
    </r>
    <r>
      <rPr>
        <sz val="9"/>
        <rFont val="Cambria"/>
        <family val="1"/>
      </rPr>
      <t>] in its capacity as lessee has [disclose descriptions and details of each individual significant leasing arrangement with below market terms (including dependence on lease, lease payments, terms, description of underlying assets, explanation of the consequences e.g. are carried at cost, and/or restrictions imposed).]</t>
    </r>
  </si>
  <si>
    <t xml:space="preserve">The above lease disclosures should be read in conjunction with the accompanying notes 1.1B, 1.1D, 1.1H, 1.2E, 1.2I and 3.2.
</t>
  </si>
  <si>
    <r>
      <t>Exchange settlements funds</t>
    </r>
    <r>
      <rPr>
        <vertAlign val="superscript"/>
        <sz val="9"/>
        <rFont val="Cambria"/>
        <family val="1"/>
      </rPr>
      <t>1</t>
    </r>
  </si>
  <si>
    <r>
      <t>Drawing accounts held with the Reserve Bank of Australia</t>
    </r>
    <r>
      <rPr>
        <vertAlign val="superscript"/>
        <sz val="9"/>
        <rFont val="Cambria"/>
        <family val="1"/>
      </rPr>
      <t>1</t>
    </r>
  </si>
  <si>
    <r>
      <t>State governments</t>
    </r>
    <r>
      <rPr>
        <vertAlign val="superscript"/>
        <sz val="9"/>
        <rFont val="Cambria"/>
        <family val="1"/>
      </rPr>
      <t>1</t>
    </r>
  </si>
  <si>
    <r>
      <t>Foreign governments</t>
    </r>
    <r>
      <rPr>
        <vertAlign val="superscript"/>
        <sz val="9"/>
        <rFont val="Cambria"/>
        <family val="1"/>
      </rPr>
      <t>1</t>
    </r>
  </si>
  <si>
    <r>
      <t>Other</t>
    </r>
    <r>
      <rPr>
        <vertAlign val="superscript"/>
        <sz val="9"/>
        <rFont val="Cambria"/>
        <family val="1"/>
      </rPr>
      <t>1</t>
    </r>
  </si>
  <si>
    <t>Total deposits</t>
  </si>
  <si>
    <t>Deposits expected to be settled</t>
  </si>
  <si>
    <t xml:space="preserve">1. [Provide relevant details of deposits]
</t>
  </si>
  <si>
    <r>
      <t>Swap principal payable</t>
    </r>
    <r>
      <rPr>
        <vertAlign val="superscript"/>
        <sz val="9"/>
        <rFont val="Cambria"/>
        <family val="1"/>
      </rPr>
      <t>1</t>
    </r>
  </si>
  <si>
    <r>
      <t>Overdrafts</t>
    </r>
    <r>
      <rPr>
        <vertAlign val="superscript"/>
        <sz val="9"/>
        <rFont val="Cambria"/>
        <family val="1"/>
      </rPr>
      <t>1</t>
    </r>
  </si>
  <si>
    <t>AASB1059.15</t>
  </si>
  <si>
    <t>Services concession arrangements</t>
  </si>
  <si>
    <t>Total other interest bearing liabilities</t>
  </si>
  <si>
    <t>Other interest bearing liabilities expected to be settled</t>
  </si>
  <si>
    <t xml:space="preserve">1. [Provide relevant details of other interest bearing liabilities]
</t>
  </si>
  <si>
    <t>RMG 114</t>
  </si>
  <si>
    <t>Total competitive neutrality liabilities</t>
  </si>
  <si>
    <t>Competitive neutrality liabilities expected to be settled</t>
  </si>
  <si>
    <r>
      <t>Provision for guarantee</t>
    </r>
    <r>
      <rPr>
        <b/>
        <vertAlign val="superscript"/>
        <sz val="9"/>
        <rFont val="Cambria"/>
        <family val="1"/>
      </rPr>
      <t>1</t>
    </r>
  </si>
  <si>
    <r>
      <t>Provision for restoration</t>
    </r>
    <r>
      <rPr>
        <b/>
        <vertAlign val="superscript"/>
        <sz val="9"/>
        <rFont val="Cambria"/>
        <family val="1"/>
      </rPr>
      <t>1</t>
    </r>
  </si>
  <si>
    <t>AASB 1060.153(a)(i)</t>
  </si>
  <si>
    <t>AASB 1060.153(a)(ii)</t>
  </si>
  <si>
    <t>Additional provisions made</t>
  </si>
  <si>
    <t>AASB 1060.153(a)(iii)</t>
  </si>
  <si>
    <t>Amounts used</t>
  </si>
  <si>
    <t>AASB 1060.153(a)(iv)</t>
  </si>
  <si>
    <t>Amounts reversed</t>
  </si>
  <si>
    <t>Unwinding of discount or change in discount rate</t>
  </si>
  <si>
    <t>Other provisions expected to be settled</t>
  </si>
  <si>
    <t>Total other provisions</t>
  </si>
  <si>
    <t>AASB 1060.153(b)</t>
  </si>
  <si>
    <t>The entity’s [disclose name of the section] business operation provided a guarantee in [disclose year] in respect of [disclose guaranteed item]. This guarantee was called during the year.</t>
  </si>
  <si>
    <t>AASB 1060.153(d)</t>
  </si>
  <si>
    <t>1. For [each class of provision], the amount of any expected reimbursement is [$...] and the amount of any asset that has been recognised for that expected reimbursement is [$...].</t>
  </si>
  <si>
    <t>The entity currently has [No.] (2022: [No.]) agreements for the leasing of premises which have provisions requiring the entity to restore the premises to their original condition at the conclusion of the lease. The entity has made a provision to reflect the present value of this obligation.</t>
  </si>
  <si>
    <t>RMG 125 part 6</t>
  </si>
  <si>
    <r>
      <t xml:space="preserve">The closing balance of Cash in special accounts does not include amounts held in trust: [$... in </t>
    </r>
    <r>
      <rPr>
        <b/>
        <sz val="9"/>
        <color rgb="FFFF0000"/>
        <rFont val="Cambria"/>
        <family val="1"/>
      </rPr>
      <t xml:space="preserve">20x2 </t>
    </r>
    <r>
      <rPr>
        <sz val="9"/>
        <rFont val="Cambria"/>
        <family val="1"/>
      </rPr>
      <t xml:space="preserve">and $... in </t>
    </r>
    <r>
      <rPr>
        <b/>
        <sz val="9"/>
        <color rgb="FFFF0000"/>
        <rFont val="Cambria"/>
        <family val="1"/>
      </rPr>
      <t>20x1</t>
    </r>
    <r>
      <rPr>
        <sz val="9"/>
        <rFont val="Cambria"/>
        <family val="1"/>
      </rPr>
      <t>].  See note 5.2 Special Accounts and 8.2 Assets Held in Trust for more information.</t>
    </r>
  </si>
  <si>
    <t>Direct tax</t>
  </si>
  <si>
    <t>Company</t>
  </si>
  <si>
    <t xml:space="preserve">Other   </t>
  </si>
  <si>
    <t>Excise</t>
  </si>
  <si>
    <t>Other tax</t>
  </si>
  <si>
    <t>Total taxation receivables (gross)</t>
  </si>
  <si>
    <t>Less Impairment loss allowance</t>
  </si>
  <si>
    <t>Total taxation receivables (net)</t>
  </si>
  <si>
    <t xml:space="preserve">AASB 1060.44(b) </t>
  </si>
  <si>
    <t>Refer Note 4.3A for information relating to contract liabilities from contracts with customers.</t>
  </si>
  <si>
    <t>Advances and loans</t>
  </si>
  <si>
    <t>Student loans</t>
  </si>
  <si>
    <t>Total advances and loans</t>
  </si>
  <si>
    <t>Recovery of benefit payments</t>
  </si>
  <si>
    <t>Less impairment loss allowance</t>
  </si>
  <si>
    <t>Reconciliation of the Impairment Allowance</t>
  </si>
  <si>
    <t>Movements in relation to 20x2</t>
  </si>
  <si>
    <t>Taxation 
receivables</t>
  </si>
  <si>
    <t>Other
receivables</t>
  </si>
  <si>
    <t xml:space="preserve">
Total</t>
  </si>
  <si>
    <t>Advances
and loans</t>
  </si>
  <si>
    <r>
      <t>[Disclose]</t>
    </r>
    <r>
      <rPr>
        <vertAlign val="superscript"/>
        <sz val="9"/>
        <color theme="1"/>
        <rFont val="Cambria"/>
        <family val="1"/>
      </rPr>
      <t>1</t>
    </r>
  </si>
  <si>
    <t>FRR 32(3)(b)</t>
  </si>
  <si>
    <t>The principal activities of each of the entity's administered investments were as follows:</t>
  </si>
  <si>
    <t xml:space="preserve">   • [Disclose activity title 1] – [Disclose details of the activity]</t>
  </si>
  <si>
    <t xml:space="preserve">   • [Disclose activity title 2] – [Disclose details of the activity]</t>
  </si>
  <si>
    <t>Summarised financial information of associates</t>
  </si>
  <si>
    <t>Summarised financial information of joint ventures</t>
  </si>
  <si>
    <t>Securities of Australian Government, States and Territories</t>
  </si>
  <si>
    <t>1. [Disclose details]
2. [Disclose details]
3. [Disclose details including applicable interest rate if appropriate]
4. [Disclose details including applicable interest rate if appropriate]
5. [Disclose details, name of entity ownership share (why not equity accounted if own more than 20% of voting rights)]
6. [Disclose details, name of entity ownership share (why not equity accounted if own more than 20% of voting rights)]
7. [Disclose details including applicable interest rate if appropriate]
8. [Disclose details including applicable interest rate if appropriate]
9. [Disclose details including applicable interest rate if appropriate]
10. [Disclose details including applicable interest rate if appropriate]</t>
  </si>
  <si>
    <t>[Disclose reconciliation of allowance account where appropriate, noting the requirement of AASB 7.16A in regards to loss allowance for financial assets held at fair value through other comprehensive income]</t>
  </si>
  <si>
    <t>[Note: Equity interests reported in this note include interests in other entities that are accounted for in accordance with AASB 9 Financial Instruments.  Equity investments accounted for in accordance with AASB 128 Investments in Associates and Joint Ventures are disclosed in Note 4.1D: Equity accounted investments.]</t>
  </si>
  <si>
    <t>[Disclose the original amount, carrying amount and liabilities if partly derecognised]</t>
  </si>
  <si>
    <r>
      <t>4.2A: Reconciliation of the Opening and Closing Balances of Property, Plant and Equipment and Intangibles</t>
    </r>
    <r>
      <rPr>
        <b/>
        <u/>
        <vertAlign val="superscript"/>
        <sz val="9"/>
        <rFont val="Cambria"/>
        <family val="1"/>
      </rPr>
      <t>1</t>
    </r>
  </si>
  <si>
    <t xml:space="preserve">2. Land, buildings and other property, plant and equipment that met the definition of a heritage and cultural item were disclosed in the heritage and cultural asset class. </t>
  </si>
  <si>
    <r>
      <rPr>
        <strike/>
        <sz val="9"/>
        <color rgb="FFFF0000"/>
        <rFont val="Cambria"/>
        <family val="1"/>
      </rPr>
      <t xml:space="preserve">AASB 116.78 </t>
    </r>
    <r>
      <rPr>
        <sz val="9"/>
        <rFont val="Cambria"/>
        <family val="1"/>
      </rPr>
      <t xml:space="preserve">
</t>
    </r>
    <r>
      <rPr>
        <sz val="9"/>
        <color rgb="FF008542"/>
        <rFont val="Cambria"/>
        <family val="1"/>
      </rPr>
      <t xml:space="preserve">AASB 1060.135(c) </t>
    </r>
  </si>
  <si>
    <t>AASB 1060.141</t>
  </si>
  <si>
    <t xml:space="preserve">AASB 1060.136(a)-(c) &amp;
AASB 1060.140(a)-(c) </t>
  </si>
  <si>
    <t>All revaluations were conducted in accordance with the revaluation policy stated at Note 7.4. On [disclose date of revaluation], an independent valuer conducted the revaluations. [Disclose the methods and significant assumptions applied in estimating the items'  fair values].</t>
  </si>
  <si>
    <t xml:space="preserve">AASB 1060.135(b) &amp; 
AASB 1060.138(d) </t>
  </si>
  <si>
    <t>[Disclose descriptions and details of significant contractual commitments for the acquisition of property, plant, equipment and intangible assets]</t>
  </si>
  <si>
    <t>Reconciliation of the opening and closing balances of property, plant and equipment that are subject to operating leases for 20x2</t>
  </si>
  <si>
    <t>AASB 140.76</t>
  </si>
  <si>
    <t>AASB 140.76(a)</t>
  </si>
  <si>
    <t>AASB 140.76(b)</t>
  </si>
  <si>
    <t>AASB 140.76(c)</t>
  </si>
  <si>
    <t>AASB 140.76(d)</t>
  </si>
  <si>
    <t>AASB 140.76(e)</t>
  </si>
  <si>
    <t>Net foreign currency exchange differences</t>
  </si>
  <si>
    <t>AASB 140.76(f)</t>
  </si>
  <si>
    <t>AASB 140.76(g)</t>
  </si>
  <si>
    <t>AASB 140.75(f)</t>
  </si>
  <si>
    <t xml:space="preserve">AASB 1060.132(a) &amp; 
AASB 1060.135(c) </t>
  </si>
  <si>
    <t xml:space="preserve">AASB 1060.123 (a) &amp; (d) </t>
  </si>
  <si>
    <t>[Disclose any indicators of impairment found for other non-financial assets]</t>
  </si>
  <si>
    <t>AASB 1060.234</t>
  </si>
  <si>
    <t xml:space="preserve">AASB 1060.44(d) </t>
  </si>
  <si>
    <t>Refer Note 4.1B for information relating to contract assets from contracts with customers.</t>
  </si>
  <si>
    <t>Non-profit organisations</t>
  </si>
  <si>
    <t>[Disclose settlement terms for grant]</t>
  </si>
  <si>
    <t xml:space="preserve">AASB 1060.231(b) </t>
  </si>
  <si>
    <r>
      <t>Prepayments received/unearned income</t>
    </r>
    <r>
      <rPr>
        <vertAlign val="superscript"/>
        <sz val="9"/>
        <rFont val="Cambria"/>
        <family val="1"/>
      </rPr>
      <t>1</t>
    </r>
  </si>
  <si>
    <t>AASB1059.21</t>
  </si>
  <si>
    <t>1. [Entity to disclose information of financial liabilities relating to prepaid taxes or rates for which the taxable event has yet to occur, and the future period(s) to which those taxes or rates relate.</t>
  </si>
  <si>
    <t>RMG 110</t>
  </si>
  <si>
    <t>Treasury bonds</t>
  </si>
  <si>
    <t>Treasury notes</t>
  </si>
  <si>
    <t>Treasury indexed bonds</t>
  </si>
  <si>
    <t>Unamortised net premiums on borrowings</t>
  </si>
  <si>
    <t>Total Australian Government securities</t>
  </si>
  <si>
    <t>Australian Government securities expected to be settled</t>
  </si>
  <si>
    <t>1. [Provide relevant details of Australian Government securities]</t>
  </si>
  <si>
    <t>Loans from Government</t>
  </si>
  <si>
    <t>Loans from non-Government</t>
  </si>
  <si>
    <t>Debentures and unsecured notes</t>
  </si>
  <si>
    <t>Bonds</t>
  </si>
  <si>
    <t>Bills of exchange and promissory notes</t>
  </si>
  <si>
    <t>1. [Provide relevant details of loans]</t>
  </si>
  <si>
    <t>[Disclose details of any defaults during the period of principal, interest, sinking fund, or redemption terms of those loans payable]</t>
  </si>
  <si>
    <t xml:space="preserve">AASB 1060.118(b) </t>
  </si>
  <si>
    <t xml:space="preserve">AASB 1060.118(c) </t>
  </si>
  <si>
    <t>FRR 18(2)</t>
  </si>
  <si>
    <t>AASB 16.47</t>
  </si>
  <si>
    <r>
      <t xml:space="preserve">Total cash outflow for leases for the year ended 30 June </t>
    </r>
    <r>
      <rPr>
        <b/>
        <sz val="9"/>
        <color rgb="FFFF0000"/>
        <rFont val="Cambria"/>
        <family val="1"/>
      </rPr>
      <t>20x2</t>
    </r>
    <r>
      <rPr>
        <sz val="9"/>
        <rFont val="Cambria"/>
        <family val="1"/>
      </rPr>
      <t xml:space="preserve"> was [$...] (</t>
    </r>
    <r>
      <rPr>
        <b/>
        <sz val="9"/>
        <color rgb="FFFF0000"/>
        <rFont val="Cambria"/>
        <family val="1"/>
      </rPr>
      <t>20X1</t>
    </r>
    <r>
      <rPr>
        <sz val="9"/>
        <rFont val="Cambria"/>
        <family val="1"/>
      </rPr>
      <t>: $...)</t>
    </r>
  </si>
  <si>
    <t>The [Entity] in its capacity as lessee [disclose descriptions and details of significant leasing arrangements (including basis on which contingent rental is payable, variable lease payments, existence of renewal or purchase options and escalation clauses and/or restrictions imposed).]</t>
  </si>
  <si>
    <t xml:space="preserve">AASB 16.Aus59.1 &amp;
AASB 16.Aus59.2 </t>
  </si>
  <si>
    <t>The [Entity] in its capacity as lessee has [disclose descriptions and details of each individual significant leasing arrangement with below market terms (including dependence on lease, lease payments, terms, description of underlying assets, explanation of the consequences e.g. are carried at cost, and/or restrictions imposed).]</t>
  </si>
  <si>
    <t>The above lease disclosures should be read in conjunction with the accompanying notes 2.1B, 2.1F, 2.1K, 2.2H, 2.2L and 4.2.</t>
  </si>
  <si>
    <t>Exchange settlements funds</t>
  </si>
  <si>
    <t>Drawing accounts held with the Reserve Bank of Australia</t>
  </si>
  <si>
    <t>State governments</t>
  </si>
  <si>
    <t>Foreign governments</t>
  </si>
  <si>
    <t>1. [Provide relevant details of deposits]</t>
  </si>
  <si>
    <t>Amounts outstanding under repurchase agreements</t>
  </si>
  <si>
    <t>Special reserve- International Monetary Fund special drawing rights</t>
  </si>
  <si>
    <t>Inscribed stock – face value</t>
  </si>
  <si>
    <t>AASB 1059.15</t>
  </si>
  <si>
    <t>1. [Provide relevant details of other interest bearing liabilities]</t>
  </si>
  <si>
    <t>Total taxation refunds to be provided for</t>
  </si>
  <si>
    <t>Taxation refunds to be provided for expected to be settled</t>
  </si>
  <si>
    <t xml:space="preserve">The entity’s [disclose name of the section] business operation provided a guarantee in [disclose year] in respect of [disclose guaranteed item]. This guarantee was called during the year.
</t>
  </si>
  <si>
    <t>RMG 100, 116, 124, 125 part 8</t>
  </si>
  <si>
    <t>FRR 43,
AASB 1060.239 &amp; RMG 116</t>
  </si>
  <si>
    <r>
      <t>Annual Appropriation</t>
    </r>
    <r>
      <rPr>
        <b/>
        <vertAlign val="superscript"/>
        <sz val="9"/>
        <rFont val="Cambria"/>
        <family val="1"/>
      </rPr>
      <t>1</t>
    </r>
  </si>
  <si>
    <r>
      <t>Adjustments to appropriation</t>
    </r>
    <r>
      <rPr>
        <b/>
        <vertAlign val="superscript"/>
        <sz val="9"/>
        <rFont val="Cambria"/>
        <family val="1"/>
      </rPr>
      <t>2</t>
    </r>
  </si>
  <si>
    <t>Total appropriation</t>
  </si>
  <si>
    <r>
      <t>Variance</t>
    </r>
    <r>
      <rPr>
        <b/>
        <vertAlign val="superscript"/>
        <sz val="9"/>
        <rFont val="Cambria"/>
        <family val="1"/>
      </rPr>
      <t>3</t>
    </r>
  </si>
  <si>
    <t>Ordinary annual services</t>
  </si>
  <si>
    <r>
      <t>Capital Budget</t>
    </r>
    <r>
      <rPr>
        <vertAlign val="superscript"/>
        <sz val="9"/>
        <color theme="1"/>
        <rFont val="Cambria"/>
        <family val="1"/>
      </rPr>
      <t>4</t>
    </r>
  </si>
  <si>
    <t>Other services</t>
  </si>
  <si>
    <t>Equity Injections</t>
  </si>
  <si>
    <t>Total departmental</t>
  </si>
  <si>
    <t>Administered items</t>
  </si>
  <si>
    <t>States, ACT, NT and Local government</t>
  </si>
  <si>
    <t>New administered outcomes</t>
  </si>
  <si>
    <t>Administered assets and liabilities</t>
  </si>
  <si>
    <t>Total administered</t>
  </si>
  <si>
    <t>1. [Disclose reasons for amounts of current year annual appropriation being withheld under section 51 of the PGPA Act or quarantined for administrative purposes]
2. Adjustments to appropriations includes adjustments to current year annual appropriations including Advance to the Finance Minister (AFM), PGPA Act section 74 receipts and PGPA Act section 75 transfers]
3. [Disclose reasons for material variances]
4. Departmental and Administered Capital Budgets are appropriated through Appropriation Acts (No.1,3,5). They form part of ordinary annual services, and are not separately identified in the Appropriation Acts. [Disclose separately current year departmental and/or administered capital budgets as per the Portfolio Budget Statements and Portfolio Additional Estimates Statements]
5. The following entities spent money from the Consolidated Revenue Fund (CRF) on behalf of this entity: [Disclose entity]</t>
  </si>
  <si>
    <t>Annual Appropriation</t>
  </si>
  <si>
    <r>
      <t>Adjustments to appropriation</t>
    </r>
    <r>
      <rPr>
        <vertAlign val="superscript"/>
        <sz val="9"/>
        <rFont val="Cambria"/>
        <family val="1"/>
      </rPr>
      <t>1</t>
    </r>
  </si>
  <si>
    <r>
      <t>Variance</t>
    </r>
    <r>
      <rPr>
        <vertAlign val="superscript"/>
        <sz val="9"/>
        <rFont val="Cambria"/>
        <family val="1"/>
      </rPr>
      <t>2</t>
    </r>
  </si>
  <si>
    <r>
      <t>Capital Budget</t>
    </r>
    <r>
      <rPr>
        <vertAlign val="superscript"/>
        <sz val="9"/>
        <color theme="1"/>
        <rFont val="Cambria"/>
        <family val="1"/>
      </rPr>
      <t>3</t>
    </r>
  </si>
  <si>
    <t>Assets and liabilities</t>
  </si>
  <si>
    <t>1. Adjustments to appropriations includes adjustments to prior year annual appropriations including Advance to the Finance Minister (AFM), PGPA Act section 74 receipts and PGPA Act section 75 transfers]
2. [Disclose reasons for material variances]
3. Departmental and Administered Capital Budgets are appropriated through Appropriation Acts (No.1,3,5). They form part of ordinary annual services, and are not separately identified in the Appropriation Acts. [Disclose separately prior year departmental and/or administered capital budgets as per the Portfolio Budget Statements and Portfolio Additional Estimates Statements]
4. The following entities spent money from the Consolidated Revenue Fund (CRF) on behalf of this entity: [Disclose entity]</t>
  </si>
  <si>
    <t>FRR 45 &amp;
RMG 116</t>
  </si>
  <si>
    <t>[Disclose by legislation]</t>
  </si>
  <si>
    <r>
      <t xml:space="preserve">Appropriation Act (No. 1) </t>
    </r>
    <r>
      <rPr>
        <sz val="9"/>
        <color rgb="FFFF0000"/>
        <rFont val="Cambria"/>
        <family val="1"/>
      </rPr>
      <t>20XY-20XZ</t>
    </r>
  </si>
  <si>
    <r>
      <t xml:space="preserve">Appropriation Act (No. 2) </t>
    </r>
    <r>
      <rPr>
        <sz val="9"/>
        <color rgb="FFFF0000"/>
        <rFont val="Cambria"/>
        <family val="1"/>
      </rPr>
      <t>20XY-20XZ</t>
    </r>
  </si>
  <si>
    <t>[List legislation]</t>
  </si>
  <si>
    <r>
      <t xml:space="preserve">1. [Disclose separately for departmental and administered, the amount by Appropriation Act and an explanation for, all prior years unspent annual appropriations that have been withheld under section 51 of the PGPA Act or quarantined for administrative reasons] 
2. [Disclose separately the total adjustments made to prior years unspent departmental and administered annual appropriations under section 74 of the PGPA Act] 
3. [Disclose separately the total adjustments made to prior years unspent departmental and administered annual appropriations under section 75 of the PGPA Act]
4. [Disclose separately for departmental and administered, the unspent appropriation that will lapse on </t>
    </r>
    <r>
      <rPr>
        <sz val="9"/>
        <color rgb="FFFF0000"/>
        <rFont val="Cambria"/>
        <family val="1"/>
      </rPr>
      <t>1 July 20X2</t>
    </r>
    <r>
      <rPr>
        <sz val="9"/>
        <rFont val="Cambria"/>
        <family val="1"/>
      </rPr>
      <t xml:space="preserve"> under section 39 of the FRR]</t>
    </r>
  </si>
  <si>
    <t>FRR 46 &amp;
RMG 125 Part 8</t>
  </si>
  <si>
    <t>Authority</t>
  </si>
  <si>
    <t>Appropriation applied</t>
  </si>
  <si>
    <t>[Disclose legislation]</t>
  </si>
  <si>
    <r>
      <t>[Disclose legislation], [Disclose prior year investments redeemed in current year], [Disclose redemptions of current year investments (gross)]</t>
    </r>
    <r>
      <rPr>
        <vertAlign val="superscript"/>
        <sz val="9"/>
        <rFont val="Cambria"/>
        <family val="1"/>
      </rPr>
      <t>1</t>
    </r>
  </si>
  <si>
    <t>[Disclose legislation], [Disclose limit for the reporting period and total limit for all reporting periods, if applicable], [Disclose appropriation lapsed]</t>
  </si>
  <si>
    <t>Total special appropriations applied</t>
  </si>
  <si>
    <t>1. [Disclose the fair value at 30 June of investments made using the special appropriation]</t>
  </si>
  <si>
    <t>The following entities spend money from the CRF on behalf of this entity: [Disclose by entity]</t>
  </si>
  <si>
    <t>FRR 47 &amp;
RMG 125 Part 8</t>
  </si>
  <si>
    <t>[Disclose responsible entity 1 and relationship]</t>
  </si>
  <si>
    <t>[Disclose responsible entity 2 and relationship]</t>
  </si>
  <si>
    <t>Total receipts</t>
  </si>
  <si>
    <t>Total payments</t>
  </si>
  <si>
    <t>RMG 125 part 9 &amp; FRR 48</t>
  </si>
  <si>
    <t>[Recoverable GST Exclusive]</t>
  </si>
  <si>
    <r>
      <t>[Disclose special account 1]</t>
    </r>
    <r>
      <rPr>
        <b/>
        <vertAlign val="superscript"/>
        <sz val="9"/>
        <rFont val="Cambria"/>
        <family val="1"/>
      </rPr>
      <t>1</t>
    </r>
  </si>
  <si>
    <r>
      <t>[Disclose special account 2]</t>
    </r>
    <r>
      <rPr>
        <b/>
        <vertAlign val="superscript"/>
        <sz val="9"/>
        <rFont val="Cambria"/>
        <family val="1"/>
      </rPr>
      <t>1</t>
    </r>
  </si>
  <si>
    <t>Balance brought forward from previous period</t>
  </si>
  <si>
    <t>Increases</t>
  </si>
  <si>
    <t>Departmental - Investments</t>
  </si>
  <si>
    <t>Departmental - Statutory Credits</t>
  </si>
  <si>
    <t>Administered - Investments</t>
  </si>
  <si>
    <t>Administered - Statutory Credits</t>
  </si>
  <si>
    <t>Total increases</t>
  </si>
  <si>
    <t>Available for payments</t>
  </si>
  <si>
    <t>Decreases</t>
  </si>
  <si>
    <t>Total decreases</t>
  </si>
  <si>
    <t>Total balance carried to the next period</t>
  </si>
  <si>
    <t>Balance represented by:</t>
  </si>
  <si>
    <t>Cash held in entity bank accounts</t>
  </si>
  <si>
    <t>Cash held in the Official Public Account</t>
  </si>
  <si>
    <t xml:space="preserve">1. Appropriation: [Disclose Public Governance, Performance and Accountability Act 2013 section 78; or Public Governance, Performance and Accountability Act 2013 section 80].
Establishing Instrument: [Disclose determination and number; or enabling legislation, year and section]. Purpose:  [Disclose purpose of the account]. Investments: [Entity held $X in [disclose investment types] as a result of investments made under sX of [Name] Act/s58 of the PGPA Act. This includes amounts realised and automatically reinvested in [investment types]. </t>
  </si>
  <si>
    <r>
      <t>2. The entity has a [disclose special account]. This account was established under [disclose section 78 or section 80] of the Public Governance, Performance and Accountability Act 2013 (PGPA Act). For the year ended 30 June</t>
    </r>
    <r>
      <rPr>
        <b/>
        <sz val="9"/>
        <color rgb="FFFF0000"/>
        <rFont val="Cambria"/>
        <family val="1"/>
      </rPr>
      <t xml:space="preserve"> 20x2</t>
    </r>
    <r>
      <rPr>
        <sz val="9"/>
        <rFont val="Cambria"/>
        <family val="1"/>
      </rPr>
      <t xml:space="preserve"> the account had a nil balance and there were no transactions debited or credited to it during the current or prior reporting period.</t>
    </r>
  </si>
  <si>
    <t>3. [Disclose no.] special account determination/s is/are, [disclose no.] on [disclose date, e.g. 1 May 20X8], [disclose for each additional date].</t>
  </si>
  <si>
    <r>
      <t xml:space="preserve">4. The closing balance of [special account x] includes amounts held in trust: $... in </t>
    </r>
    <r>
      <rPr>
        <b/>
        <sz val="9"/>
        <color rgb="FFFF0000"/>
        <rFont val="Cambria"/>
        <family val="1"/>
      </rPr>
      <t>20x2</t>
    </r>
    <r>
      <rPr>
        <sz val="9"/>
        <rFont val="Cambria"/>
        <family val="1"/>
      </rPr>
      <t xml:space="preserve"> and $... in </t>
    </r>
    <r>
      <rPr>
        <b/>
        <sz val="9"/>
        <color rgb="FFFF0000"/>
        <rFont val="Cambria"/>
        <family val="1"/>
      </rPr>
      <t>20x1</t>
    </r>
    <r>
      <rPr>
        <sz val="9"/>
        <rFont val="Cambria"/>
        <family val="1"/>
      </rPr>
      <t>. [disclose for both departmental and administered].  See 8.2 Assets Held in Trust for more information.</t>
    </r>
  </si>
  <si>
    <t>RMG 100, 116, 125 part 9</t>
  </si>
  <si>
    <t>RMG 125 part 9 &amp; FRR Part 34A</t>
  </si>
  <si>
    <t>Amounts applied</t>
  </si>
  <si>
    <t>Payments from portfolio bodies</t>
  </si>
  <si>
    <t>Special appropriations (including special accounts)</t>
  </si>
  <si>
    <t>Own source revenue</t>
  </si>
  <si>
    <t>Total amounts applied</t>
  </si>
  <si>
    <t>External Revenue</t>
  </si>
  <si>
    <t>Payments to portfolio departments</t>
  </si>
  <si>
    <t xml:space="preserve">Total external revenue </t>
  </si>
  <si>
    <t>Total amounts written off</t>
  </si>
  <si>
    <t>Regulatory charging activities:</t>
  </si>
  <si>
    <t>[Disclose all of the entity's regulatory charging activities regardless of their financial value]</t>
  </si>
  <si>
    <t>Documentation (Cost Recovery Implementation Statement/s) for the above activities is available at [disclose link/s to the web location of the relevant documentation].</t>
  </si>
  <si>
    <t>RMG 124, 125 part 9</t>
  </si>
  <si>
    <t>Total comprehensive income/(loss) - as per the Statement of Comprehensive Income</t>
  </si>
  <si>
    <r>
      <t>Plus</t>
    </r>
    <r>
      <rPr>
        <sz val="9"/>
        <color theme="1"/>
        <rFont val="Cambria"/>
        <family val="1"/>
      </rPr>
      <t>: depreciation/amortisation of assets funded through appropriations (departmental capital budget funding and/or equity injections)</t>
    </r>
    <r>
      <rPr>
        <vertAlign val="superscript"/>
        <sz val="9"/>
        <color theme="1"/>
        <rFont val="Cambria"/>
        <family val="1"/>
      </rPr>
      <t>1</t>
    </r>
  </si>
  <si>
    <r>
      <t>Plus</t>
    </r>
    <r>
      <rPr>
        <sz val="9"/>
        <color theme="1"/>
        <rFont val="Cambria"/>
        <family val="1"/>
      </rPr>
      <t>: depreciation of right-of-use assets</t>
    </r>
    <r>
      <rPr>
        <vertAlign val="superscript"/>
        <sz val="9"/>
        <color theme="1"/>
        <rFont val="Cambria"/>
        <family val="1"/>
      </rPr>
      <t>2</t>
    </r>
  </si>
  <si>
    <r>
      <t>Less</t>
    </r>
    <r>
      <rPr>
        <sz val="9"/>
        <color theme="1"/>
        <rFont val="Cambria"/>
        <family val="1"/>
      </rPr>
      <t>: lease principal repayments</t>
    </r>
    <r>
      <rPr>
        <vertAlign val="superscript"/>
        <sz val="9"/>
        <color theme="1"/>
        <rFont val="Cambria"/>
        <family val="1"/>
      </rPr>
      <t>2</t>
    </r>
  </si>
  <si>
    <r>
      <t>Net Cash Operating Surplus/ (Deficit)</t>
    </r>
    <r>
      <rPr>
        <vertAlign val="superscript"/>
        <sz val="9"/>
        <color theme="1"/>
        <rFont val="Cambria"/>
        <family val="1"/>
      </rPr>
      <t>3</t>
    </r>
  </si>
  <si>
    <t xml:space="preserve">{For entities receiving DCB Funding}
1. From 2010-11, the Government introduced net cash appropriation arrangements where revenue appropriations for depreciation/amortisation expenses of non-corporate Commonwealth entities and selected corporate Commonwealth entities were replaced with a separate capital budget provided through equity appropriations. Capital budgets are to be appropriated in the period when cash payment for capital expenditure is required.
[disclose reasons for amounts of depreciation/amortisation expenses that are excluded from this calculation and the assets/functions they relate to]
{For entities receiving CDAB Funding}
[disclose the type of assets/functions to which the depreciation/amortisation expenses are related and reasons] 
</t>
  </si>
  <si>
    <t>2. The inclusion of depreciation/amortisation expenses related to ROU leased assets and the lease liability principal repayment amount reflects the impact of AASB 16 Leases, which does not directly reflect a change in appropriation arrangements.  
[disclose reasons for amounts of right-of-use assets and lease principal repayments that are excluded from this calculation]</t>
  </si>
  <si>
    <t>[Guidance note:
An entity is required to prepare this note if:
•	it receives DCB/ CDAB funding or equity injections through appropriations to fund asset purchases and replacements; and/or 
•	it is a lessee with right-of-use assets and lease liabilities.
For assets funded through external revenue sources including cost recovery, depreciation/amortisation of these assets are excluded from this calculation.
For depreciation of right-of-use assets and lease principal repayments, if the expense is recovered through cost recovery, it is excluded from this calculation.]</t>
  </si>
  <si>
    <t>Leave</t>
  </si>
  <si>
    <t>Total employee provisions</t>
  </si>
  <si>
    <t>Employee provisions expected to be settled</t>
  </si>
  <si>
    <t xml:space="preserve">Leave </t>
  </si>
  <si>
    <t>AASB 119.160 &amp; AASB 119.164</t>
  </si>
  <si>
    <t>AASB 1060.174 &amp; AASB 1060.175</t>
  </si>
  <si>
    <t>AASB 119.30</t>
  </si>
  <si>
    <t>AASB 1060.173</t>
  </si>
  <si>
    <t>FRR 25(4)</t>
  </si>
  <si>
    <t>RMG 138, 125 part 3</t>
  </si>
  <si>
    <t>FRR 27 &amp;
AASB 1060.193-196</t>
  </si>
  <si>
    <t>Key management personnel are those persons having authority and responsibility for planning, directing and controlling the activities of the entity, directly or indirectly, including any director (whether executive or otherwise) of that entity. The entity has determined the key management personnel to be the Director/Chief Executive/Secretary and XX Directors/Executive Officers/General Managers/Deputy Secretaries. Key management personnel remuneration is reported in the table below:</t>
  </si>
  <si>
    <t>FRR 27(5)(b)(i)</t>
  </si>
  <si>
    <t>Short-term employee benefits</t>
  </si>
  <si>
    <t>FRR 27(5)(b)(ii)</t>
  </si>
  <si>
    <t>Post-employment benefits</t>
  </si>
  <si>
    <t>FRR 27(5)(b)(iii)</t>
  </si>
  <si>
    <t>Other long-term employee benefits</t>
  </si>
  <si>
    <t>FRR 27(5)(b)(iv)</t>
  </si>
  <si>
    <t>Termination benefits</t>
  </si>
  <si>
    <t>FRR 27(5)(a) &amp; AASB 1060.194</t>
  </si>
  <si>
    <r>
      <t>Total key management personnel remuneration expenses</t>
    </r>
    <r>
      <rPr>
        <b/>
        <vertAlign val="superscript"/>
        <sz val="9"/>
        <rFont val="Cambria"/>
        <family val="1"/>
      </rPr>
      <t>1</t>
    </r>
  </si>
  <si>
    <t>FRR 27(4)</t>
  </si>
  <si>
    <r>
      <t>The total number of key management personnel that are included in the above table are [disclose no. of key management personnel] (</t>
    </r>
    <r>
      <rPr>
        <b/>
        <sz val="9"/>
        <color rgb="FFFF0000"/>
        <rFont val="Cambria"/>
        <family val="1"/>
      </rPr>
      <t>20x1</t>
    </r>
    <r>
      <rPr>
        <sz val="9"/>
        <rFont val="Cambria"/>
        <family val="1"/>
      </rPr>
      <t>: [disclose no. of key management personnel]).</t>
    </r>
  </si>
  <si>
    <t>1. The above key management personnel remuneration excludes the remuneration and other benefits of the Portfolio Minister. The Portfolio Minister's remuneration and other benefits are set  by the Remuneration Tribunal and are not paid by the entity.</t>
  </si>
  <si>
    <t>Loans to Directors and Director-Related Entities</t>
  </si>
  <si>
    <t>Loans to directors outstanding as at year-end</t>
  </si>
  <si>
    <t>Loans to directors during the year</t>
  </si>
  <si>
    <t>Loan repayments by directors during the year</t>
  </si>
  <si>
    <t>Loans to director-related entities outstanding as at year-end</t>
  </si>
  <si>
    <t>Loans to director-related entities during the year</t>
  </si>
  <si>
    <t>Loan repayments by director-related entities during the year</t>
  </si>
  <si>
    <t>Interest revenue included in net cost of services from loans to directors/director-related entities</t>
  </si>
  <si>
    <t>Other Transactions with Directors or Director-Related Entities</t>
  </si>
  <si>
    <t>Grants to directors/director-related entities</t>
  </si>
  <si>
    <t>Related party relationships:</t>
  </si>
  <si>
    <t>AASB 1060.200</t>
  </si>
  <si>
    <t>The parent entity to [insert entity] is [insert parent entity name if different to the Australian Government]. The entity is an Australian Government controlled entity. Related parties to this entity are Directors &lt;corporates&gt;, Key Management Personnel including the Portfolio Minister &lt;non-corporates&gt; and Executive, and other Australian Government entities.</t>
  </si>
  <si>
    <t>Transactions with related parties:</t>
  </si>
  <si>
    <t>Given the breadth of Government activities, related parties may transact with the government sector in the same capacity as ordinary citizens. Such transactions include the payment or refund of taxes, receipt of a Medicare rebate or higher education loans. These transactions have not been separately disclosed in this note. (Delete or modify as required giving consideration to materiality)</t>
  </si>
  <si>
    <t xml:space="preserve">The following transactions with related parties occurred during the financial year: </t>
  </si>
  <si>
    <t>●  Grants were made to [disclose name of grantee], which is wholly owned by a KMP.  They were approved under [disclose details] and were made on normal terms and conditions. The KMP involved took no part in the relevant executive decisions of the board. There is no balance outstanding at year end.</t>
  </si>
  <si>
    <t>●  The entity transacts with other Australian Government controlled entities consistent with normal day-to-day business operations provided under normal terms and conditions, including the payment of workers compensation and insurance premiums &lt;describe other types of ordinary operational transactions as required&gt;. These are not considered individually significant to warrant separate disclosure as related party transactions. &lt;Provide further disclosure for significant transactions as required.&gt;</t>
  </si>
  <si>
    <t>AASB 1060.201</t>
  </si>
  <si>
    <t>●  Refer to Note xx Employee Provisions for details on superannuation arrangements with the Commonwealth Superannuation Scheme (CSS), the Public Sector Superannuation Scheme (PSS), and the PSS accumulation plan (PSSap).</t>
  </si>
  <si>
    <t>or</t>
  </si>
  <si>
    <r>
      <t>Significant transactions with related parties can include: 
●  the payments of grants or loans; 
●  purchases of goods and services; 
●  asset purchases, sales transfers or leases;  
●  debts forgiven; and 
●  guarantees.</t>
    </r>
    <r>
      <rPr>
        <sz val="9"/>
        <color rgb="FFFF0000"/>
        <rFont val="Cambria"/>
        <family val="1"/>
      </rPr>
      <t xml:space="preserve">
</t>
    </r>
    <r>
      <rPr>
        <sz val="9"/>
        <color theme="1"/>
        <rFont val="Cambria"/>
        <family val="1"/>
      </rPr>
      <t xml:space="preserve">
Giving consideration to relationships with related entities, and transactions entered into during the reporting period by the entity, it has been determined that there are no related party transactions to be separately disclosed. 
Disclosure of transactions with related parties is required to include comparatives (AASB 1060.20).</t>
    </r>
  </si>
  <si>
    <r>
      <rPr>
        <sz val="9"/>
        <color theme="1"/>
        <rFont val="Cambria"/>
        <family val="1"/>
      </rPr>
      <t xml:space="preserve">
</t>
    </r>
    <r>
      <rPr>
        <i/>
        <sz val="9"/>
        <color theme="1"/>
        <rFont val="Cambria"/>
        <family val="1"/>
      </rPr>
      <t xml:space="preserve">
Note: Entities should consider materiality when determining significant transactions requiring disclosure.</t>
    </r>
  </si>
  <si>
    <t>RMG 125 part 5</t>
  </si>
  <si>
    <t>AASB 1060.154-156</t>
  </si>
  <si>
    <t>Guarantees</t>
  </si>
  <si>
    <t>Indemnities</t>
  </si>
  <si>
    <t xml:space="preserve">Claims for </t>
  </si>
  <si>
    <t>damages or costs</t>
  </si>
  <si>
    <t>Contingent assets</t>
  </si>
  <si>
    <t>Balance from previous period</t>
  </si>
  <si>
    <t>New contingent assets recognised</t>
  </si>
  <si>
    <t>Re-measurement</t>
  </si>
  <si>
    <t>Assets realised</t>
  </si>
  <si>
    <t>Rights expired</t>
  </si>
  <si>
    <t>Total contingent assets</t>
  </si>
  <si>
    <t>Contingent liabilities</t>
  </si>
  <si>
    <t>New contingent liabilities recognised</t>
  </si>
  <si>
    <t>Liabilities realised</t>
  </si>
  <si>
    <t>Obligations expired</t>
  </si>
  <si>
    <t>Total contingent liabilities</t>
  </si>
  <si>
    <t>Net contingent assets/(liabilities)</t>
  </si>
  <si>
    <t>FRR 29(3)</t>
  </si>
  <si>
    <t>During 20x2, the entity gave a financial guarantee to [disclose entity].</t>
  </si>
  <si>
    <t>Quantifiable Contingencies</t>
  </si>
  <si>
    <t>AASB 1060.154</t>
  </si>
  <si>
    <r>
      <t>The above table contains [$...] of contingent liabilities disclosed in respect to [disclose item] (</t>
    </r>
    <r>
      <rPr>
        <b/>
        <sz val="9"/>
        <color rgb="FFFF0000"/>
        <rFont val="Cambria"/>
        <family val="1"/>
      </rPr>
      <t>20x1</t>
    </r>
    <r>
      <rPr>
        <sz val="9"/>
        <rFont val="Cambria"/>
        <family val="1"/>
      </rPr>
      <t>: [$...]). The amount represents an estimate of the entity's liability based on [disclose basis of estimate].</t>
    </r>
  </si>
  <si>
    <t>AASB 1060.155</t>
  </si>
  <si>
    <r>
      <t>The table also contains [$...] of contingent assets in respect to [disclose item] (</t>
    </r>
    <r>
      <rPr>
        <b/>
        <sz val="9"/>
        <color rgb="FFFF0000"/>
        <rFont val="Cambria"/>
        <family val="1"/>
      </rPr>
      <t>20x1</t>
    </r>
    <r>
      <rPr>
        <sz val="9"/>
        <rFont val="Cambria"/>
        <family val="1"/>
      </rPr>
      <t>: [$...]). The entity is expecting [disclose expected outcome]. The estimate is based on [disclose basis of estimate].</t>
    </r>
  </si>
  <si>
    <t>FRR 29(2)</t>
  </si>
  <si>
    <t>Unquantifiable Contingencies</t>
  </si>
  <si>
    <r>
      <t>At 30 June</t>
    </r>
    <r>
      <rPr>
        <b/>
        <sz val="9"/>
        <color rgb="FFFF0000"/>
        <rFont val="Cambria"/>
        <family val="1"/>
      </rPr>
      <t xml:space="preserve"> 20x2</t>
    </r>
    <r>
      <rPr>
        <sz val="9"/>
        <rFont val="Cambria"/>
        <family val="1"/>
      </rPr>
      <t>, the entity had [disclose details of unquantifiable contingencies]. It was not possible to estimate the amounts of any eventual payments that may be required in relation to these claims. These were not included in the above table.</t>
    </r>
  </si>
  <si>
    <t>Claims for 
damages or costs</t>
  </si>
  <si>
    <t>Quantifiable Administered Contingencies</t>
  </si>
  <si>
    <r>
      <t>The above table contains [$...] of contingent liabilities in respect to [disclose item] (</t>
    </r>
    <r>
      <rPr>
        <b/>
        <sz val="9"/>
        <color rgb="FFFF0000"/>
        <rFont val="Cambria"/>
        <family val="1"/>
      </rPr>
      <t>20x1</t>
    </r>
    <r>
      <rPr>
        <sz val="9"/>
        <rFont val="Cambria"/>
        <family val="1"/>
      </rPr>
      <t>: [$...]).  The amount represents an estimate of the entity's liability based on [disclose basis of estimate].</t>
    </r>
  </si>
  <si>
    <t>Unquantifiable Administered Contingencies</t>
  </si>
  <si>
    <r>
      <t xml:space="preserve">At 30 June </t>
    </r>
    <r>
      <rPr>
        <b/>
        <sz val="9"/>
        <color rgb="FFFF0000"/>
        <rFont val="Cambria"/>
        <family val="1"/>
      </rPr>
      <t>20x2</t>
    </r>
    <r>
      <rPr>
        <sz val="9"/>
        <rFont val="Cambria"/>
        <family val="1"/>
      </rPr>
      <t xml:space="preserve"> the entity administered [disclose detail of unquantifiable administered contingencies]. It was not possible to estimate the amounts of any eventual payments that may be required in relation to these claims. These were not included in the above table.</t>
    </r>
  </si>
  <si>
    <t>AASB 1060.111</t>
  </si>
  <si>
    <t>AASB 1060.113(b)</t>
  </si>
  <si>
    <t>Financial assets at amortised cost</t>
  </si>
  <si>
    <t>AASB 1060.115</t>
  </si>
  <si>
    <t>Total financial assets at amortised cost</t>
  </si>
  <si>
    <t>AASB 1060.113(e)(i)</t>
  </si>
  <si>
    <t>Financial assets at fair value through other comprehensive income</t>
  </si>
  <si>
    <t>Total financial assets at fair value through other comprehensive income</t>
  </si>
  <si>
    <t>AASB 1060.113(e)(ii)</t>
  </si>
  <si>
    <t>Financial assets at fair value through other comprehensive income (investments in equity instruments)</t>
  </si>
  <si>
    <t>Total financial assets at fair value through other comprehensive income (investments in equity instruments)</t>
  </si>
  <si>
    <t>AASB 1060.113(a)</t>
  </si>
  <si>
    <t>Financial assets at fair value through profit or loss</t>
  </si>
  <si>
    <t>Total financial asset at fair value through profit or loss</t>
  </si>
  <si>
    <r>
      <t>Financial assets at fair value through profit or loss (designated)</t>
    </r>
    <r>
      <rPr>
        <b/>
        <vertAlign val="superscript"/>
        <sz val="9"/>
        <rFont val="Cambria"/>
        <family val="1"/>
      </rPr>
      <t>2</t>
    </r>
  </si>
  <si>
    <t>Total financial asset at fair value through profit or loss (designated)</t>
  </si>
  <si>
    <t>Financial Liabilities</t>
  </si>
  <si>
    <t>AASB 1060.113(d)</t>
  </si>
  <si>
    <t>Financial liabilities measured at amortised cost</t>
  </si>
  <si>
    <t>RMG 125 Part 3</t>
  </si>
  <si>
    <t>[Note: lessee lease liabilities should not be disclosed in the financial liabilities note]</t>
  </si>
  <si>
    <t>Total financial liabilities measured at amortised cost</t>
  </si>
  <si>
    <t>Financial liabilities at fair value through profit or loss (held for trading)</t>
  </si>
  <si>
    <t xml:space="preserve">AASB 1060.113(c) </t>
  </si>
  <si>
    <t>Financial liabilities at fair value through profit or loss</t>
  </si>
  <si>
    <t>Total financial liabilities at fair value through profit or loss (held for trading)</t>
  </si>
  <si>
    <t>Total financial liabilities at fair value through profit or loss</t>
  </si>
  <si>
    <r>
      <t>Financial liabilities at fair value through profit or loss (designated)</t>
    </r>
    <r>
      <rPr>
        <b/>
        <vertAlign val="superscript"/>
        <sz val="9"/>
        <color rgb="FFFF0000"/>
        <rFont val="Cambria"/>
        <family val="1"/>
      </rPr>
      <t>1</t>
    </r>
  </si>
  <si>
    <t>Total financial liabilities at fair value through profit or loss (designated)</t>
  </si>
  <si>
    <t>Total financial liabilities</t>
  </si>
  <si>
    <t>AASB 1060.112</t>
  </si>
  <si>
    <t>AASB 1060.119(a)(iii)</t>
  </si>
  <si>
    <t>Interest revenue</t>
  </si>
  <si>
    <t>Exchange gains/(losses)</t>
  </si>
  <si>
    <t>Impairment</t>
  </si>
  <si>
    <t>Gains/(Losses) on disposal</t>
  </si>
  <si>
    <t>Net gains/(losses) on financial assets at amortised cost</t>
  </si>
  <si>
    <t xml:space="preserve">AASB 1060.119(a)(v) </t>
  </si>
  <si>
    <t>Investments in equity instruments at fair value through other comprehensive income (designated)</t>
  </si>
  <si>
    <t>Dividend revenue</t>
  </si>
  <si>
    <t>Gains/(Losses) recognised in equity</t>
  </si>
  <si>
    <t>Amounts reversed from equity</t>
  </si>
  <si>
    <t>Fair value changes reversed on disposal</t>
  </si>
  <si>
    <t>Net gains/(losses) on investments in equity instruments at fair value through other comprehensive income (designated)</t>
  </si>
  <si>
    <t>AASB 1060.119(a)(vi)</t>
  </si>
  <si>
    <t>Change in fair value</t>
  </si>
  <si>
    <t>Net gains/(losses) on financial assets at fair value through other comprehensive income</t>
  </si>
  <si>
    <t>AASB 1060.119(a)(i)</t>
  </si>
  <si>
    <t>Net gains/(losses) on financial assets at fair value through profit or loss</t>
  </si>
  <si>
    <t>Financial assets at fair value through profit or loss (designated)</t>
  </si>
  <si>
    <t>AASB 7.20(a)(i)</t>
  </si>
  <si>
    <t>Net gains/(losses) on financial assets at fair value through profit or loss (designated)</t>
  </si>
  <si>
    <t>Net gains on financial assets</t>
  </si>
  <si>
    <t>AASB 1060.119(b)</t>
  </si>
  <si>
    <r>
      <t>The net interest income/expense from financial assets not at fair value through profit or loss is [$...] (</t>
    </r>
    <r>
      <rPr>
        <b/>
        <sz val="9"/>
        <color rgb="FFFF0000"/>
        <rFont val="Cambria"/>
        <family val="1"/>
      </rPr>
      <t>20x1</t>
    </r>
    <r>
      <rPr>
        <sz val="9"/>
        <rFont val="Cambria"/>
        <family val="1"/>
      </rPr>
      <t>: [$...]).</t>
    </r>
  </si>
  <si>
    <t>AASB1060.119(a)(iv)</t>
  </si>
  <si>
    <t>Interest expense</t>
  </si>
  <si>
    <t>Net gains/(losses) on financial liabilities measured at amortised cost</t>
  </si>
  <si>
    <t>AASB 1060.119(a)(ii)</t>
  </si>
  <si>
    <t>Net gains/(losses) on financial liabilities at fair value through profit or loss (held for trading)</t>
  </si>
  <si>
    <t>Net gains/(losses) on financial liabilities at fair value through profit or loss</t>
  </si>
  <si>
    <t>Financial liabilities at fair value through profit or loss (designated)</t>
  </si>
  <si>
    <t>Net gains/(losses) on financial liabilities at fair value through profit or loss(designated)</t>
  </si>
  <si>
    <t>Net losses from financial liabilities</t>
  </si>
  <si>
    <r>
      <t>The net interest income/expense from financial liabilities not at fair value through profit or loss is [$...] (</t>
    </r>
    <r>
      <rPr>
        <b/>
        <sz val="9"/>
        <color rgb="FFFF0000"/>
        <rFont val="Cambria"/>
        <family val="1"/>
      </rPr>
      <t>20x1</t>
    </r>
    <r>
      <rPr>
        <sz val="9"/>
        <rFont val="Cambria"/>
        <family val="1"/>
      </rPr>
      <t>: [$...]).</t>
    </r>
  </si>
  <si>
    <t>Fee income</t>
  </si>
  <si>
    <t>Financial instruments not at fair value through profit or loss</t>
  </si>
  <si>
    <t>Trust and other fiduciary activities</t>
  </si>
  <si>
    <t>Total fee income</t>
  </si>
  <si>
    <t>Fee expense</t>
  </si>
  <si>
    <t>Total fee expense</t>
  </si>
  <si>
    <t>Carrying</t>
  </si>
  <si>
    <t>Fair</t>
  </si>
  <si>
    <t>amount</t>
  </si>
  <si>
    <t>value</t>
  </si>
  <si>
    <t>The following table illustrates changes in the fair value of financial assets designated at fair value through profit or loss that arose due to credit risk. [Disclose method used (AASB7.9(c)(i) or 9(c)(ii))]</t>
  </si>
  <si>
    <t>Fair value changes due to credit risk</t>
  </si>
  <si>
    <t>During the period</t>
  </si>
  <si>
    <t>Prior periods</t>
  </si>
  <si>
    <t>Cumulative Change</t>
  </si>
  <si>
    <t>The following table illustrates the change in fair value of credit derivatives relating to financial assets designated at fair value through profit or loss.</t>
  </si>
  <si>
    <t>Cumulative changes in credit risk of financial liabilities designated at fair value through profit or loss</t>
  </si>
  <si>
    <t>[Disclose method used (AASB7.10(a)(i) or 10(a)(ii))]</t>
  </si>
  <si>
    <t>Difference in the carrying value (assessed fair value) and the amount required to be paid in 2023</t>
  </si>
  <si>
    <t>Fair Value</t>
  </si>
  <si>
    <t>Repayable on Maturity</t>
  </si>
  <si>
    <t>Difference</t>
  </si>
  <si>
    <t>Total financial liabilities designated at fair value through profit or loss</t>
  </si>
  <si>
    <t>Difference in the carrying value (assessed fair value) and the amount required to be paid in 2022</t>
  </si>
  <si>
    <t>[Disclose transfers of cumulative gain or loss within equity during the period]</t>
  </si>
  <si>
    <t>[Disclose liabilities derecognised during the period and the amount realised in other comprehensive income]</t>
  </si>
  <si>
    <t>Amortised Cost</t>
  </si>
  <si>
    <r>
      <t>FVOCI</t>
    </r>
    <r>
      <rPr>
        <b/>
        <vertAlign val="superscript"/>
        <sz val="9"/>
        <color theme="1"/>
        <rFont val="Cambria"/>
        <family val="1"/>
      </rPr>
      <t>1</t>
    </r>
  </si>
  <si>
    <r>
      <t>FVTPL</t>
    </r>
    <r>
      <rPr>
        <b/>
        <vertAlign val="superscript"/>
        <sz val="9"/>
        <color theme="1"/>
        <rFont val="Cambria"/>
        <family val="1"/>
      </rPr>
      <t>2</t>
    </r>
  </si>
  <si>
    <t>Reclassifications of financial assets in 2023</t>
  </si>
  <si>
    <t xml:space="preserve"> [Describe change in business model and financial statement impact]</t>
  </si>
  <si>
    <t>[Date of reclass]</t>
  </si>
  <si>
    <t>Total reclassifications</t>
  </si>
  <si>
    <t>1. [For financial assets reclassified from FVOCI to amortised cost, disclose the fair value of financial assets at the end of the reporting period and the fair value gain or loss that would have  been recognised in other comprehensive income if the financial asset was not reclassified]</t>
  </si>
  <si>
    <t>2. [Disclose as per footnote one for financial assets reclassified from FVTPL to amortised cost]</t>
  </si>
  <si>
    <t xml:space="preserve">[Disclose for reclassifications from FVOCI and FVTPL to amortised cost (until derecognition), the effective interest rate on the date of reclassification and the interest revenue recognised] </t>
  </si>
  <si>
    <t>[Disclose the fair value gain or loss that would have been recognised in other comprehensive income if the financial assets had not been reclassified between categories on initial application of AASB 9]</t>
  </si>
  <si>
    <t>[Disclose details of exposure to risk, objectives and policies for managing risk and changes from prior period]</t>
  </si>
  <si>
    <t>[Disclose the concentrations of risk]</t>
  </si>
  <si>
    <t>Maximum exposure to credit risk (excluding any collateral or credit enhancement)</t>
  </si>
  <si>
    <t>Financial assets carried at amount not best representing maximum exposure to credit risk</t>
  </si>
  <si>
    <t>Total financial assets carried at amount not best representing maximum exposure to credit risk</t>
  </si>
  <si>
    <t>In relation to the entity's gross credit risk and the financial effect in respect of the amount that best represents the maximum exposure to credit risk the following collateral is held: [disclose details].</t>
  </si>
  <si>
    <t>[Disclose details of credit risk management practices including:
 ● how it has been determined whether the credit risk of financial instruments has increased significantly since initial recognition;
● definitions of default including reasons for selecting definitions;
● groupings of financial instruments where credit losses are calculated on a collective basis;
● how it was determined that financial assets are credit impaired;
● details of a write-off policy; and
● the inputs, assumptions and estimation techniques used to measure ECL, how forward-looking information has been used and any changes in estimation techniques or significant assumptions]</t>
  </si>
  <si>
    <t>Assets pledged as collateral</t>
  </si>
  <si>
    <t>AASB 1060.117(a)</t>
  </si>
  <si>
    <t>Financial assets pledged as collateral</t>
  </si>
  <si>
    <r>
      <t>[Disclose by class]</t>
    </r>
    <r>
      <rPr>
        <vertAlign val="superscript"/>
        <sz val="9"/>
        <rFont val="Cambria"/>
        <family val="1"/>
      </rPr>
      <t>1</t>
    </r>
  </si>
  <si>
    <t>Total assets pledged as collateral</t>
  </si>
  <si>
    <t>AASB 1060.117(b)</t>
  </si>
  <si>
    <t>1. [Disclose terms and conditions related to pledge]</t>
  </si>
  <si>
    <t>Assets held as collateral</t>
  </si>
  <si>
    <t>Fair value of assets held as collateral</t>
  </si>
  <si>
    <r>
      <t>Financial assets</t>
    </r>
    <r>
      <rPr>
        <vertAlign val="superscript"/>
        <sz val="9"/>
        <rFont val="Cambria"/>
        <family val="1"/>
      </rPr>
      <t>1</t>
    </r>
  </si>
  <si>
    <r>
      <t>Non-financial assets</t>
    </r>
    <r>
      <rPr>
        <vertAlign val="superscript"/>
        <sz val="9"/>
        <rFont val="Cambria"/>
        <family val="1"/>
      </rPr>
      <t>2</t>
    </r>
  </si>
  <si>
    <t>Total assets held as collateral</t>
  </si>
  <si>
    <t>1. [Disclose terms and conditions of collateral held]</t>
  </si>
  <si>
    <t>[Disclose fair value of collateral sold or re-pledged, and whether the entity has an obligation to return it]</t>
  </si>
  <si>
    <t>2. [Disclose terms and conditions of collateral held]</t>
  </si>
  <si>
    <r>
      <t>Financial assets at fair value through profit or loss (designated)</t>
    </r>
    <r>
      <rPr>
        <b/>
        <vertAlign val="superscript"/>
        <sz val="9"/>
        <color theme="1"/>
        <rFont val="Cambria"/>
        <family val="1"/>
      </rPr>
      <t>2</t>
    </r>
  </si>
  <si>
    <t xml:space="preserve">AASB 1060.113(d) </t>
  </si>
  <si>
    <t>[Lessee lease liabilities should not be disclosed in the financial liabilities note]</t>
  </si>
  <si>
    <t>Trade creditors</t>
  </si>
  <si>
    <t>Grants payables</t>
  </si>
  <si>
    <t>AASB 1060.119(a)(v)</t>
  </si>
  <si>
    <t>Net gains/(losses) on financial assets</t>
  </si>
  <si>
    <t>AASB 1060.119(a)(iv)</t>
  </si>
  <si>
    <t>Net gains/(losses) on financial liabilities at fair value through profit or loss (designated)</t>
  </si>
  <si>
    <t>Net gains/(losses) on financial liabilities</t>
  </si>
  <si>
    <r>
      <t>The net interest income/expense from financial liabilities not at fair value through profit or loss is [$...] (</t>
    </r>
    <r>
      <rPr>
        <b/>
        <sz val="9"/>
        <color rgb="FFFF0000"/>
        <rFont val="Cambria"/>
        <family val="1"/>
      </rPr>
      <t>20x1</t>
    </r>
    <r>
      <rPr>
        <sz val="9"/>
        <rFont val="Cambria"/>
        <family val="1"/>
      </rPr>
      <t>:[$...]).</t>
    </r>
  </si>
  <si>
    <t>Maximum exposure to credit risk (excluding any collateral or credit enhancements)</t>
  </si>
  <si>
    <t>Financial liabilities carried at amount not best representing maximum exposure to credit risk</t>
  </si>
  <si>
    <t>Total financial liabilities carried at amount not best representing maximum exposure to credit risk</t>
  </si>
  <si>
    <t>The following tables provide an analysis of assets and liabilities that are measured at fair value. The remaining assets and liabilities disclosed in the statement of financial position do not apply the fair value hierarchy.</t>
  </si>
  <si>
    <t>The different levels of the fair value hierarchy are defined below.</t>
  </si>
  <si>
    <t>AASB 13.App A</t>
  </si>
  <si>
    <t>Level 1: Quoted prices (unadjusted) in active markets for identical assets or liabilities that the entity can access at measurement date.</t>
  </si>
  <si>
    <t>Level 2: Inputs other than quoted prices included within Level 1 that are observable for the asset or liability, either directly or indirectly.</t>
  </si>
  <si>
    <t>Level 3: Unobservable inputs for the asset or liability.</t>
  </si>
  <si>
    <t>Fair value measurements at the end of the reporting period</t>
  </si>
  <si>
    <t>Valuation Technique(s) and Inputs Used</t>
  </si>
  <si>
    <r>
      <t xml:space="preserve">Category (Level 1, 2 or 3) </t>
    </r>
    <r>
      <rPr>
        <b/>
        <vertAlign val="superscript"/>
        <sz val="9"/>
        <color theme="1"/>
        <rFont val="Cambria"/>
        <family val="1"/>
      </rPr>
      <t>3,4</t>
    </r>
  </si>
  <si>
    <t>[If there are multiple categories within a class entities should disclose each applicable category and the fair value amount for each on separate lines (where material)]</t>
  </si>
  <si>
    <t xml:space="preserve">[ Only required for level 2 and level 3 - Should include description of technique including inputs used (observable and unobservable) and any changes in valuation technique (including reason for change)]
[For recurring fair value measurement within level 3, where applicable, include a sensitivity analysis e.g. Significant increases (decreases) in any of the inputs in isolation would result in a significantly lower (higher) fair value measurement. Generally, a change in the assumption used for [disclose interrelated significant unobservable input] is accompanied by a directionally [similar/opposite] change in the assumption used for [disclose interrelated significant unobservable input].]
</t>
  </si>
  <si>
    <r>
      <t>[Disclose by class, with recurring and non-recurring fair value measurements on separate lines]</t>
    </r>
    <r>
      <rPr>
        <vertAlign val="superscript"/>
        <sz val="9"/>
        <color theme="1"/>
        <rFont val="Cambria"/>
        <family val="1"/>
      </rPr>
      <t>1</t>
    </r>
  </si>
  <si>
    <r>
      <t xml:space="preserve">Non-financial assets </t>
    </r>
    <r>
      <rPr>
        <b/>
        <vertAlign val="superscript"/>
        <sz val="9"/>
        <color theme="1"/>
        <rFont val="Cambria"/>
        <family val="1"/>
      </rPr>
      <t>2</t>
    </r>
  </si>
  <si>
    <t>Assets not measured at fair value in the statement of financial position</t>
  </si>
  <si>
    <t>Financial liabilities</t>
  </si>
  <si>
    <t>Non-financial liabilities</t>
  </si>
  <si>
    <t>Liabilities not measured at fair value in the statement of financial position</t>
  </si>
  <si>
    <t>1. [Disclose reasons for the measurement for non-recurring fair value measurements.]</t>
  </si>
  <si>
    <t>2. [Disclose class of NFA]'s highest and best use differs from its current use due to [disclose reasons why the NFA is being used in a manner that differs from its highest and best use] (2016: […]).</t>
  </si>
  <si>
    <t>3. [Disclose class and amount] was transferred from [Level 1/Level 2] to [Level 2/Level 1] due to [disclose reasons for transfer].</t>
  </si>
  <si>
    <t>4. The remaining assets and liabilities reported by the [entity] are not measured at fair value in the Statement of Financial Position.</t>
  </si>
  <si>
    <t>Fair value measurements 
at the end of the reporting period</t>
  </si>
  <si>
    <t>[Disclose by class, with recurring and non-recurring fair value measurements on separate lines]</t>
  </si>
  <si>
    <t xml:space="preserve">Non-financial assets </t>
  </si>
  <si>
    <t>Non-financial assets</t>
  </si>
  <si>
    <r>
      <t>Total gains/(losses) recognised in net cost of services</t>
    </r>
    <r>
      <rPr>
        <vertAlign val="superscript"/>
        <sz val="9"/>
        <color theme="1"/>
        <rFont val="Cambria"/>
        <family val="1"/>
      </rPr>
      <t>1</t>
    </r>
  </si>
  <si>
    <r>
      <t>Total gains/(losses) recognised in other comprehensive income</t>
    </r>
    <r>
      <rPr>
        <vertAlign val="superscript"/>
        <sz val="9"/>
        <color theme="1"/>
        <rFont val="Cambria"/>
        <family val="1"/>
      </rPr>
      <t>2</t>
    </r>
  </si>
  <si>
    <t>Purchases</t>
  </si>
  <si>
    <t>Sales</t>
  </si>
  <si>
    <t>Issues</t>
  </si>
  <si>
    <t>Settlements</t>
  </si>
  <si>
    <r>
      <t>Transfers into Level 3</t>
    </r>
    <r>
      <rPr>
        <vertAlign val="superscript"/>
        <sz val="9"/>
        <color theme="1"/>
        <rFont val="Cambria"/>
        <family val="1"/>
      </rPr>
      <t>3</t>
    </r>
  </si>
  <si>
    <r>
      <t>Transfers out of Level 3</t>
    </r>
    <r>
      <rPr>
        <vertAlign val="superscript"/>
        <sz val="9"/>
        <color theme="1"/>
        <rFont val="Cambria"/>
        <family val="1"/>
      </rPr>
      <t>4</t>
    </r>
  </si>
  <si>
    <r>
      <t>Changes in unrealised gains/(losses) recognised in net cost of services for assets held at the end of the reporting period</t>
    </r>
    <r>
      <rPr>
        <vertAlign val="superscript"/>
        <sz val="9"/>
        <color theme="1"/>
        <rFont val="Cambria"/>
        <family val="1"/>
      </rPr>
      <t>5</t>
    </r>
  </si>
  <si>
    <t>1. These gains/(losses) are presented in the Statement of Comprehensive Income under [disclose line items].</t>
  </si>
  <si>
    <t>2. These gains/(losses) are presented in the Statement of Comprehensive Income under [disclose line items].</t>
  </si>
  <si>
    <t>3. [Disclose reasons for transfers].</t>
  </si>
  <si>
    <t>4. [Disclose reasons for transfers].</t>
  </si>
  <si>
    <t>5 These unrealised gains/(losses) are presented in the Statement of Comprehensive Income under [disclose line items].</t>
  </si>
  <si>
    <t>Assets not measured at fair value in the administered schedule of assets and liabilities</t>
  </si>
  <si>
    <t>Liabilities not measured at fair value in the administered schedule of assets and liabilities</t>
  </si>
  <si>
    <t>4. The remaining assets and liabilities reported are not measured at fair value in the administered schedule of assets and liabilities.</t>
  </si>
  <si>
    <t>1. These gains/(losses) are presented in the Schedule of Comprehensive Income under [disclose line items].</t>
  </si>
  <si>
    <t>2. These gains/(losses) are presented in the Schedule of Comprehensive Income under [disclose line items].</t>
  </si>
  <si>
    <t>RMG 110, 122, 125 part 9</t>
  </si>
  <si>
    <t>FRR 34B</t>
  </si>
  <si>
    <t>Assets expected to be recovered in:</t>
  </si>
  <si>
    <t>[Disclose by asset disclosure]</t>
  </si>
  <si>
    <t>Total no more than 12 months</t>
  </si>
  <si>
    <t>Land and buildings</t>
  </si>
  <si>
    <t>Total more than 12 months</t>
  </si>
  <si>
    <t>Liabilities expected to be settled in:</t>
  </si>
  <si>
    <t>[Disclose by liability disclosure]</t>
  </si>
  <si>
    <t>Asset held for sale</t>
  </si>
  <si>
    <t>FRR 31 &amp;
FRR 48(8)</t>
  </si>
  <si>
    <t>[Disclose details including purpose of trust arrangement]</t>
  </si>
  <si>
    <t>[Disclose monetary asset's title]</t>
  </si>
  <si>
    <t>Donations and bequests</t>
  </si>
  <si>
    <t>Receipts</t>
  </si>
  <si>
    <t>Payments</t>
  </si>
  <si>
    <t>Total monetary assets held in trust</t>
  </si>
  <si>
    <t>Non-monetary assets</t>
  </si>
  <si>
    <t>[Disclose details of assets held in trust including the type of trust and purpose of trust arrangement]</t>
  </si>
  <si>
    <t>RMG 118, 119, 125 part 7</t>
  </si>
  <si>
    <t>RMG 125 part 7</t>
  </si>
  <si>
    <r>
      <t>[Disclose function A] [Disclose entity]</t>
    </r>
    <r>
      <rPr>
        <b/>
        <vertAlign val="superscript"/>
        <sz val="9"/>
        <rFont val="Cambria"/>
        <family val="1"/>
      </rPr>
      <t>1</t>
    </r>
  </si>
  <si>
    <r>
      <t>[Disclose function B] [Disclose entity]</t>
    </r>
    <r>
      <rPr>
        <b/>
        <vertAlign val="superscript"/>
        <sz val="9"/>
        <rFont val="Cambria"/>
        <family val="1"/>
      </rPr>
      <t>2</t>
    </r>
  </si>
  <si>
    <r>
      <t>[Disclose function C] [Disclose entity]</t>
    </r>
    <r>
      <rPr>
        <vertAlign val="superscript"/>
        <sz val="9"/>
        <rFont val="Cambria"/>
        <family val="1"/>
      </rPr>
      <t>3</t>
    </r>
  </si>
  <si>
    <r>
      <t>[Disclose function D] [Disclose entity]</t>
    </r>
    <r>
      <rPr>
        <vertAlign val="superscript"/>
        <sz val="9"/>
        <rFont val="Cambria"/>
        <family val="1"/>
      </rPr>
      <t>4</t>
    </r>
  </si>
  <si>
    <t>FUNCTIONS ASSUMED</t>
  </si>
  <si>
    <t>AASB 1060.217</t>
  </si>
  <si>
    <t>Assets recognised</t>
  </si>
  <si>
    <t>Trade debtors</t>
  </si>
  <si>
    <t>Total assets recognised</t>
  </si>
  <si>
    <t>Liabilities recognised</t>
  </si>
  <si>
    <t>Total liabilities recognised</t>
  </si>
  <si>
    <r>
      <t>Net assets/(liabilities) recognised</t>
    </r>
    <r>
      <rPr>
        <b/>
        <vertAlign val="superscript"/>
        <sz val="9"/>
        <rFont val="Cambria"/>
        <family val="1"/>
      </rPr>
      <t>7</t>
    </r>
  </si>
  <si>
    <t>AASB 1060.216</t>
  </si>
  <si>
    <t>Income assumed</t>
  </si>
  <si>
    <t>Recognised by the receiving entity</t>
  </si>
  <si>
    <t>Recognised by the losing entity</t>
  </si>
  <si>
    <t>Total income assumed</t>
  </si>
  <si>
    <t>Expenses assumed</t>
  </si>
  <si>
    <t>Total expenses assumed</t>
  </si>
  <si>
    <t>FUNCTIONS RELINQUISHED</t>
  </si>
  <si>
    <t>Assets relinquished</t>
  </si>
  <si>
    <t>Total assets relinquished</t>
  </si>
  <si>
    <t>Liabilities relinquished</t>
  </si>
  <si>
    <t>Total liabilities relinquished</t>
  </si>
  <si>
    <t>Net (assets)/liabilities relinquished</t>
  </si>
  <si>
    <t>1. [Disclose function] was assumed/relinquished from/to [disclose entity] during [disclose year] due to [disclose details of restructure].</t>
  </si>
  <si>
    <t>2. [Disclose function] was assumed/relinquished from/to [disclose entity] during [disclose year] due to [disclose details of restructure].</t>
  </si>
  <si>
    <t>3. [Disclose function] was assumed/relinquished from/to [disclose entity] during [disclose year] due to [disclose details of restructure].</t>
  </si>
  <si>
    <t>4. [Disclose function] was assumed/relinquished from/to [disclose entity] during [disclose year] due to [disclose details of restructure].</t>
  </si>
  <si>
    <t>5. The net assets/(liabilities) assumed from all entities were [$...].</t>
  </si>
  <si>
    <t>6. The net (assets)/liabilities relinquished to all entities were [$...].</t>
  </si>
  <si>
    <t>7. In respect of functions assumed, the net book values of assets and liabilities were transferred to the entity for no consideration.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</si>
</sst>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2]\ ###0_);\([$-2]\ #,##0\)"/>
    <numFmt numFmtId="165" formatCode="#,##0\ ;\(#,##0\);\ \-"/>
    <numFmt numFmtId="166" formatCode="[$-C09]d\ mmmm\ yyyy;@"/>
    <numFmt numFmtId="167" formatCode="_(&quot;$&quot;* #,##0.00_);_(&quot;$&quot;* \(#,##0.00\);_(&quot;$&quot;* &quot;-&quot;??_);_(@_)"/>
  </numFmts>
  <fonts count="84" x14ac:knownFonts="1">
    <font>
      <sz val="11"/>
      <color theme="1"/>
      <name val="Calibri"/>
      <family val="2"/>
      <scheme val="minor"/>
    </font>
    <font>
      <sz val="11"/>
      <color theme="1"/>
      <name val="Calibri"/>
      <family val="2"/>
      <scheme val="minor"/>
    </font>
    <font>
      <sz val="30"/>
      <name val="Cambria"/>
      <family val="1"/>
    </font>
    <font>
      <sz val="11"/>
      <color theme="1"/>
      <name val="Cambria"/>
      <family val="1"/>
    </font>
    <font>
      <sz val="30"/>
      <color theme="1"/>
      <name val="Cambria"/>
      <family val="1"/>
    </font>
    <font>
      <b/>
      <sz val="20"/>
      <color theme="1"/>
      <name val="Cambria"/>
      <family val="1"/>
    </font>
    <font>
      <sz val="9"/>
      <color theme="1"/>
      <name val="Cambria"/>
      <family val="1"/>
    </font>
    <font>
      <b/>
      <sz val="9"/>
      <name val="Cambria"/>
      <family val="1"/>
    </font>
    <font>
      <i/>
      <sz val="9"/>
      <name val="Cambria"/>
      <family val="1"/>
    </font>
    <font>
      <sz val="9"/>
      <name val="Cambria"/>
      <family val="1"/>
    </font>
    <font>
      <u/>
      <sz val="9"/>
      <color theme="10"/>
      <name val="Times New Roman"/>
      <family val="1"/>
    </font>
    <font>
      <sz val="9"/>
      <color rgb="FF000000"/>
      <name val="Cambria"/>
      <family val="1"/>
    </font>
    <font>
      <b/>
      <sz val="9"/>
      <name val="Times New Roman"/>
      <family val="1"/>
    </font>
    <font>
      <sz val="9"/>
      <name val="Times New Roman"/>
      <family val="1"/>
    </font>
    <font>
      <u/>
      <sz val="9"/>
      <color rgb="FF0000FF"/>
      <name val="Cambria"/>
      <family val="1"/>
    </font>
    <font>
      <sz val="9"/>
      <color rgb="FFFF0000"/>
      <name val="Cambria"/>
      <family val="1"/>
    </font>
    <font>
      <u/>
      <sz val="9"/>
      <color theme="10"/>
      <name val="Cambria"/>
      <family val="1"/>
    </font>
    <font>
      <sz val="10"/>
      <name val="Arial"/>
      <family val="2"/>
    </font>
    <font>
      <u/>
      <sz val="9"/>
      <color theme="8"/>
      <name val="Cambria"/>
      <family val="1"/>
    </font>
    <font>
      <b/>
      <sz val="9"/>
      <color theme="8"/>
      <name val="Cambria"/>
      <family val="1"/>
    </font>
    <font>
      <sz val="9"/>
      <color theme="8"/>
      <name val="Cambria"/>
      <family val="1"/>
    </font>
    <font>
      <b/>
      <vertAlign val="superscript"/>
      <sz val="9"/>
      <name val="Cambria"/>
      <family val="1"/>
    </font>
    <font>
      <b/>
      <sz val="9"/>
      <color theme="1"/>
      <name val="Cambria"/>
      <family val="1"/>
    </font>
    <font>
      <b/>
      <i/>
      <sz val="9"/>
      <name val="Cambria"/>
      <family val="1"/>
    </font>
    <font>
      <sz val="9"/>
      <color theme="0"/>
      <name val="Cambria"/>
      <family val="1"/>
    </font>
    <font>
      <b/>
      <u/>
      <sz val="9"/>
      <color rgb="FF0000FF"/>
      <name val="Cambria"/>
      <family val="1"/>
    </font>
    <font>
      <b/>
      <sz val="9"/>
      <color rgb="FF0070C0"/>
      <name val="Cambria"/>
      <family val="1"/>
    </font>
    <font>
      <b/>
      <sz val="9"/>
      <color rgb="FF0000FF"/>
      <name val="Cambria"/>
      <family val="1"/>
    </font>
    <font>
      <sz val="11"/>
      <name val="Cambria"/>
      <family val="1"/>
    </font>
    <font>
      <sz val="9"/>
      <color rgb="FF008542"/>
      <name val="Cambria"/>
      <family val="1"/>
    </font>
    <font>
      <b/>
      <sz val="9"/>
      <color rgb="FF009560"/>
      <name val="Cambria"/>
      <family val="1"/>
    </font>
    <font>
      <i/>
      <sz val="9"/>
      <color theme="1"/>
      <name val="Cambria"/>
      <family val="1"/>
    </font>
    <font>
      <sz val="9"/>
      <color rgb="FF0070C0"/>
      <name val="Cambria"/>
      <family val="1"/>
    </font>
    <font>
      <vertAlign val="superscript"/>
      <sz val="9"/>
      <name val="Cambria"/>
      <family val="1"/>
    </font>
    <font>
      <i/>
      <sz val="9"/>
      <color rgb="FFFF0000"/>
      <name val="Cambria"/>
      <family val="1"/>
    </font>
    <font>
      <strike/>
      <sz val="9"/>
      <name val="Cambria"/>
      <family val="1"/>
    </font>
    <font>
      <strike/>
      <sz val="9"/>
      <color rgb="FFFF0000"/>
      <name val="Cambria"/>
      <family val="1"/>
    </font>
    <font>
      <sz val="10"/>
      <name val="Cambria"/>
      <family val="1"/>
    </font>
    <font>
      <sz val="15"/>
      <color rgb="FF333333"/>
      <name val="Arial"/>
      <family val="2"/>
    </font>
    <font>
      <sz val="15"/>
      <color theme="1"/>
      <name val="Arial"/>
      <family val="2"/>
    </font>
    <font>
      <b/>
      <sz val="9"/>
      <color indexed="9"/>
      <name val="Cambria"/>
      <family val="1"/>
    </font>
    <font>
      <b/>
      <u/>
      <sz val="9"/>
      <name val="Cambria"/>
      <family val="1"/>
    </font>
    <font>
      <u/>
      <sz val="9"/>
      <color theme="1"/>
      <name val="Cambria"/>
      <family val="1"/>
    </font>
    <font>
      <b/>
      <u/>
      <sz val="9"/>
      <color theme="1"/>
      <name val="Cambria"/>
      <family val="1"/>
    </font>
    <font>
      <sz val="10"/>
      <color rgb="FFFF0000"/>
      <name val="Cambria"/>
      <family val="1"/>
    </font>
    <font>
      <b/>
      <sz val="10"/>
      <color rgb="FF009560"/>
      <name val="Cambria"/>
      <family val="1"/>
    </font>
    <font>
      <sz val="10"/>
      <color rgb="FFFF0000"/>
      <name val="Arial"/>
      <family val="2"/>
    </font>
    <font>
      <sz val="10"/>
      <color theme="1"/>
      <name val="Cambria"/>
      <family val="1"/>
    </font>
    <font>
      <b/>
      <sz val="10"/>
      <name val="Cambria"/>
      <family val="1"/>
    </font>
    <font>
      <strike/>
      <sz val="10"/>
      <color rgb="FFFF0000"/>
      <name val="Cambria"/>
      <family val="1"/>
    </font>
    <font>
      <b/>
      <strike/>
      <sz val="9"/>
      <color rgb="FFFF0000"/>
      <name val="Cambria"/>
      <family val="1"/>
    </font>
    <font>
      <strike/>
      <vertAlign val="superscript"/>
      <sz val="9"/>
      <color rgb="FFFF0000"/>
      <name val="Cambria"/>
      <family val="1"/>
    </font>
    <font>
      <strike/>
      <sz val="9"/>
      <color theme="1"/>
      <name val="Cambria"/>
      <family val="1"/>
    </font>
    <font>
      <strike/>
      <sz val="10"/>
      <color theme="1"/>
      <name val="Cambria"/>
      <family val="1"/>
    </font>
    <font>
      <sz val="9"/>
      <color indexed="10"/>
      <name val="Cambria"/>
      <family val="1"/>
    </font>
    <font>
      <b/>
      <sz val="9"/>
      <color indexed="10"/>
      <name val="Cambria"/>
      <family val="1"/>
    </font>
    <font>
      <b/>
      <vertAlign val="superscript"/>
      <sz val="9"/>
      <color theme="1"/>
      <name val="Cambria"/>
      <family val="1"/>
    </font>
    <font>
      <b/>
      <strike/>
      <sz val="9"/>
      <color theme="1"/>
      <name val="Cambria"/>
      <family val="1"/>
    </font>
    <font>
      <b/>
      <sz val="9"/>
      <color rgb="FFFF0000"/>
      <name val="Cambria"/>
      <family val="1"/>
    </font>
    <font>
      <i/>
      <u/>
      <sz val="9"/>
      <color rgb="FF000000"/>
      <name val="Cambria"/>
      <family val="1"/>
    </font>
    <font>
      <strike/>
      <sz val="11"/>
      <color rgb="FFFF0000"/>
      <name val="Cambria"/>
      <family val="1"/>
    </font>
    <font>
      <sz val="11"/>
      <color rgb="FFFF0000"/>
      <name val="Cambria"/>
      <family val="1"/>
    </font>
    <font>
      <sz val="9"/>
      <color indexed="8"/>
      <name val="Cambria"/>
      <family val="1"/>
    </font>
    <font>
      <u/>
      <sz val="9"/>
      <name val="Cambria"/>
      <family val="1"/>
    </font>
    <font>
      <b/>
      <i/>
      <sz val="9"/>
      <color theme="1"/>
      <name val="Cambria"/>
      <family val="1"/>
    </font>
    <font>
      <vertAlign val="superscript"/>
      <sz val="9"/>
      <color theme="1"/>
      <name val="Cambria"/>
      <family val="1"/>
    </font>
    <font>
      <sz val="8"/>
      <name val="Cambria"/>
      <family val="1"/>
    </font>
    <font>
      <b/>
      <sz val="9"/>
      <color indexed="8"/>
      <name val="Cambria"/>
      <family val="1"/>
    </font>
    <font>
      <sz val="14"/>
      <color rgb="FFE3FFE1"/>
      <name val="Cambria"/>
      <family val="1"/>
    </font>
    <font>
      <b/>
      <sz val="9"/>
      <color theme="0"/>
      <name val="Cambria"/>
      <family val="1"/>
    </font>
    <font>
      <u/>
      <sz val="11"/>
      <color theme="1"/>
      <name val="Cambria"/>
      <family val="1"/>
    </font>
    <font>
      <sz val="9"/>
      <color indexed="12"/>
      <name val="Cambria"/>
      <family val="1"/>
    </font>
    <font>
      <sz val="10"/>
      <color theme="0"/>
      <name val="Cambria"/>
      <family val="1"/>
    </font>
    <font>
      <b/>
      <sz val="11"/>
      <color theme="0"/>
      <name val="Cambria"/>
      <family val="1"/>
    </font>
    <font>
      <b/>
      <vertAlign val="superscript"/>
      <sz val="9"/>
      <color rgb="FFFF0000"/>
      <name val="Cambria"/>
      <family val="1"/>
    </font>
    <font>
      <b/>
      <sz val="11"/>
      <color theme="1"/>
      <name val="Cambria"/>
      <family val="1"/>
    </font>
    <font>
      <b/>
      <sz val="9"/>
      <color rgb="FFC00000"/>
      <name val="Cambria"/>
      <family val="1"/>
    </font>
    <font>
      <b/>
      <sz val="10"/>
      <color theme="9" tint="-0.249977111117893"/>
      <name val="Cambria"/>
      <family val="1"/>
    </font>
    <font>
      <b/>
      <u/>
      <vertAlign val="superscript"/>
      <sz val="9"/>
      <name val="Cambria"/>
      <family val="1"/>
    </font>
    <font>
      <sz val="11"/>
      <color rgb="FFFFC000"/>
      <name val="Cambria"/>
      <family val="1"/>
    </font>
    <font>
      <sz val="9"/>
      <color rgb="FFFFC000"/>
      <name val="Cambria"/>
      <family val="1"/>
    </font>
    <font>
      <sz val="10"/>
      <color rgb="FFFFC000"/>
      <name val="Cambria"/>
      <family val="1"/>
    </font>
    <font>
      <strike/>
      <sz val="9"/>
      <color rgb="FF0070C0"/>
      <name val="Cambria"/>
      <family val="1"/>
    </font>
    <font>
      <sz val="8"/>
      <color rgb="FF000000"/>
      <name val="Tahoma"/>
      <family val="2"/>
    </font>
  </fonts>
  <fills count="15">
    <fill>
      <patternFill patternType="none"/>
    </fill>
    <fill>
      <patternFill patternType="gray125"/>
    </fill>
    <fill>
      <patternFill patternType="solid">
        <fgColor rgb="FFE3FFE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
      <patternFill patternType="solid">
        <fgColor rgb="FFBDDCDF"/>
        <bgColor indexed="64"/>
      </patternFill>
    </fill>
    <fill>
      <patternFill patternType="solid">
        <fgColor rgb="FFA3DBE8"/>
        <bgColor indexed="64"/>
      </patternFill>
    </fill>
    <fill>
      <patternFill patternType="solid">
        <fgColor rgb="FF9CDBD9"/>
        <bgColor indexed="64"/>
      </patternFill>
    </fill>
    <fill>
      <patternFill patternType="solid">
        <fgColor rgb="FF37424A"/>
        <bgColor indexed="64"/>
      </patternFill>
    </fill>
    <fill>
      <patternFill patternType="solid">
        <fgColor theme="5" tint="0.39997558519241921"/>
        <bgColor indexed="64"/>
      </patternFill>
    </fill>
    <fill>
      <patternFill patternType="solid">
        <fgColor indexed="22"/>
        <bgColor indexed="64"/>
      </patternFill>
    </fill>
    <fill>
      <patternFill patternType="solid">
        <fgColor rgb="FFBFBFBF"/>
        <bgColor indexed="64"/>
      </patternFill>
    </fill>
    <fill>
      <patternFill patternType="solid">
        <fgColor theme="7" tint="0.79998168889431442"/>
        <bgColor indexed="64"/>
      </patternFill>
    </fill>
  </fills>
  <borders count="33">
    <border>
      <left/>
      <right/>
      <top/>
      <bottom/>
      <diagonal/>
    </border>
    <border>
      <left/>
      <right/>
      <top style="medium">
        <color rgb="FF009560"/>
      </top>
      <bottom/>
      <diagonal/>
    </border>
    <border>
      <left/>
      <right/>
      <top/>
      <bottom style="medium">
        <color rgb="FF009560"/>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right/>
      <top style="thick">
        <color auto="1"/>
      </top>
      <bottom style="thick">
        <color auto="1"/>
      </bottom>
      <diagonal/>
    </border>
    <border>
      <left style="thin">
        <color theme="2" tint="-9.9948118533890809E-2"/>
      </left>
      <right/>
      <top style="thick">
        <color auto="1"/>
      </top>
      <bottom style="thick">
        <color auto="1"/>
      </bottom>
      <diagonal/>
    </border>
    <border>
      <left/>
      <right/>
      <top style="thick">
        <color auto="1"/>
      </top>
      <bottom/>
      <diagonal/>
    </border>
    <border>
      <left style="thin">
        <color theme="2" tint="-9.9948118533890809E-2"/>
      </left>
      <right/>
      <top/>
      <bottom style="thick">
        <color auto="1"/>
      </bottom>
      <diagonal/>
    </border>
    <border>
      <left/>
      <right/>
      <top/>
      <bottom style="thick">
        <color auto="1"/>
      </bottom>
      <diagonal/>
    </border>
    <border>
      <left/>
      <right/>
      <top style="thin">
        <color theme="0"/>
      </top>
      <bottom style="thin">
        <color theme="0"/>
      </bottom>
      <diagonal/>
    </border>
    <border>
      <left/>
      <right/>
      <top style="thin">
        <color theme="0"/>
      </top>
      <bottom style="thin">
        <color auto="1"/>
      </bottom>
      <diagonal/>
    </border>
    <border>
      <left/>
      <right/>
      <top style="thin">
        <color rgb="FF009560"/>
      </top>
      <bottom/>
      <diagonal/>
    </border>
    <border>
      <left/>
      <right/>
      <top/>
      <bottom style="thin">
        <color rgb="FF009560"/>
      </bottom>
      <diagonal/>
    </border>
    <border>
      <left/>
      <right/>
      <top style="thin">
        <color rgb="FF009560"/>
      </top>
      <bottom style="thin">
        <color indexed="64"/>
      </bottom>
      <diagonal/>
    </border>
    <border>
      <left/>
      <right/>
      <top style="thin">
        <color theme="0"/>
      </top>
      <bottom/>
      <diagonal/>
    </border>
    <border>
      <left/>
      <right/>
      <top style="thin">
        <color rgb="FF009560"/>
      </top>
      <bottom style="thin">
        <color rgb="FF009560"/>
      </bottom>
      <diagonal/>
    </border>
    <border>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theme="9" tint="-0.24994659260841701"/>
      </bottom>
      <diagonal/>
    </border>
    <border>
      <left/>
      <right/>
      <top style="dotted">
        <color theme="9" tint="-0.24994659260841701"/>
      </top>
      <bottom/>
      <diagonal/>
    </border>
  </borders>
  <cellStyleXfs count="11">
    <xf numFmtId="0" fontId="0" fillId="0" borderId="0"/>
    <xf numFmtId="164" fontId="10" fillId="0" borderId="0" applyNumberFormat="0" applyFill="0" applyBorder="0" applyAlignment="0" applyProtection="0">
      <alignment horizontal="left"/>
      <protection locked="0"/>
    </xf>
    <xf numFmtId="165" fontId="12" fillId="0" borderId="0" applyFill="0" applyBorder="0" applyProtection="0">
      <alignment horizontal="right"/>
    </xf>
    <xf numFmtId="165" fontId="13" fillId="0" borderId="0" applyFill="0" applyBorder="0" applyProtection="0">
      <alignment horizontal="right"/>
    </xf>
    <xf numFmtId="164" fontId="17" fillId="0" borderId="0"/>
    <xf numFmtId="165" fontId="12" fillId="0" borderId="0" applyFill="0" applyBorder="0" applyProtection="0">
      <alignment horizontal="right"/>
    </xf>
    <xf numFmtId="165" fontId="13" fillId="0" borderId="0" applyFill="0" applyBorder="0" applyProtection="0">
      <alignment horizontal="right"/>
    </xf>
    <xf numFmtId="167" fontId="1" fillId="0" borderId="0" applyFont="0" applyFill="0" applyBorder="0" applyAlignment="0" applyProtection="0"/>
    <xf numFmtId="9" fontId="1" fillId="0" borderId="0" applyFont="0" applyFill="0" applyBorder="0" applyAlignment="0" applyProtection="0"/>
    <xf numFmtId="165" fontId="13" fillId="0" borderId="0" applyFill="0" applyBorder="0" applyProtection="0">
      <alignment horizontal="right"/>
    </xf>
    <xf numFmtId="165" fontId="12" fillId="0" borderId="0" applyFill="0" applyBorder="0" applyProtection="0">
      <alignment horizontal="right"/>
    </xf>
  </cellStyleXfs>
  <cellXfs count="1331">
    <xf numFmtId="0" fontId="0" fillId="0" borderId="0" xfId="0"/>
    <xf numFmtId="0" fontId="3" fillId="0" borderId="0" xfId="0" applyFont="1"/>
    <xf numFmtId="0" fontId="2" fillId="0" borderId="0" xfId="0" applyFont="1" applyAlignment="1">
      <alignment vertical="center" wrapText="1"/>
    </xf>
    <xf numFmtId="0" fontId="6" fillId="0" borderId="0" xfId="0" applyFont="1"/>
    <xf numFmtId="0" fontId="6" fillId="0" borderId="0" xfId="0" applyFont="1" applyAlignment="1">
      <alignment wrapText="1"/>
    </xf>
    <xf numFmtId="0" fontId="7" fillId="0" borderId="0" xfId="0" applyFont="1" applyAlignment="1">
      <alignment horizontal="left" vertical="top" wrapText="1"/>
    </xf>
    <xf numFmtId="0" fontId="8"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vertical="top"/>
    </xf>
    <xf numFmtId="0" fontId="9" fillId="0" borderId="0" xfId="0" applyFont="1" applyAlignment="1">
      <alignment wrapText="1"/>
    </xf>
    <xf numFmtId="0" fontId="9" fillId="0" borderId="1" xfId="0" applyFont="1" applyBorder="1" applyAlignment="1">
      <alignment wrapText="1"/>
    </xf>
    <xf numFmtId="0" fontId="9" fillId="0" borderId="1" xfId="0" applyFont="1" applyBorder="1"/>
    <xf numFmtId="0" fontId="7" fillId="0" borderId="1" xfId="0" applyFont="1" applyBorder="1" applyAlignment="1">
      <alignment horizontal="right"/>
    </xf>
    <xf numFmtId="0" fontId="9" fillId="0" borderId="1" xfId="0" applyFont="1" applyBorder="1" applyAlignment="1">
      <alignment horizontal="right"/>
    </xf>
    <xf numFmtId="164" fontId="9" fillId="0" borderId="1" xfId="0" applyNumberFormat="1" applyFont="1" applyBorder="1" applyAlignment="1">
      <alignment horizontal="right"/>
    </xf>
    <xf numFmtId="164" fontId="9" fillId="0" borderId="1" xfId="0" applyNumberFormat="1" applyFont="1" applyBorder="1" applyAlignment="1">
      <alignment horizontal="right" wrapText="1"/>
    </xf>
    <xf numFmtId="0" fontId="7" fillId="0" borderId="2" xfId="0" applyFont="1" applyBorder="1" applyAlignment="1">
      <alignment wrapText="1"/>
    </xf>
    <xf numFmtId="0" fontId="7" fillId="0" borderId="2" xfId="0" applyFont="1" applyBorder="1"/>
    <xf numFmtId="0" fontId="7" fillId="0" borderId="2" xfId="0" applyFont="1" applyBorder="1" applyAlignment="1">
      <alignment horizontal="right"/>
    </xf>
    <xf numFmtId="0" fontId="9" fillId="0" borderId="2" xfId="0" applyFont="1" applyBorder="1" applyAlignment="1">
      <alignment horizontal="right"/>
    </xf>
    <xf numFmtId="0" fontId="7" fillId="0" borderId="0" xfId="0" applyFont="1" applyAlignment="1">
      <alignment wrapText="1"/>
    </xf>
    <xf numFmtId="0" fontId="7" fillId="0" borderId="0" xfId="0" applyFont="1"/>
    <xf numFmtId="0" fontId="7" fillId="0" borderId="0" xfId="0" applyFont="1" applyAlignment="1">
      <alignment horizontal="right"/>
    </xf>
    <xf numFmtId="0" fontId="9" fillId="0" borderId="0" xfId="0" applyFont="1" applyAlignment="1">
      <alignment horizontal="right"/>
    </xf>
    <xf numFmtId="0" fontId="7" fillId="0" borderId="0" xfId="0" applyFont="1" applyAlignment="1">
      <alignment horizontal="left" wrapText="1"/>
    </xf>
    <xf numFmtId="0" fontId="9" fillId="0" borderId="0" xfId="0" applyFont="1" applyAlignment="1">
      <alignment horizontal="left"/>
    </xf>
    <xf numFmtId="0" fontId="9" fillId="0" borderId="0" xfId="0" applyFont="1" applyAlignment="1">
      <alignment horizontal="left" wrapText="1"/>
    </xf>
    <xf numFmtId="0" fontId="11" fillId="0" borderId="0" xfId="1" applyNumberFormat="1" applyFont="1" applyAlignment="1" applyProtection="1"/>
    <xf numFmtId="165" fontId="7" fillId="0" borderId="0" xfId="2" applyFont="1">
      <alignment horizontal="right"/>
    </xf>
    <xf numFmtId="165" fontId="9" fillId="0" borderId="0" xfId="3" applyFont="1">
      <alignment horizontal="right"/>
    </xf>
    <xf numFmtId="0" fontId="9" fillId="0" borderId="0" xfId="0" applyFont="1"/>
    <xf numFmtId="165" fontId="7" fillId="0" borderId="0" xfId="2" applyFont="1" applyFill="1">
      <alignment horizontal="right"/>
    </xf>
    <xf numFmtId="165" fontId="9" fillId="0" borderId="0" xfId="3" applyFont="1" applyFill="1">
      <alignment horizontal="right"/>
    </xf>
    <xf numFmtId="0" fontId="9" fillId="0" borderId="0" xfId="0" applyFont="1" applyAlignment="1">
      <alignment vertical="top"/>
    </xf>
    <xf numFmtId="0" fontId="14" fillId="0" borderId="0" xfId="0" applyFont="1" applyAlignment="1">
      <alignment horizontal="left"/>
    </xf>
    <xf numFmtId="165" fontId="7" fillId="0" borderId="3" xfId="2" applyFont="1" applyBorder="1">
      <alignment horizontal="right"/>
    </xf>
    <xf numFmtId="165" fontId="9" fillId="0" borderId="3" xfId="3" applyFont="1" applyBorder="1">
      <alignment horizontal="right"/>
    </xf>
    <xf numFmtId="0" fontId="15" fillId="0" borderId="0" xfId="0" applyFont="1"/>
    <xf numFmtId="164" fontId="16" fillId="0" borderId="0" xfId="1" applyFont="1" applyFill="1" applyAlignment="1" applyProtection="1">
      <alignment horizontal="left"/>
    </xf>
    <xf numFmtId="164" fontId="6" fillId="0" borderId="0" xfId="4" applyFont="1" applyAlignment="1">
      <alignment wrapText="1"/>
    </xf>
    <xf numFmtId="165" fontId="7" fillId="0" borderId="0" xfId="2" applyFont="1" applyBorder="1">
      <alignment horizontal="right"/>
    </xf>
    <xf numFmtId="165" fontId="9" fillId="0" borderId="0" xfId="3" applyFont="1" applyBorder="1">
      <alignment horizontal="right"/>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horizontal="left" vertical="top" wrapText="1"/>
    </xf>
    <xf numFmtId="0" fontId="18" fillId="0" borderId="0" xfId="0" applyFont="1" applyAlignment="1">
      <alignment horizontal="left"/>
    </xf>
    <xf numFmtId="165" fontId="19" fillId="0" borderId="0" xfId="2" applyFont="1">
      <alignment horizontal="right"/>
    </xf>
    <xf numFmtId="165" fontId="20" fillId="0" borderId="0" xfId="3" applyFont="1">
      <alignment horizontal="right"/>
    </xf>
    <xf numFmtId="0" fontId="11" fillId="0" borderId="0" xfId="1" applyNumberFormat="1" applyFont="1" applyFill="1" applyAlignment="1" applyProtection="1"/>
    <xf numFmtId="0" fontId="6" fillId="3" borderId="0" xfId="0" applyFont="1" applyFill="1" applyAlignment="1">
      <alignment wrapText="1"/>
    </xf>
    <xf numFmtId="0" fontId="9" fillId="0" borderId="0" xfId="0" applyFont="1" applyAlignment="1">
      <alignment horizontal="left" vertical="top"/>
    </xf>
    <xf numFmtId="165" fontId="22" fillId="0" borderId="3" xfId="2" applyFont="1" applyFill="1" applyBorder="1">
      <alignment horizontal="right"/>
    </xf>
    <xf numFmtId="165" fontId="22" fillId="0" borderId="0" xfId="3" applyFont="1" applyFill="1">
      <alignment horizontal="right"/>
    </xf>
    <xf numFmtId="164" fontId="9" fillId="0" borderId="0" xfId="4" applyFont="1" applyAlignment="1">
      <alignment horizontal="left" vertical="top" wrapText="1"/>
    </xf>
    <xf numFmtId="0" fontId="8" fillId="0" borderId="0" xfId="0" applyFont="1"/>
    <xf numFmtId="0" fontId="9" fillId="0" borderId="2" xfId="0" applyFont="1" applyBorder="1"/>
    <xf numFmtId="0" fontId="7" fillId="0" borderId="2" xfId="0" applyFont="1" applyBorder="1" applyAlignment="1">
      <alignment horizontal="left"/>
    </xf>
    <xf numFmtId="0" fontId="9" fillId="0" borderId="0" xfId="0" applyFont="1" applyAlignment="1">
      <alignment horizontal="left" indent="2"/>
    </xf>
    <xf numFmtId="0" fontId="14" fillId="0" borderId="0" xfId="0" applyFont="1"/>
    <xf numFmtId="165" fontId="7" fillId="0" borderId="3" xfId="2" applyFont="1" applyFill="1" applyBorder="1">
      <alignment horizontal="right"/>
    </xf>
    <xf numFmtId="165" fontId="9" fillId="0" borderId="3" xfId="3" applyFont="1" applyFill="1" applyBorder="1">
      <alignment horizontal="right"/>
    </xf>
    <xf numFmtId="0" fontId="8" fillId="0" borderId="0" xfId="0" applyFont="1" applyAlignment="1">
      <alignment horizontal="center"/>
    </xf>
    <xf numFmtId="0" fontId="6" fillId="0" borderId="0" xfId="0" applyFont="1" applyAlignment="1">
      <alignment vertical="top"/>
    </xf>
    <xf numFmtId="0" fontId="7" fillId="0" borderId="0" xfId="0" applyFont="1" applyAlignment="1">
      <alignment horizontal="left"/>
    </xf>
    <xf numFmtId="0" fontId="3" fillId="0" borderId="0" xfId="0" applyFont="1" applyAlignment="1">
      <alignment horizontal="left"/>
    </xf>
    <xf numFmtId="0" fontId="7" fillId="0" borderId="3" xfId="0" applyFont="1" applyBorder="1"/>
    <xf numFmtId="0" fontId="7" fillId="0" borderId="0" xfId="0" applyFont="1" applyAlignment="1">
      <alignment horizontal="left" indent="1"/>
    </xf>
    <xf numFmtId="0" fontId="9" fillId="0" borderId="0" xfId="0" applyFont="1" applyAlignment="1">
      <alignment horizontal="left" indent="3"/>
    </xf>
    <xf numFmtId="0" fontId="11" fillId="0" borderId="0" xfId="1" applyNumberFormat="1" applyFont="1" applyAlignment="1" applyProtection="1">
      <alignment horizontal="center"/>
    </xf>
    <xf numFmtId="0" fontId="9" fillId="0" borderId="3" xfId="0" applyFont="1" applyBorder="1"/>
    <xf numFmtId="164" fontId="7" fillId="0" borderId="0" xfId="0" applyNumberFormat="1" applyFont="1" applyAlignment="1">
      <alignment horizontal="right"/>
    </xf>
    <xf numFmtId="164" fontId="9" fillId="0" borderId="0" xfId="0" applyNumberFormat="1" applyFont="1" applyAlignment="1">
      <alignment horizontal="right"/>
    </xf>
    <xf numFmtId="165" fontId="7" fillId="0" borderId="0" xfId="0" applyNumberFormat="1" applyFont="1"/>
    <xf numFmtId="0" fontId="9" fillId="4" borderId="0" xfId="0" applyFont="1" applyFill="1"/>
    <xf numFmtId="0" fontId="23" fillId="0" borderId="0" xfId="0" applyFont="1"/>
    <xf numFmtId="165" fontId="9" fillId="0" borderId="0" xfId="2" applyFont="1">
      <alignment horizontal="right"/>
    </xf>
    <xf numFmtId="164" fontId="16" fillId="0" borderId="0" xfId="1" applyFont="1" applyAlignment="1" applyProtection="1"/>
    <xf numFmtId="0" fontId="6" fillId="0" borderId="0" xfId="0" applyFont="1" applyAlignment="1">
      <alignment horizontal="left" vertical="top" wrapText="1"/>
    </xf>
    <xf numFmtId="0" fontId="6" fillId="0" borderId="1" xfId="0" applyFont="1" applyBorder="1"/>
    <xf numFmtId="0" fontId="6" fillId="0" borderId="2" xfId="0" applyFont="1" applyBorder="1"/>
    <xf numFmtId="0" fontId="22" fillId="0" borderId="0" xfId="0" applyFont="1"/>
    <xf numFmtId="0" fontId="6" fillId="0" borderId="0" xfId="0" applyFont="1" applyAlignment="1">
      <alignment horizontal="left" indent="2"/>
    </xf>
    <xf numFmtId="0" fontId="22" fillId="0" borderId="0" xfId="0" applyFont="1" applyAlignment="1">
      <alignment horizontal="left"/>
    </xf>
    <xf numFmtId="165" fontId="22" fillId="0" borderId="0" xfId="2" applyFont="1" applyFill="1">
      <alignment horizontal="right"/>
    </xf>
    <xf numFmtId="165" fontId="6" fillId="0" borderId="0" xfId="3" applyFont="1" applyFill="1">
      <alignment horizontal="right"/>
    </xf>
    <xf numFmtId="0" fontId="24" fillId="4" borderId="0" xfId="0" applyFont="1" applyFill="1"/>
    <xf numFmtId="0" fontId="25" fillId="0" borderId="0" xfId="0" applyFont="1" applyAlignment="1">
      <alignment horizontal="left"/>
    </xf>
    <xf numFmtId="0" fontId="24" fillId="0" borderId="0" xfId="0" applyFont="1"/>
    <xf numFmtId="0" fontId="6" fillId="0" borderId="0" xfId="0" applyFont="1" applyAlignment="1">
      <alignment horizontal="left" wrapText="1" indent="2"/>
    </xf>
    <xf numFmtId="165" fontId="7" fillId="0" borderId="4" xfId="2" applyFont="1" applyFill="1" applyBorder="1">
      <alignment horizontal="right"/>
    </xf>
    <xf numFmtId="165" fontId="9" fillId="0" borderId="4" xfId="3" applyFont="1" applyFill="1" applyBorder="1">
      <alignment horizontal="right"/>
    </xf>
    <xf numFmtId="165" fontId="7" fillId="0" borderId="0" xfId="2" applyFont="1" applyFill="1" applyBorder="1">
      <alignment horizontal="right"/>
    </xf>
    <xf numFmtId="165" fontId="9" fillId="0" borderId="0" xfId="3" applyFont="1" applyFill="1" applyBorder="1">
      <alignment horizontal="right"/>
    </xf>
    <xf numFmtId="0" fontId="22" fillId="0" borderId="0" xfId="0" applyFont="1" applyAlignment="1">
      <alignment wrapText="1"/>
    </xf>
    <xf numFmtId="165" fontId="7" fillId="0" borderId="3" xfId="3" applyFont="1" applyBorder="1">
      <alignment horizontal="right"/>
    </xf>
    <xf numFmtId="0" fontId="7" fillId="5" borderId="0" xfId="0" applyFont="1" applyFill="1" applyAlignment="1">
      <alignment horizontal="left" vertical="top" wrapText="1"/>
    </xf>
    <xf numFmtId="0" fontId="9" fillId="6" borderId="1" xfId="0" applyFont="1" applyFill="1" applyBorder="1" applyAlignment="1">
      <alignment vertical="top"/>
    </xf>
    <xf numFmtId="0" fontId="9" fillId="6" borderId="1" xfId="0" applyFont="1" applyFill="1" applyBorder="1" applyAlignment="1">
      <alignment horizontal="left" vertical="top"/>
    </xf>
    <xf numFmtId="164" fontId="7" fillId="6" borderId="1" xfId="0" applyNumberFormat="1" applyFont="1" applyFill="1" applyBorder="1" applyAlignment="1">
      <alignment horizontal="right" wrapText="1"/>
    </xf>
    <xf numFmtId="164" fontId="9" fillId="6" borderId="1" xfId="0" applyNumberFormat="1" applyFont="1" applyFill="1" applyBorder="1" applyAlignment="1">
      <alignment horizontal="right" wrapText="1"/>
    </xf>
    <xf numFmtId="0" fontId="9" fillId="6" borderId="2" xfId="0" applyFont="1" applyFill="1" applyBorder="1" applyAlignment="1">
      <alignment vertical="top"/>
    </xf>
    <xf numFmtId="0" fontId="7" fillId="6" borderId="2" xfId="0" applyFont="1" applyFill="1" applyBorder="1" applyAlignment="1">
      <alignment horizontal="left" vertical="top"/>
    </xf>
    <xf numFmtId="0" fontId="7" fillId="6" borderId="2" xfId="0" applyFont="1" applyFill="1" applyBorder="1" applyAlignment="1">
      <alignment horizontal="right"/>
    </xf>
    <xf numFmtId="0" fontId="9" fillId="6" borderId="2" xfId="0" applyFont="1" applyFill="1" applyBorder="1" applyAlignment="1">
      <alignment horizontal="right"/>
    </xf>
    <xf numFmtId="0" fontId="7" fillId="6" borderId="0" xfId="0" applyFont="1" applyFill="1"/>
    <xf numFmtId="0" fontId="7" fillId="6" borderId="0" xfId="0" applyFont="1" applyFill="1" applyAlignment="1">
      <alignment horizontal="left"/>
    </xf>
    <xf numFmtId="0" fontId="9" fillId="6" borderId="0" xfId="0" applyFont="1" applyFill="1"/>
    <xf numFmtId="165" fontId="7" fillId="6" borderId="0" xfId="2" applyFont="1" applyFill="1">
      <alignment horizontal="right"/>
    </xf>
    <xf numFmtId="165" fontId="9" fillId="6" borderId="0" xfId="3" applyFont="1" applyFill="1">
      <alignment horizontal="right"/>
    </xf>
    <xf numFmtId="0" fontId="9" fillId="6" borderId="0" xfId="0" applyFont="1" applyFill="1" applyAlignment="1">
      <alignment horizontal="left" vertical="top" indent="2"/>
    </xf>
    <xf numFmtId="0" fontId="11" fillId="6" borderId="0" xfId="1" applyNumberFormat="1" applyFont="1" applyFill="1" applyAlignment="1" applyProtection="1">
      <alignment horizontal="left"/>
    </xf>
    <xf numFmtId="0" fontId="9" fillId="6" borderId="0" xfId="0" applyFont="1" applyFill="1" applyAlignment="1">
      <alignment horizontal="left" vertical="top" wrapText="1" indent="2"/>
    </xf>
    <xf numFmtId="0" fontId="9" fillId="6" borderId="0" xfId="0" applyFont="1" applyFill="1" applyAlignment="1">
      <alignment horizontal="left"/>
    </xf>
    <xf numFmtId="165" fontId="7" fillId="6" borderId="3" xfId="2" applyFont="1" applyFill="1" applyBorder="1">
      <alignment horizontal="right"/>
    </xf>
    <xf numFmtId="165" fontId="9" fillId="6" borderId="3" xfId="3" applyFont="1" applyFill="1" applyBorder="1">
      <alignment horizontal="right"/>
    </xf>
    <xf numFmtId="0" fontId="8" fillId="6" borderId="0" xfId="0" applyFont="1" applyFill="1" applyAlignment="1">
      <alignment horizontal="left" vertical="top"/>
    </xf>
    <xf numFmtId="0" fontId="7" fillId="6" borderId="0" xfId="0" applyFont="1" applyFill="1" applyAlignment="1">
      <alignment horizontal="left" vertical="top"/>
    </xf>
    <xf numFmtId="0" fontId="7" fillId="6" borderId="0" xfId="0" applyFont="1" applyFill="1" applyAlignment="1">
      <alignment vertical="top"/>
    </xf>
    <xf numFmtId="0" fontId="7" fillId="5" borderId="0" xfId="0" applyFont="1" applyFill="1" applyAlignment="1">
      <alignment wrapText="1"/>
    </xf>
    <xf numFmtId="165" fontId="7" fillId="5" borderId="3" xfId="2" applyFont="1" applyFill="1" applyBorder="1">
      <alignment horizontal="right"/>
    </xf>
    <xf numFmtId="165" fontId="9" fillId="5" borderId="3" xfId="3" applyFont="1" applyFill="1" applyBorder="1">
      <alignment horizontal="right"/>
    </xf>
    <xf numFmtId="165" fontId="7" fillId="6" borderId="0" xfId="2" applyFont="1" applyFill="1" applyBorder="1">
      <alignment horizontal="right"/>
    </xf>
    <xf numFmtId="165" fontId="9" fillId="6" borderId="0" xfId="3" applyFont="1" applyFill="1" applyBorder="1">
      <alignment horizontal="right"/>
    </xf>
    <xf numFmtId="0" fontId="7" fillId="6" borderId="0" xfId="0" applyFont="1" applyFill="1" applyAlignment="1">
      <alignment wrapText="1"/>
    </xf>
    <xf numFmtId="0" fontId="14" fillId="6" borderId="0" xfId="0" applyFont="1" applyFill="1" applyAlignment="1">
      <alignment horizontal="left"/>
    </xf>
    <xf numFmtId="0" fontId="7" fillId="6" borderId="0" xfId="0" applyFont="1" applyFill="1" applyAlignment="1">
      <alignment horizontal="left" vertical="top" wrapText="1"/>
    </xf>
    <xf numFmtId="0" fontId="9" fillId="6" borderId="0" xfId="0" applyFont="1" applyFill="1" applyAlignment="1">
      <alignment horizontal="left" indent="2"/>
    </xf>
    <xf numFmtId="0" fontId="9" fillId="6" borderId="0" xfId="0" applyFont="1" applyFill="1" applyAlignment="1">
      <alignment horizontal="left" wrapText="1" indent="2"/>
    </xf>
    <xf numFmtId="0" fontId="6" fillId="5" borderId="0" xfId="0" applyFont="1" applyFill="1" applyAlignment="1">
      <alignment horizontal="left" wrapText="1" indent="2"/>
    </xf>
    <xf numFmtId="0" fontId="9" fillId="6" borderId="0" xfId="0" applyFont="1" applyFill="1" applyAlignment="1">
      <alignment vertical="top"/>
    </xf>
    <xf numFmtId="0" fontId="9" fillId="6" borderId="0" xfId="0" applyFont="1" applyFill="1" applyAlignment="1">
      <alignment horizontal="left" vertical="top"/>
    </xf>
    <xf numFmtId="0" fontId="3" fillId="6" borderId="0" xfId="0" applyFont="1" applyFill="1"/>
    <xf numFmtId="0" fontId="3" fillId="6" borderId="0" xfId="0" applyFont="1" applyFill="1" applyAlignment="1">
      <alignment horizontal="left"/>
    </xf>
    <xf numFmtId="0" fontId="8" fillId="6" borderId="0" xfId="0" applyFont="1" applyFill="1"/>
    <xf numFmtId="0" fontId="7" fillId="6" borderId="2" xfId="0" applyFont="1" applyFill="1" applyBorder="1" applyAlignment="1">
      <alignment vertical="top"/>
    </xf>
    <xf numFmtId="0" fontId="7" fillId="6" borderId="0" xfId="0" applyFont="1" applyFill="1" applyAlignment="1">
      <alignment vertical="top" wrapText="1"/>
    </xf>
    <xf numFmtId="0" fontId="7" fillId="6" borderId="0" xfId="0" applyFont="1" applyFill="1" applyAlignment="1">
      <alignment horizontal="right" vertical="top" wrapText="1"/>
    </xf>
    <xf numFmtId="0" fontId="9" fillId="6" borderId="0" xfId="0" applyFont="1" applyFill="1" applyAlignment="1">
      <alignment horizontal="right" vertical="top" wrapText="1"/>
    </xf>
    <xf numFmtId="0" fontId="14" fillId="6" borderId="0" xfId="0" applyFont="1" applyFill="1" applyAlignment="1">
      <alignment vertical="top" wrapText="1"/>
    </xf>
    <xf numFmtId="0" fontId="9" fillId="6" borderId="0" xfId="0" applyFont="1" applyFill="1" applyAlignment="1">
      <alignment horizontal="left" vertical="top" wrapText="1" indent="1"/>
    </xf>
    <xf numFmtId="0" fontId="14" fillId="6" borderId="0" xfId="0" applyFont="1" applyFill="1" applyAlignment="1">
      <alignment vertical="top"/>
    </xf>
    <xf numFmtId="0" fontId="27" fillId="6" borderId="0" xfId="0" applyFont="1" applyFill="1" applyAlignment="1">
      <alignment vertical="top" wrapText="1"/>
    </xf>
    <xf numFmtId="0" fontId="9" fillId="6" borderId="0" xfId="0" applyFont="1" applyFill="1" applyAlignment="1">
      <alignment horizontal="left" wrapText="1" indent="1"/>
    </xf>
    <xf numFmtId="0" fontId="27" fillId="6" borderId="0" xfId="0" applyFont="1" applyFill="1"/>
    <xf numFmtId="0" fontId="9" fillId="6" borderId="0" xfId="0" applyFont="1" applyFill="1" applyAlignment="1">
      <alignment vertical="top" wrapText="1"/>
    </xf>
    <xf numFmtId="0" fontId="9" fillId="6" borderId="0" xfId="0" applyFont="1" applyFill="1" applyAlignment="1">
      <alignment horizontal="left" vertical="top" wrapText="1"/>
    </xf>
    <xf numFmtId="165" fontId="7" fillId="6" borderId="5" xfId="2" applyFont="1" applyFill="1" applyBorder="1">
      <alignment horizontal="right"/>
    </xf>
    <xf numFmtId="165" fontId="9" fillId="6" borderId="5" xfId="3" applyFont="1" applyFill="1" applyBorder="1">
      <alignment horizontal="right"/>
    </xf>
    <xf numFmtId="0" fontId="9" fillId="5" borderId="1" xfId="0" applyFont="1" applyFill="1" applyBorder="1"/>
    <xf numFmtId="0" fontId="9" fillId="5" borderId="0" xfId="0" applyFont="1" applyFill="1" applyAlignment="1">
      <alignment vertical="top" wrapText="1"/>
    </xf>
    <xf numFmtId="0" fontId="6" fillId="5" borderId="0" xfId="0" applyFont="1" applyFill="1"/>
    <xf numFmtId="164" fontId="7" fillId="6" borderId="0" xfId="0" applyNumberFormat="1" applyFont="1" applyFill="1" applyAlignment="1">
      <alignment horizontal="right" wrapText="1"/>
    </xf>
    <xf numFmtId="164" fontId="9" fillId="6" borderId="0" xfId="0" applyNumberFormat="1" applyFont="1" applyFill="1" applyAlignment="1">
      <alignment horizontal="right" wrapText="1"/>
    </xf>
    <xf numFmtId="0" fontId="7" fillId="5" borderId="2" xfId="0" applyFont="1" applyFill="1" applyBorder="1" applyAlignment="1">
      <alignment horizontal="left" vertical="top"/>
    </xf>
    <xf numFmtId="0" fontId="22" fillId="5" borderId="2" xfId="0" applyFont="1" applyFill="1" applyBorder="1" applyAlignment="1">
      <alignment horizontal="center"/>
    </xf>
    <xf numFmtId="165" fontId="7" fillId="5" borderId="2" xfId="5" applyFont="1" applyFill="1" applyBorder="1">
      <alignment horizontal="right"/>
    </xf>
    <xf numFmtId="165" fontId="9" fillId="5" borderId="2" xfId="6" applyFont="1" applyFill="1" applyBorder="1">
      <alignment horizontal="right"/>
    </xf>
    <xf numFmtId="165" fontId="7" fillId="5" borderId="0" xfId="5" applyFont="1" applyFill="1">
      <alignment horizontal="right"/>
    </xf>
    <xf numFmtId="165" fontId="9" fillId="5" borderId="0" xfId="6" applyFont="1" applyFill="1">
      <alignment horizontal="right"/>
    </xf>
    <xf numFmtId="165" fontId="7" fillId="5" borderId="3" xfId="5" applyFont="1" applyFill="1" applyBorder="1">
      <alignment horizontal="right"/>
    </xf>
    <xf numFmtId="165" fontId="9" fillId="5" borderId="3" xfId="6" applyFont="1" applyFill="1" applyBorder="1">
      <alignment horizontal="right"/>
    </xf>
    <xf numFmtId="165" fontId="7" fillId="5" borderId="0" xfId="5" applyFont="1" applyFill="1" applyBorder="1">
      <alignment horizontal="right"/>
    </xf>
    <xf numFmtId="165" fontId="9" fillId="5" borderId="0" xfId="6" applyFont="1" applyFill="1" applyBorder="1">
      <alignment horizontal="right"/>
    </xf>
    <xf numFmtId="0" fontId="9" fillId="5" borderId="0" xfId="0" applyFont="1" applyFill="1" applyAlignment="1">
      <alignment horizontal="left" vertical="top" wrapText="1"/>
    </xf>
    <xf numFmtId="0" fontId="9" fillId="5" borderId="0" xfId="0" applyFont="1" applyFill="1" applyAlignment="1">
      <alignment horizontal="left" vertical="top" wrapText="1" indent="1"/>
    </xf>
    <xf numFmtId="0" fontId="9" fillId="5" borderId="0" xfId="0" applyFont="1" applyFill="1" applyAlignment="1">
      <alignment horizontal="left" vertical="top" wrapText="1" indent="4"/>
    </xf>
    <xf numFmtId="0" fontId="9" fillId="5" borderId="0" xfId="0" applyFont="1" applyFill="1" applyAlignment="1">
      <alignment horizontal="left" indent="1"/>
    </xf>
    <xf numFmtId="165" fontId="7" fillId="6" borderId="0" xfId="5" applyFont="1" applyFill="1">
      <alignment horizontal="right"/>
    </xf>
    <xf numFmtId="165" fontId="9" fillId="6" borderId="0" xfId="6" applyFont="1" applyFill="1">
      <alignment horizontal="right"/>
    </xf>
    <xf numFmtId="0" fontId="9" fillId="5" borderId="0" xfId="0" applyFont="1" applyFill="1" applyAlignment="1">
      <alignment horizontal="left" indent="2"/>
    </xf>
    <xf numFmtId="0" fontId="9" fillId="5" borderId="0" xfId="0" applyFont="1" applyFill="1" applyAlignment="1">
      <alignment horizontal="left"/>
    </xf>
    <xf numFmtId="164" fontId="16" fillId="6" borderId="0" xfId="1" applyFont="1" applyFill="1" applyAlignment="1" applyProtection="1">
      <alignment vertical="top"/>
    </xf>
    <xf numFmtId="0" fontId="7" fillId="5" borderId="0" xfId="0" applyFont="1" applyFill="1" applyAlignment="1">
      <alignment horizontal="left" vertical="top"/>
    </xf>
    <xf numFmtId="165" fontId="7" fillId="6" borderId="3" xfId="5" applyFont="1" applyFill="1" applyBorder="1">
      <alignment horizontal="right"/>
    </xf>
    <xf numFmtId="165" fontId="9" fillId="6" borderId="3" xfId="6" applyFont="1" applyFill="1" applyBorder="1">
      <alignment horizontal="right"/>
    </xf>
    <xf numFmtId="0" fontId="8" fillId="6" borderId="0" xfId="0" applyFont="1" applyFill="1" applyAlignment="1">
      <alignment vertical="top"/>
    </xf>
    <xf numFmtId="0" fontId="9" fillId="6" borderId="0" xfId="0" applyFont="1" applyFill="1" applyAlignment="1">
      <alignment wrapText="1"/>
    </xf>
    <xf numFmtId="0" fontId="7" fillId="6" borderId="0" xfId="0" applyFont="1" applyFill="1" applyAlignment="1">
      <alignment horizontal="right" wrapText="1"/>
    </xf>
    <xf numFmtId="0" fontId="28" fillId="0" borderId="0" xfId="0" applyFont="1"/>
    <xf numFmtId="164" fontId="16" fillId="6" borderId="0" xfId="1" applyFont="1" applyFill="1" applyAlignment="1" applyProtection="1">
      <alignment horizontal="left" vertical="top"/>
    </xf>
    <xf numFmtId="0" fontId="6" fillId="6" borderId="0" xfId="0" applyFont="1" applyFill="1" applyAlignment="1">
      <alignment horizontal="left" vertical="top" wrapText="1" indent="2"/>
    </xf>
    <xf numFmtId="0" fontId="9" fillId="6" borderId="0" xfId="0" applyFont="1" applyFill="1" applyAlignment="1">
      <alignment horizontal="right" wrapText="1"/>
    </xf>
    <xf numFmtId="0" fontId="29" fillId="0" borderId="0" xfId="0" applyFont="1" applyAlignment="1">
      <alignment wrapText="1"/>
    </xf>
    <xf numFmtId="165" fontId="7" fillId="6" borderId="0" xfId="5" applyFont="1" applyFill="1" applyBorder="1">
      <alignment horizontal="right"/>
    </xf>
    <xf numFmtId="165" fontId="9" fillId="6" borderId="0" xfId="6" applyFont="1" applyFill="1" applyBorder="1">
      <alignment horizontal="right"/>
    </xf>
    <xf numFmtId="165" fontId="7" fillId="6" borderId="4" xfId="2" applyFont="1" applyFill="1" applyBorder="1">
      <alignment horizontal="right"/>
    </xf>
    <xf numFmtId="0" fontId="11" fillId="6" borderId="0" xfId="1" applyNumberFormat="1" applyFont="1" applyFill="1" applyAlignment="1" applyProtection="1">
      <alignment horizontal="center" vertical="center"/>
    </xf>
    <xf numFmtId="165" fontId="7" fillId="6" borderId="3" xfId="6" applyFont="1" applyFill="1" applyBorder="1">
      <alignment horizontal="right"/>
    </xf>
    <xf numFmtId="0" fontId="6" fillId="8" borderId="0" xfId="0" applyFont="1" applyFill="1"/>
    <xf numFmtId="0" fontId="6" fillId="0" borderId="0" xfId="0" applyFont="1" applyAlignment="1">
      <alignment horizontal="left" vertical="center" wrapText="1"/>
    </xf>
    <xf numFmtId="0" fontId="6" fillId="3" borderId="0" xfId="0" applyFont="1" applyFill="1"/>
    <xf numFmtId="0" fontId="6" fillId="3" borderId="0" xfId="0" applyFont="1" applyFill="1" applyAlignment="1">
      <alignment vertical="center"/>
    </xf>
    <xf numFmtId="0" fontId="3" fillId="3" borderId="0" xfId="0" applyFont="1" applyFill="1"/>
    <xf numFmtId="0" fontId="6" fillId="3" borderId="0" xfId="0" applyFont="1" applyFill="1" applyAlignment="1">
      <alignment vertical="center" wrapText="1"/>
    </xf>
    <xf numFmtId="0" fontId="9" fillId="0" borderId="6" xfId="0" applyFont="1" applyBorder="1" applyAlignment="1">
      <alignment vertical="center" wrapText="1"/>
    </xf>
    <xf numFmtId="0" fontId="6" fillId="4" borderId="0" xfId="0" applyFont="1" applyFill="1"/>
    <xf numFmtId="0" fontId="22" fillId="3" borderId="0" xfId="0" applyFont="1" applyFill="1"/>
    <xf numFmtId="166" fontId="6" fillId="3" borderId="0" xfId="0" applyNumberFormat="1" applyFont="1" applyFill="1"/>
    <xf numFmtId="0" fontId="6" fillId="3" borderId="0" xfId="0" applyFont="1" applyFill="1" applyAlignment="1">
      <alignment horizontal="right"/>
    </xf>
    <xf numFmtId="0" fontId="22" fillId="6" borderId="0" xfId="0" applyFont="1" applyFill="1"/>
    <xf numFmtId="0" fontId="6" fillId="6" borderId="0" xfId="0" applyFont="1" applyFill="1"/>
    <xf numFmtId="166" fontId="6" fillId="6" borderId="0" xfId="0" applyNumberFormat="1" applyFont="1" applyFill="1"/>
    <xf numFmtId="0" fontId="6" fillId="6" borderId="0" xfId="0" applyFont="1" applyFill="1" applyAlignment="1">
      <alignment horizontal="left" vertical="top" wrapText="1"/>
    </xf>
    <xf numFmtId="0" fontId="6" fillId="6" borderId="0" xfId="0" applyFont="1" applyFill="1" applyAlignment="1">
      <alignment horizontal="right"/>
    </xf>
    <xf numFmtId="164" fontId="6" fillId="0" borderId="0" xfId="4" applyFont="1" applyAlignment="1">
      <alignment vertical="center" wrapText="1"/>
    </xf>
    <xf numFmtId="164" fontId="35" fillId="0" borderId="0" xfId="4" applyFont="1" applyAlignment="1">
      <alignment vertical="center" wrapText="1"/>
    </xf>
    <xf numFmtId="0" fontId="36" fillId="3" borderId="0" xfId="0" applyFont="1" applyFill="1" applyAlignment="1">
      <alignment horizontal="left" vertical="top" wrapText="1"/>
    </xf>
    <xf numFmtId="164" fontId="7" fillId="0" borderId="0" xfId="4" applyFont="1" applyAlignment="1">
      <alignment vertical="top" wrapText="1"/>
    </xf>
    <xf numFmtId="164" fontId="9" fillId="0" borderId="0" xfId="4" applyFont="1" applyAlignment="1">
      <alignment vertical="top" wrapText="1"/>
    </xf>
    <xf numFmtId="164" fontId="7" fillId="5" borderId="0" xfId="4" applyFont="1" applyFill="1" applyAlignment="1">
      <alignment vertical="top" wrapText="1"/>
    </xf>
    <xf numFmtId="165" fontId="9" fillId="5" borderId="0" xfId="2" applyFont="1" applyFill="1" applyAlignment="1">
      <alignment horizontal="left" vertical="top" wrapText="1"/>
    </xf>
    <xf numFmtId="164" fontId="9" fillId="0" borderId="0" xfId="4" applyFont="1" applyAlignment="1">
      <alignment vertical="center" wrapText="1"/>
    </xf>
    <xf numFmtId="164" fontId="37" fillId="0" borderId="0" xfId="4" applyFont="1"/>
    <xf numFmtId="1" fontId="37" fillId="0" borderId="0" xfId="4" applyNumberFormat="1" applyFont="1"/>
    <xf numFmtId="164" fontId="9" fillId="0" borderId="0" xfId="4" applyFont="1"/>
    <xf numFmtId="164" fontId="6" fillId="0" borderId="0" xfId="4" applyFont="1"/>
    <xf numFmtId="164" fontId="37" fillId="2" borderId="0" xfId="4" applyFont="1" applyFill="1" applyAlignment="1">
      <alignment horizontal="center"/>
    </xf>
    <xf numFmtId="0" fontId="38" fillId="0" borderId="0" xfId="0" applyFont="1" applyAlignment="1">
      <alignment vertical="center" wrapText="1"/>
    </xf>
    <xf numFmtId="0" fontId="38" fillId="9" borderId="0" xfId="0" applyFont="1" applyFill="1" applyAlignment="1">
      <alignment vertical="center" wrapText="1"/>
    </xf>
    <xf numFmtId="0" fontId="39" fillId="9" borderId="0" xfId="0" applyFont="1" applyFill="1" applyAlignment="1">
      <alignment vertical="center" wrapText="1"/>
    </xf>
    <xf numFmtId="164" fontId="37" fillId="9" borderId="0" xfId="4" applyFont="1" applyFill="1"/>
    <xf numFmtId="164" fontId="9" fillId="9" borderId="0" xfId="4" applyFont="1" applyFill="1"/>
    <xf numFmtId="164" fontId="6" fillId="9" borderId="0" xfId="4" applyFont="1" applyFill="1"/>
    <xf numFmtId="164" fontId="40" fillId="10" borderId="11" xfId="4" applyFont="1" applyFill="1" applyBorder="1" applyAlignment="1">
      <alignment horizontal="left" vertical="center"/>
    </xf>
    <xf numFmtId="164" fontId="22" fillId="10" borderId="11" xfId="4" applyFont="1" applyFill="1" applyBorder="1" applyAlignment="1">
      <alignment horizontal="left" vertical="center"/>
    </xf>
    <xf numFmtId="164" fontId="40" fillId="0" borderId="0" xfId="4" applyFont="1" applyAlignment="1">
      <alignment vertical="top" wrapText="1"/>
    </xf>
    <xf numFmtId="164" fontId="22" fillId="0" borderId="0" xfId="4" applyFont="1" applyAlignment="1">
      <alignment vertical="top" wrapText="1"/>
    </xf>
    <xf numFmtId="0" fontId="22" fillId="0" borderId="0" xfId="0" applyFont="1" applyAlignment="1">
      <alignment horizontal="right"/>
    </xf>
    <xf numFmtId="0" fontId="6" fillId="0" borderId="0" xfId="0" applyFont="1" applyAlignment="1">
      <alignment horizontal="right"/>
    </xf>
    <xf numFmtId="164" fontId="9" fillId="0" borderId="2" xfId="4" applyFont="1" applyBorder="1" applyAlignment="1">
      <alignment vertical="top" wrapText="1"/>
    </xf>
    <xf numFmtId="164" fontId="22" fillId="0" borderId="2" xfId="4" applyFont="1" applyBorder="1" applyAlignment="1">
      <alignment horizontal="right" vertical="top" wrapText="1"/>
    </xf>
    <xf numFmtId="164" fontId="6" fillId="0" borderId="2" xfId="4" applyFont="1" applyBorder="1" applyAlignment="1">
      <alignment horizontal="right" vertical="top" wrapText="1"/>
    </xf>
    <xf numFmtId="1" fontId="3" fillId="0" borderId="0" xfId="0" applyNumberFormat="1" applyFont="1"/>
    <xf numFmtId="164" fontId="41" fillId="0" borderId="0" xfId="4" applyFont="1" applyAlignment="1">
      <alignment vertical="top" wrapText="1"/>
    </xf>
    <xf numFmtId="164" fontId="42" fillId="0" borderId="0" xfId="4" applyFont="1" applyAlignment="1">
      <alignment horizontal="right" vertical="top" wrapText="1"/>
    </xf>
    <xf numFmtId="164" fontId="22" fillId="0" borderId="0" xfId="4" applyFont="1" applyAlignment="1">
      <alignment horizontal="right" wrapText="1"/>
    </xf>
    <xf numFmtId="165" fontId="22" fillId="0" borderId="0" xfId="2" applyFont="1">
      <alignment horizontal="right"/>
    </xf>
    <xf numFmtId="165" fontId="6" fillId="0" borderId="0" xfId="3" applyFont="1">
      <alignment horizontal="right"/>
    </xf>
    <xf numFmtId="164" fontId="9" fillId="0" borderId="0" xfId="4" applyFont="1" applyAlignment="1">
      <alignment horizontal="left" vertical="top" wrapText="1" indent="1"/>
    </xf>
    <xf numFmtId="165" fontId="22" fillId="0" borderId="3" xfId="2" applyFont="1" applyBorder="1">
      <alignment horizontal="right"/>
    </xf>
    <xf numFmtId="165" fontId="6" fillId="0" borderId="3" xfId="3" applyFont="1" applyBorder="1">
      <alignment horizontal="right"/>
    </xf>
    <xf numFmtId="164" fontId="22" fillId="0" borderId="0" xfId="4" applyFont="1" applyAlignment="1">
      <alignment horizontal="right" vertical="top" wrapText="1"/>
    </xf>
    <xf numFmtId="164" fontId="6" fillId="0" borderId="0" xfId="4" applyFont="1" applyAlignment="1">
      <alignment horizontal="right" vertical="top" wrapText="1"/>
    </xf>
    <xf numFmtId="164" fontId="9" fillId="0" borderId="0" xfId="4" applyFont="1" applyAlignment="1">
      <alignment horizontal="left" indent="2"/>
    </xf>
    <xf numFmtId="164" fontId="9" fillId="0" borderId="0" xfId="4" applyFont="1" applyAlignment="1">
      <alignment wrapText="1"/>
    </xf>
    <xf numFmtId="164" fontId="9" fillId="3" borderId="0" xfId="4" applyFont="1" applyFill="1" applyAlignment="1">
      <alignment horizontal="left" indent="2"/>
    </xf>
    <xf numFmtId="165" fontId="22" fillId="3" borderId="0" xfId="2" applyFont="1" applyFill="1">
      <alignment horizontal="right"/>
    </xf>
    <xf numFmtId="165" fontId="6" fillId="3" borderId="0" xfId="3" applyFont="1" applyFill="1">
      <alignment horizontal="right"/>
    </xf>
    <xf numFmtId="164" fontId="7" fillId="0" borderId="0" xfId="4" applyFont="1"/>
    <xf numFmtId="165" fontId="22" fillId="0" borderId="0" xfId="2" applyFont="1" applyBorder="1">
      <alignment horizontal="right"/>
    </xf>
    <xf numFmtId="165" fontId="6" fillId="0" borderId="0" xfId="3" applyFont="1" applyBorder="1">
      <alignment horizontal="right"/>
    </xf>
    <xf numFmtId="164" fontId="7" fillId="0" borderId="0" xfId="4" applyFont="1" applyAlignment="1">
      <alignment horizontal="left" vertical="top" wrapText="1"/>
    </xf>
    <xf numFmtId="164" fontId="22" fillId="0" borderId="0" xfId="4" applyFont="1" applyAlignment="1">
      <alignment horizontal="left" vertical="top" wrapText="1"/>
    </xf>
    <xf numFmtId="164" fontId="17" fillId="11" borderId="0" xfId="4" applyFill="1"/>
    <xf numFmtId="1" fontId="17" fillId="11" borderId="0" xfId="4" applyNumberFormat="1" applyFill="1"/>
    <xf numFmtId="164" fontId="17" fillId="0" borderId="0" xfId="4"/>
    <xf numFmtId="164" fontId="29" fillId="0" borderId="0" xfId="4" applyFont="1" applyAlignment="1">
      <alignment wrapText="1"/>
    </xf>
    <xf numFmtId="165" fontId="6" fillId="0" borderId="3" xfId="3" applyFont="1" applyFill="1" applyBorder="1">
      <alignment horizontal="right"/>
    </xf>
    <xf numFmtId="164" fontId="37" fillId="8" borderId="0" xfId="4" applyFont="1" applyFill="1"/>
    <xf numFmtId="1" fontId="37" fillId="8" borderId="0" xfId="4" applyNumberFormat="1" applyFont="1" applyFill="1"/>
    <xf numFmtId="165" fontId="22" fillId="0" borderId="0" xfId="2" applyFont="1" applyFill="1" applyBorder="1">
      <alignment horizontal="right"/>
    </xf>
    <xf numFmtId="165" fontId="6" fillId="0" borderId="0" xfId="3" applyFont="1" applyFill="1" applyBorder="1">
      <alignment horizontal="right"/>
    </xf>
    <xf numFmtId="164" fontId="9" fillId="0" borderId="0" xfId="4" applyFont="1" applyAlignment="1">
      <alignment vertical="top"/>
    </xf>
    <xf numFmtId="164" fontId="9" fillId="0" borderId="0" xfId="4" applyFont="1" applyAlignment="1">
      <alignment horizontal="left" indent="1"/>
    </xf>
    <xf numFmtId="164" fontId="6" fillId="0" borderId="0" xfId="4" applyFont="1" applyAlignment="1">
      <alignment horizontal="right" wrapText="1"/>
    </xf>
    <xf numFmtId="164" fontId="6" fillId="0" borderId="0" xfId="4" applyFont="1" applyAlignment="1">
      <alignment vertical="top" wrapText="1"/>
    </xf>
    <xf numFmtId="164" fontId="23" fillId="0" borderId="0" xfId="4" applyFont="1" applyAlignment="1">
      <alignment vertical="top" wrapText="1"/>
    </xf>
    <xf numFmtId="164" fontId="36" fillId="0" borderId="0" xfId="4" applyFont="1" applyAlignment="1">
      <alignment vertical="top" wrapText="1"/>
    </xf>
    <xf numFmtId="164" fontId="43" fillId="0" borderId="0" xfId="4" applyFont="1" applyAlignment="1">
      <alignment vertical="top" wrapText="1"/>
    </xf>
    <xf numFmtId="164" fontId="6" fillId="0" borderId="0" xfId="4" applyFont="1" applyAlignment="1">
      <alignment horizontal="left" wrapText="1"/>
    </xf>
    <xf numFmtId="164" fontId="6" fillId="0" borderId="0" xfId="4" applyFont="1" applyAlignment="1">
      <alignment horizontal="left" vertical="top" wrapText="1"/>
    </xf>
    <xf numFmtId="164" fontId="44" fillId="0" borderId="0" xfId="4" applyFont="1"/>
    <xf numFmtId="1" fontId="44" fillId="0" borderId="0" xfId="4" applyNumberFormat="1" applyFont="1"/>
    <xf numFmtId="164" fontId="6" fillId="0" borderId="0" xfId="4" applyFont="1" applyAlignment="1">
      <alignment horizontal="right"/>
    </xf>
    <xf numFmtId="164" fontId="7" fillId="0" borderId="0" xfId="4" applyFont="1" applyAlignment="1">
      <alignment horizontal="right" wrapText="1"/>
    </xf>
    <xf numFmtId="164" fontId="9" fillId="0" borderId="0" xfId="4" applyFont="1" applyAlignment="1">
      <alignment horizontal="left" vertical="center" indent="2"/>
    </xf>
    <xf numFmtId="164" fontId="6" fillId="0" borderId="0" xfId="4" applyFont="1" applyAlignment="1">
      <alignment horizontal="left" vertical="center" indent="2"/>
    </xf>
    <xf numFmtId="164" fontId="37" fillId="4" borderId="0" xfId="4" applyFont="1" applyFill="1"/>
    <xf numFmtId="164" fontId="7" fillId="0" borderId="2" xfId="4" applyFont="1" applyBorder="1" applyAlignment="1">
      <alignment horizontal="right" vertical="top" wrapText="1"/>
    </xf>
    <xf numFmtId="164" fontId="9" fillId="0" borderId="2" xfId="4" applyFont="1" applyBorder="1" applyAlignment="1">
      <alignment horizontal="right" vertical="top" wrapText="1"/>
    </xf>
    <xf numFmtId="164" fontId="45" fillId="0" borderId="0" xfId="4" applyFont="1" applyAlignment="1">
      <alignment vertical="top" wrapText="1"/>
    </xf>
    <xf numFmtId="164" fontId="7" fillId="0" borderId="0" xfId="4" applyFont="1" applyAlignment="1">
      <alignment horizontal="right" vertical="top" wrapText="1"/>
    </xf>
    <xf numFmtId="164" fontId="9" fillId="0" borderId="0" xfId="4" applyFont="1" applyAlignment="1">
      <alignment horizontal="right" vertical="top" wrapText="1"/>
    </xf>
    <xf numFmtId="164" fontId="9" fillId="0" borderId="0" xfId="4" applyFont="1" applyAlignment="1">
      <alignment horizontal="left" wrapText="1"/>
    </xf>
    <xf numFmtId="164" fontId="9" fillId="0" borderId="0" xfId="4" applyFont="1" applyAlignment="1">
      <alignment horizontal="left" vertical="top" wrapText="1" indent="2"/>
    </xf>
    <xf numFmtId="164" fontId="35" fillId="0" borderId="0" xfId="4" applyFont="1" applyAlignment="1">
      <alignment wrapText="1"/>
    </xf>
    <xf numFmtId="164" fontId="9" fillId="0" borderId="0" xfId="4" applyFont="1" applyAlignment="1">
      <alignment horizontal="right" wrapText="1"/>
    </xf>
    <xf numFmtId="1" fontId="17" fillId="0" borderId="0" xfId="4" applyNumberFormat="1"/>
    <xf numFmtId="164" fontId="6" fillId="0" borderId="0" xfId="4" applyFont="1" applyAlignment="1">
      <alignment horizontal="left" indent="1"/>
    </xf>
    <xf numFmtId="164" fontId="46" fillId="0" borderId="0" xfId="4" applyFont="1"/>
    <xf numFmtId="1" fontId="46" fillId="0" borderId="0" xfId="4" applyNumberFormat="1" applyFont="1"/>
    <xf numFmtId="0" fontId="0" fillId="0" borderId="0" xfId="0" applyAlignment="1">
      <alignment wrapText="1"/>
    </xf>
    <xf numFmtId="164" fontId="47" fillId="0" borderId="0" xfId="4" applyFont="1"/>
    <xf numFmtId="1" fontId="47" fillId="0" borderId="0" xfId="4" applyNumberFormat="1" applyFont="1"/>
    <xf numFmtId="164" fontId="6" fillId="0" borderId="0" xfId="4" applyFont="1" applyAlignment="1">
      <alignment vertical="top"/>
    </xf>
    <xf numFmtId="0" fontId="22" fillId="0" borderId="0" xfId="0" applyFont="1" applyAlignment="1">
      <alignment horizontal="left" wrapText="1"/>
    </xf>
    <xf numFmtId="164" fontId="47" fillId="4" borderId="0" xfId="4" applyFont="1" applyFill="1"/>
    <xf numFmtId="0" fontId="6" fillId="0" borderId="0" xfId="0" applyFont="1" applyAlignment="1">
      <alignment horizontal="left" indent="3"/>
    </xf>
    <xf numFmtId="165" fontId="22" fillId="0" borderId="4" xfId="2" applyFont="1" applyFill="1" applyBorder="1">
      <alignment horizontal="right"/>
    </xf>
    <xf numFmtId="165" fontId="22" fillId="0" borderId="5" xfId="2" applyFont="1" applyFill="1" applyBorder="1">
      <alignment horizontal="right"/>
    </xf>
    <xf numFmtId="164" fontId="6" fillId="0" borderId="0" xfId="4" applyFont="1" applyAlignment="1">
      <alignment horizontal="left" vertical="top" indent="1"/>
    </xf>
    <xf numFmtId="164" fontId="6" fillId="0" borderId="0" xfId="4" applyFont="1" applyAlignment="1">
      <alignment horizontal="left" vertical="center" wrapText="1"/>
    </xf>
    <xf numFmtId="164" fontId="41" fillId="4" borderId="0" xfId="4" applyFont="1" applyFill="1"/>
    <xf numFmtId="164" fontId="43" fillId="4" borderId="0" xfId="4" applyFont="1" applyFill="1"/>
    <xf numFmtId="164" fontId="9" fillId="0" borderId="0" xfId="4" applyFont="1" applyAlignment="1">
      <alignment horizontal="left" wrapText="1" indent="1"/>
    </xf>
    <xf numFmtId="165" fontId="9" fillId="0" borderId="0" xfId="4" applyNumberFormat="1" applyFont="1"/>
    <xf numFmtId="164" fontId="37" fillId="3" borderId="0" xfId="4" applyFont="1" applyFill="1"/>
    <xf numFmtId="1" fontId="37" fillId="3" borderId="0" xfId="4" applyNumberFormat="1" applyFont="1" applyFill="1"/>
    <xf numFmtId="164" fontId="9" fillId="3" borderId="0" xfId="4" applyFont="1" applyFill="1"/>
    <xf numFmtId="164" fontId="41" fillId="3" borderId="0" xfId="4" applyFont="1" applyFill="1" applyAlignment="1">
      <alignment vertical="top" wrapText="1"/>
    </xf>
    <xf numFmtId="164" fontId="7" fillId="3" borderId="0" xfId="4" applyFont="1" applyFill="1" applyAlignment="1">
      <alignment vertical="top" wrapText="1"/>
    </xf>
    <xf numFmtId="164" fontId="9" fillId="3" borderId="0" xfId="4" applyFont="1" applyFill="1" applyAlignment="1">
      <alignment horizontal="right" vertical="top" wrapText="1"/>
    </xf>
    <xf numFmtId="164" fontId="6" fillId="3" borderId="0" xfId="4" applyFont="1" applyFill="1" applyAlignment="1">
      <alignment vertical="top" wrapText="1"/>
    </xf>
    <xf numFmtId="1" fontId="37" fillId="2" borderId="0" xfId="4" applyNumberFormat="1" applyFont="1" applyFill="1" applyAlignment="1">
      <alignment horizontal="center"/>
    </xf>
    <xf numFmtId="164" fontId="40" fillId="10" borderId="12" xfId="4" applyFont="1" applyFill="1" applyBorder="1" applyAlignment="1">
      <alignment horizontal="left" vertical="center"/>
    </xf>
    <xf numFmtId="164" fontId="9" fillId="6" borderId="0" xfId="4" applyFont="1" applyFill="1"/>
    <xf numFmtId="0" fontId="7" fillId="6" borderId="0" xfId="4" applyNumberFormat="1" applyFont="1" applyFill="1" applyAlignment="1">
      <alignment horizontal="right"/>
    </xf>
    <xf numFmtId="0" fontId="9" fillId="6" borderId="0" xfId="4" applyNumberFormat="1" applyFont="1" applyFill="1" applyAlignment="1">
      <alignment horizontal="right"/>
    </xf>
    <xf numFmtId="164" fontId="9" fillId="6" borderId="2" xfId="4" applyFont="1" applyFill="1" applyBorder="1"/>
    <xf numFmtId="164" fontId="7" fillId="6" borderId="2" xfId="4" applyFont="1" applyFill="1" applyBorder="1" applyAlignment="1">
      <alignment horizontal="right"/>
    </xf>
    <xf numFmtId="164" fontId="9" fillId="6" borderId="2" xfId="4" applyFont="1" applyFill="1" applyBorder="1" applyAlignment="1">
      <alignment horizontal="right"/>
    </xf>
    <xf numFmtId="164" fontId="7" fillId="6" borderId="0" xfId="4" applyFont="1" applyFill="1" applyAlignment="1">
      <alignment horizontal="right"/>
    </xf>
    <xf numFmtId="164" fontId="9" fillId="6" borderId="0" xfId="4" applyFont="1" applyFill="1" applyAlignment="1">
      <alignment horizontal="right"/>
    </xf>
    <xf numFmtId="164" fontId="41" fillId="6" borderId="0" xfId="4" applyFont="1" applyFill="1" applyAlignment="1">
      <alignment vertical="top" wrapText="1"/>
    </xf>
    <xf numFmtId="164" fontId="9" fillId="6" borderId="0" xfId="4" applyFont="1" applyFill="1" applyAlignment="1">
      <alignment horizontal="left" indent="1"/>
    </xf>
    <xf numFmtId="164" fontId="7" fillId="6" borderId="0" xfId="4" applyFont="1" applyFill="1" applyAlignment="1">
      <alignment wrapText="1"/>
    </xf>
    <xf numFmtId="164" fontId="7" fillId="6" borderId="0" xfId="4" applyFont="1" applyFill="1"/>
    <xf numFmtId="164" fontId="9" fillId="6" borderId="0" xfId="4" applyFont="1" applyFill="1" applyAlignment="1">
      <alignment horizontal="left" indent="2"/>
    </xf>
    <xf numFmtId="164" fontId="9" fillId="3" borderId="0" xfId="4" applyFont="1" applyFill="1" applyAlignment="1">
      <alignment wrapText="1"/>
    </xf>
    <xf numFmtId="164" fontId="9" fillId="6" borderId="0" xfId="4" applyFont="1" applyFill="1" applyAlignment="1">
      <alignment horizontal="left"/>
    </xf>
    <xf numFmtId="0" fontId="3" fillId="6" borderId="0" xfId="0" applyFont="1" applyFill="1" applyAlignment="1">
      <alignment vertical="top" wrapText="1"/>
    </xf>
    <xf numFmtId="0" fontId="7" fillId="6" borderId="0" xfId="0" applyFont="1" applyFill="1" applyAlignment="1">
      <alignment horizontal="left" indent="1"/>
    </xf>
    <xf numFmtId="165" fontId="7" fillId="12" borderId="0" xfId="2" applyFont="1" applyFill="1">
      <alignment horizontal="right"/>
    </xf>
    <xf numFmtId="165" fontId="9" fillId="12" borderId="0" xfId="3" applyFont="1" applyFill="1">
      <alignment horizontal="right"/>
    </xf>
    <xf numFmtId="164" fontId="9" fillId="6" borderId="0" xfId="4" applyFont="1" applyFill="1" applyAlignment="1">
      <alignment horizontal="left" indent="3"/>
    </xf>
    <xf numFmtId="164" fontId="9" fillId="6" borderId="0" xfId="4" applyFont="1" applyFill="1" applyAlignment="1">
      <alignment vertical="top" wrapText="1"/>
    </xf>
    <xf numFmtId="164" fontId="7" fillId="6" borderId="0" xfId="4" applyFont="1" applyFill="1" applyAlignment="1">
      <alignment vertical="top" wrapText="1"/>
    </xf>
    <xf numFmtId="164" fontId="20" fillId="0" borderId="0" xfId="4" applyFont="1" applyAlignment="1">
      <alignment horizontal="left" wrapText="1"/>
    </xf>
    <xf numFmtId="164" fontId="43" fillId="6" borderId="0" xfId="4" applyFont="1" applyFill="1" applyAlignment="1">
      <alignment vertical="top" wrapText="1"/>
    </xf>
    <xf numFmtId="164" fontId="6" fillId="6" borderId="0" xfId="4" applyFont="1" applyFill="1" applyAlignment="1">
      <alignment horizontal="left" vertical="top" wrapText="1"/>
    </xf>
    <xf numFmtId="165" fontId="22" fillId="6" borderId="0" xfId="2" applyFont="1" applyFill="1">
      <alignment horizontal="right"/>
    </xf>
    <xf numFmtId="165" fontId="6" fillId="6" borderId="0" xfId="3" applyFont="1" applyFill="1">
      <alignment horizontal="right"/>
    </xf>
    <xf numFmtId="164" fontId="9" fillId="6" borderId="0" xfId="4" applyFont="1" applyFill="1" applyAlignment="1">
      <alignment horizontal="left" vertical="top" wrapText="1"/>
    </xf>
    <xf numFmtId="164" fontId="9" fillId="12" borderId="0" xfId="4" applyFont="1" applyFill="1"/>
    <xf numFmtId="164" fontId="7" fillId="12" borderId="0" xfId="4" applyFont="1" applyFill="1" applyAlignment="1">
      <alignment horizontal="right"/>
    </xf>
    <xf numFmtId="164" fontId="9" fillId="12" borderId="0" xfId="4" applyFont="1" applyFill="1" applyAlignment="1">
      <alignment horizontal="right"/>
    </xf>
    <xf numFmtId="164" fontId="9" fillId="6" borderId="0" xfId="4" applyFont="1" applyFill="1" applyAlignment="1">
      <alignment wrapText="1"/>
    </xf>
    <xf numFmtId="164" fontId="23" fillId="6" borderId="0" xfId="4" applyFont="1" applyFill="1" applyAlignment="1">
      <alignment vertical="top" wrapText="1"/>
    </xf>
    <xf numFmtId="164" fontId="7" fillId="5" borderId="0" xfId="4" applyFont="1" applyFill="1" applyAlignment="1">
      <alignment horizontal="right" vertical="top" wrapText="1"/>
    </xf>
    <xf numFmtId="164" fontId="9" fillId="5" borderId="0" xfId="4" applyFont="1" applyFill="1" applyAlignment="1">
      <alignment horizontal="right" vertical="top" wrapText="1"/>
    </xf>
    <xf numFmtId="164" fontId="9" fillId="5" borderId="0" xfId="4" applyFont="1" applyFill="1" applyAlignment="1">
      <alignment vertical="top" wrapText="1"/>
    </xf>
    <xf numFmtId="165" fontId="7" fillId="5" borderId="0" xfId="2" applyFont="1" applyFill="1">
      <alignment horizontal="right"/>
    </xf>
    <xf numFmtId="165" fontId="9" fillId="5" borderId="0" xfId="3" applyFont="1" applyFill="1">
      <alignment horizontal="right"/>
    </xf>
    <xf numFmtId="164" fontId="48" fillId="6" borderId="0" xfId="4" applyFont="1" applyFill="1" applyAlignment="1">
      <alignment vertical="top" wrapText="1"/>
    </xf>
    <xf numFmtId="164" fontId="7" fillId="6" borderId="0" xfId="4" applyFont="1" applyFill="1" applyAlignment="1">
      <alignment vertical="top"/>
    </xf>
    <xf numFmtId="164" fontId="15" fillId="0" borderId="0" xfId="4" applyFont="1"/>
    <xf numFmtId="164" fontId="15" fillId="6" borderId="0" xfId="4" applyFont="1" applyFill="1" applyAlignment="1">
      <alignment horizontal="left" vertical="top" wrapText="1"/>
    </xf>
    <xf numFmtId="164" fontId="9" fillId="13" borderId="0" xfId="4" applyFont="1" applyFill="1"/>
    <xf numFmtId="164" fontId="7" fillId="12" borderId="0" xfId="4" applyFont="1" applyFill="1"/>
    <xf numFmtId="164" fontId="9" fillId="12" borderId="0" xfId="4" applyFont="1" applyFill="1" applyAlignment="1">
      <alignment vertical="top" wrapText="1"/>
    </xf>
    <xf numFmtId="164" fontId="35" fillId="0" borderId="0" xfId="4" applyFont="1"/>
    <xf numFmtId="164" fontId="6" fillId="6" borderId="0" xfId="4" applyFont="1" applyFill="1" applyAlignment="1">
      <alignment horizontal="left" indent="1"/>
    </xf>
    <xf numFmtId="0" fontId="0" fillId="6" borderId="0" xfId="0" applyFill="1" applyAlignment="1">
      <alignment wrapText="1"/>
    </xf>
    <xf numFmtId="1" fontId="47" fillId="4" borderId="0" xfId="4" applyNumberFormat="1" applyFont="1" applyFill="1"/>
    <xf numFmtId="0" fontId="22" fillId="6" borderId="0" xfId="0" applyFont="1" applyFill="1" applyAlignment="1">
      <alignment horizontal="left" wrapText="1"/>
    </xf>
    <xf numFmtId="0" fontId="22" fillId="6" borderId="0" xfId="0" applyFont="1" applyFill="1" applyAlignment="1">
      <alignment horizontal="right"/>
    </xf>
    <xf numFmtId="0" fontId="6" fillId="6" borderId="0" xfId="4" applyNumberFormat="1" applyFont="1" applyFill="1" applyAlignment="1">
      <alignment horizontal="right"/>
    </xf>
    <xf numFmtId="164" fontId="22" fillId="6" borderId="0" xfId="4" applyFont="1" applyFill="1" applyAlignment="1">
      <alignment horizontal="right" vertical="top" wrapText="1"/>
    </xf>
    <xf numFmtId="164" fontId="6" fillId="6" borderId="0" xfId="4" applyFont="1" applyFill="1" applyAlignment="1">
      <alignment horizontal="right"/>
    </xf>
    <xf numFmtId="0" fontId="6" fillId="6" borderId="0" xfId="0" applyFont="1" applyFill="1" applyAlignment="1">
      <alignment horizontal="left" indent="3"/>
    </xf>
    <xf numFmtId="165" fontId="22" fillId="6" borderId="0" xfId="2" applyFont="1" applyFill="1" applyBorder="1">
      <alignment horizontal="right"/>
    </xf>
    <xf numFmtId="165" fontId="6" fillId="6" borderId="0" xfId="2" applyFont="1" applyFill="1" applyBorder="1">
      <alignment horizontal="right"/>
    </xf>
    <xf numFmtId="165" fontId="22" fillId="6" borderId="4" xfId="2" applyFont="1" applyFill="1" applyBorder="1">
      <alignment horizontal="right"/>
    </xf>
    <xf numFmtId="165" fontId="6" fillId="6" borderId="4" xfId="2" applyFont="1" applyFill="1" applyBorder="1">
      <alignment horizontal="right"/>
    </xf>
    <xf numFmtId="0" fontId="22" fillId="6" borderId="0" xfId="0" applyFont="1" applyFill="1" applyAlignment="1">
      <alignment horizontal="left"/>
    </xf>
    <xf numFmtId="165" fontId="22" fillId="6" borderId="5" xfId="2" applyFont="1" applyFill="1" applyBorder="1">
      <alignment horizontal="right"/>
    </xf>
    <xf numFmtId="165" fontId="6" fillId="6" borderId="5" xfId="2" applyFont="1" applyFill="1" applyBorder="1">
      <alignment horizontal="right"/>
    </xf>
    <xf numFmtId="165" fontId="22" fillId="6" borderId="3" xfId="2" applyFont="1" applyFill="1" applyBorder="1">
      <alignment horizontal="right"/>
    </xf>
    <xf numFmtId="164" fontId="17" fillId="4" borderId="0" xfId="4" applyFill="1"/>
    <xf numFmtId="1" fontId="17" fillId="4" borderId="0" xfId="4" applyNumberFormat="1" applyFill="1"/>
    <xf numFmtId="165" fontId="6" fillId="6" borderId="3" xfId="2" applyFont="1" applyFill="1" applyBorder="1">
      <alignment horizontal="right"/>
    </xf>
    <xf numFmtId="164" fontId="37" fillId="0" borderId="0" xfId="4" applyFont="1" applyAlignment="1">
      <alignment vertical="center"/>
    </xf>
    <xf numFmtId="1" fontId="37" fillId="0" borderId="0" xfId="4" applyNumberFormat="1" applyFont="1" applyAlignment="1">
      <alignment vertical="center"/>
    </xf>
    <xf numFmtId="165" fontId="9" fillId="0" borderId="0" xfId="3" applyFont="1" applyAlignment="1">
      <alignment horizontal="right" vertical="center"/>
    </xf>
    <xf numFmtId="164" fontId="6" fillId="6" borderId="0" xfId="4" applyFont="1" applyFill="1" applyAlignment="1">
      <alignment horizontal="left" wrapText="1" indent="1"/>
    </xf>
    <xf numFmtId="164" fontId="41" fillId="6" borderId="0" xfId="4" applyFont="1" applyFill="1"/>
    <xf numFmtId="164" fontId="48" fillId="6" borderId="0" xfId="4" applyFont="1" applyFill="1"/>
    <xf numFmtId="164" fontId="9" fillId="12" borderId="0" xfId="4" applyFont="1" applyFill="1" applyAlignment="1">
      <alignment wrapText="1"/>
    </xf>
    <xf numFmtId="164" fontId="6" fillId="6" borderId="0" xfId="4" applyFont="1" applyFill="1" applyAlignment="1">
      <alignment wrapText="1"/>
    </xf>
    <xf numFmtId="164" fontId="9" fillId="12" borderId="0" xfId="4" applyFont="1" applyFill="1" applyAlignment="1">
      <alignment horizontal="left" vertical="top" wrapText="1"/>
    </xf>
    <xf numFmtId="164" fontId="9" fillId="6" borderId="0" xfId="4" applyFont="1" applyFill="1" applyAlignment="1">
      <alignment horizontal="left" wrapText="1" indent="1"/>
    </xf>
    <xf numFmtId="0" fontId="7" fillId="0" borderId="0" xfId="4" applyNumberFormat="1" applyFont="1" applyAlignment="1">
      <alignment horizontal="right" wrapText="1"/>
    </xf>
    <xf numFmtId="0" fontId="9" fillId="0" borderId="0" xfId="4" applyNumberFormat="1" applyFont="1" applyAlignment="1">
      <alignment horizontal="right" wrapText="1"/>
    </xf>
    <xf numFmtId="164" fontId="7" fillId="0" borderId="0" xfId="4" applyFont="1" applyAlignment="1">
      <alignment vertical="center" wrapText="1"/>
    </xf>
    <xf numFmtId="164" fontId="36" fillId="0" borderId="0" xfId="4" applyFont="1"/>
    <xf numFmtId="164" fontId="7" fillId="0" borderId="0" xfId="4" applyFont="1" applyAlignment="1">
      <alignment vertical="center"/>
    </xf>
    <xf numFmtId="164" fontId="36" fillId="0" borderId="0" xfId="4" applyFont="1" applyAlignment="1">
      <alignment vertical="center"/>
    </xf>
    <xf numFmtId="164" fontId="9" fillId="0" borderId="13" xfId="4" applyFont="1" applyBorder="1"/>
    <xf numFmtId="164" fontId="7" fillId="0" borderId="13" xfId="4" applyFont="1" applyBorder="1" applyAlignment="1">
      <alignment horizontal="right" vertical="center" wrapText="1"/>
    </xf>
    <xf numFmtId="164" fontId="9" fillId="0" borderId="14" xfId="4" applyFont="1" applyBorder="1"/>
    <xf numFmtId="164" fontId="7" fillId="0" borderId="14" xfId="4" applyFont="1" applyBorder="1" applyAlignment="1">
      <alignment horizontal="right"/>
    </xf>
    <xf numFmtId="1" fontId="9" fillId="0" borderId="0" xfId="4" applyNumberFormat="1" applyFont="1"/>
    <xf numFmtId="164" fontId="7" fillId="0" borderId="3" xfId="4" applyFont="1" applyBorder="1"/>
    <xf numFmtId="164" fontId="9" fillId="0" borderId="13" xfId="4" applyFont="1" applyBorder="1" applyAlignment="1">
      <alignment horizontal="right" vertical="center" wrapText="1"/>
    </xf>
    <xf numFmtId="164" fontId="9" fillId="0" borderId="14" xfId="4" applyFont="1" applyBorder="1" applyAlignment="1">
      <alignment horizontal="right"/>
    </xf>
    <xf numFmtId="164" fontId="9" fillId="0" borderId="3" xfId="4" applyFont="1" applyBorder="1"/>
    <xf numFmtId="165" fontId="9" fillId="0" borderId="3" xfId="2" applyFont="1" applyBorder="1">
      <alignment horizontal="right"/>
    </xf>
    <xf numFmtId="164" fontId="9" fillId="0" borderId="0" xfId="4" applyFont="1" applyAlignment="1">
      <alignment vertical="center"/>
    </xf>
    <xf numFmtId="164" fontId="9" fillId="0" borderId="13" xfId="4" applyFont="1" applyBorder="1" applyAlignment="1">
      <alignment vertical="center"/>
    </xf>
    <xf numFmtId="164" fontId="7" fillId="0" borderId="13" xfId="4" applyFont="1" applyBorder="1"/>
    <xf numFmtId="164" fontId="7" fillId="0" borderId="14" xfId="4" applyFont="1" applyBorder="1" applyAlignment="1">
      <alignment vertical="center"/>
    </xf>
    <xf numFmtId="164" fontId="7" fillId="0" borderId="14" xfId="4" applyFont="1" applyBorder="1" applyAlignment="1">
      <alignment horizontal="right" wrapText="1"/>
    </xf>
    <xf numFmtId="164" fontId="9" fillId="0" borderId="15" xfId="4" applyFont="1" applyBorder="1" applyAlignment="1">
      <alignment horizontal="left" vertical="center" indent="2"/>
    </xf>
    <xf numFmtId="165" fontId="7" fillId="0" borderId="15" xfId="2" applyFont="1" applyFill="1" applyBorder="1">
      <alignment horizontal="right"/>
    </xf>
    <xf numFmtId="165" fontId="9" fillId="0" borderId="15" xfId="2" applyFont="1" applyFill="1" applyBorder="1">
      <alignment horizontal="right"/>
    </xf>
    <xf numFmtId="164" fontId="49" fillId="0" borderId="0" xfId="4" applyFont="1"/>
    <xf numFmtId="1" fontId="49" fillId="0" borderId="0" xfId="4" applyNumberFormat="1" applyFont="1"/>
    <xf numFmtId="164" fontId="50" fillId="0" borderId="4" xfId="4" applyFont="1" applyBorder="1" applyAlignment="1">
      <alignment vertical="center"/>
    </xf>
    <xf numFmtId="164" fontId="50" fillId="0" borderId="4" xfId="4" applyFont="1" applyBorder="1"/>
    <xf numFmtId="164" fontId="50" fillId="0" borderId="5" xfId="4" applyFont="1" applyBorder="1"/>
    <xf numFmtId="0" fontId="50" fillId="0" borderId="0" xfId="4" applyNumberFormat="1" applyFont="1" applyAlignment="1">
      <alignment horizontal="right" wrapText="1"/>
    </xf>
    <xf numFmtId="0" fontId="36" fillId="0" borderId="0" xfId="4" applyNumberFormat="1" applyFont="1" applyAlignment="1">
      <alignment horizontal="right" wrapText="1"/>
    </xf>
    <xf numFmtId="164" fontId="50" fillId="0" borderId="0" xfId="4" applyFont="1" applyAlignment="1">
      <alignment vertical="center"/>
    </xf>
    <xf numFmtId="164" fontId="50" fillId="0" borderId="0" xfId="4" applyFont="1" applyAlignment="1">
      <alignment horizontal="right"/>
    </xf>
    <xf numFmtId="164" fontId="36" fillId="0" borderId="15" xfId="4" applyFont="1" applyBorder="1" applyAlignment="1">
      <alignment horizontal="left" vertical="center" indent="2"/>
    </xf>
    <xf numFmtId="165" fontId="50" fillId="0" borderId="15" xfId="2" applyFont="1" applyFill="1" applyBorder="1">
      <alignment horizontal="right"/>
    </xf>
    <xf numFmtId="165" fontId="36" fillId="0" borderId="15" xfId="2" applyFont="1" applyFill="1" applyBorder="1">
      <alignment horizontal="right"/>
    </xf>
    <xf numFmtId="164" fontId="7" fillId="0" borderId="13" xfId="4" applyFont="1" applyBorder="1" applyAlignment="1">
      <alignment horizontal="right" wrapText="1"/>
    </xf>
    <xf numFmtId="0" fontId="7" fillId="0" borderId="13" xfId="4" applyNumberFormat="1" applyFont="1" applyBorder="1" applyAlignment="1">
      <alignment horizontal="right" wrapText="1"/>
    </xf>
    <xf numFmtId="0" fontId="9" fillId="0" borderId="13" xfId="4" applyNumberFormat="1" applyFont="1" applyBorder="1" applyAlignment="1">
      <alignment horizontal="right" wrapText="1"/>
    </xf>
    <xf numFmtId="164" fontId="7" fillId="0" borderId="4" xfId="4" applyFont="1" applyBorder="1" applyAlignment="1">
      <alignment vertical="center"/>
    </xf>
    <xf numFmtId="164" fontId="41" fillId="0" borderId="0" xfId="4" applyFont="1" applyAlignment="1">
      <alignment vertical="center" wrapText="1"/>
    </xf>
    <xf numFmtId="164" fontId="9" fillId="0" borderId="0" xfId="4" applyFont="1" applyAlignment="1">
      <alignment horizontal="center" vertical="center" wrapText="1"/>
    </xf>
    <xf numFmtId="164" fontId="9" fillId="0" borderId="0" xfId="4" applyFont="1" applyAlignment="1">
      <alignment horizontal="left" vertical="center" wrapText="1" indent="1"/>
    </xf>
    <xf numFmtId="164" fontId="9" fillId="0" borderId="0" xfId="4" applyFont="1" applyAlignment="1">
      <alignment horizontal="center" vertical="center"/>
    </xf>
    <xf numFmtId="164" fontId="23" fillId="0" borderId="0" xfId="4" applyFont="1" applyAlignment="1">
      <alignment vertical="center" wrapText="1"/>
    </xf>
    <xf numFmtId="164" fontId="52" fillId="0" borderId="0" xfId="4" applyFont="1"/>
    <xf numFmtId="164" fontId="53" fillId="0" borderId="0" xfId="4" applyFont="1"/>
    <xf numFmtId="1" fontId="53" fillId="0" borderId="0" xfId="4" applyNumberFormat="1" applyFont="1"/>
    <xf numFmtId="164" fontId="52" fillId="0" borderId="0" xfId="4" applyFont="1" applyAlignment="1">
      <alignment wrapText="1"/>
    </xf>
    <xf numFmtId="164" fontId="22" fillId="0" borderId="0" xfId="4" applyFont="1"/>
    <xf numFmtId="164" fontId="54" fillId="0" borderId="0" xfId="4" applyFont="1"/>
    <xf numFmtId="164" fontId="7" fillId="0" borderId="0" xfId="4" applyFont="1" applyAlignment="1">
      <alignment vertical="top"/>
    </xf>
    <xf numFmtId="49" fontId="55" fillId="0" borderId="0" xfId="4" applyNumberFormat="1" applyFont="1" applyAlignment="1">
      <alignment horizontal="right" vertical="top"/>
    </xf>
    <xf numFmtId="164" fontId="9" fillId="0" borderId="0" xfId="4" applyFont="1" applyAlignment="1">
      <alignment horizontal="left" vertical="top" indent="2"/>
    </xf>
    <xf numFmtId="164" fontId="9" fillId="0" borderId="0" xfId="4" applyFont="1" applyAlignment="1">
      <alignment horizontal="right"/>
    </xf>
    <xf numFmtId="164" fontId="41" fillId="0" borderId="0" xfId="4" applyFont="1" applyAlignment="1">
      <alignment vertical="top"/>
    </xf>
    <xf numFmtId="164" fontId="41" fillId="0" borderId="0" xfId="4" applyFont="1"/>
    <xf numFmtId="164" fontId="43" fillId="0" borderId="0" xfId="4" applyFont="1"/>
    <xf numFmtId="164" fontId="22" fillId="0" borderId="13" xfId="4" applyFont="1" applyBorder="1" applyAlignment="1">
      <alignment horizontal="right" wrapText="1"/>
    </xf>
    <xf numFmtId="164" fontId="22" fillId="0" borderId="14" xfId="4" applyFont="1" applyBorder="1" applyAlignment="1">
      <alignment horizontal="right" wrapText="1"/>
    </xf>
    <xf numFmtId="164" fontId="6" fillId="3" borderId="0" xfId="4" applyFont="1" applyFill="1" applyAlignment="1">
      <alignment vertical="top"/>
    </xf>
    <xf numFmtId="165" fontId="9" fillId="3" borderId="0" xfId="2" applyFont="1" applyFill="1" applyBorder="1">
      <alignment horizontal="right"/>
    </xf>
    <xf numFmtId="165" fontId="6" fillId="3" borderId="0" xfId="2" applyFont="1" applyFill="1" applyBorder="1">
      <alignment horizontal="right"/>
    </xf>
    <xf numFmtId="165" fontId="7" fillId="3" borderId="0" xfId="2" applyFont="1" applyFill="1">
      <alignment horizontal="right"/>
    </xf>
    <xf numFmtId="165" fontId="57" fillId="0" borderId="0" xfId="2" applyFont="1" applyFill="1">
      <alignment horizontal="right"/>
    </xf>
    <xf numFmtId="164" fontId="9" fillId="0" borderId="0" xfId="4" applyFont="1" applyAlignment="1">
      <alignment horizontal="left" vertical="top" indent="1"/>
    </xf>
    <xf numFmtId="164" fontId="7" fillId="0" borderId="3" xfId="4" applyFont="1" applyBorder="1" applyAlignment="1">
      <alignment horizontal="left" wrapText="1"/>
    </xf>
    <xf numFmtId="164" fontId="7" fillId="0" borderId="0" xfId="4" applyFont="1" applyAlignment="1">
      <alignment horizontal="left" wrapText="1"/>
    </xf>
    <xf numFmtId="164" fontId="7" fillId="0" borderId="0" xfId="4" applyFont="1" applyAlignment="1">
      <alignment wrapText="1"/>
    </xf>
    <xf numFmtId="164" fontId="7" fillId="0" borderId="3" xfId="4" applyFont="1" applyBorder="1" applyAlignment="1">
      <alignment wrapText="1"/>
    </xf>
    <xf numFmtId="164" fontId="9" fillId="0" borderId="3" xfId="4" applyFont="1" applyBorder="1" applyAlignment="1">
      <alignment wrapText="1"/>
    </xf>
    <xf numFmtId="164" fontId="9" fillId="3" borderId="3" xfId="4" applyFont="1" applyFill="1" applyBorder="1" applyAlignment="1">
      <alignment wrapText="1"/>
    </xf>
    <xf numFmtId="165" fontId="7" fillId="3" borderId="3" xfId="2" applyFont="1" applyFill="1" applyBorder="1">
      <alignment horizontal="right"/>
    </xf>
    <xf numFmtId="164" fontId="58" fillId="0" borderId="0" xfId="4" applyFont="1"/>
    <xf numFmtId="164" fontId="6" fillId="3" borderId="0" xfId="4" applyFont="1" applyFill="1" applyAlignment="1">
      <alignment vertical="center" wrapText="1"/>
    </xf>
    <xf numFmtId="0" fontId="3" fillId="0" borderId="0" xfId="0" applyFont="1" applyAlignment="1">
      <alignment wrapText="1"/>
    </xf>
    <xf numFmtId="164" fontId="9" fillId="0" borderId="13" xfId="4" applyFont="1" applyBorder="1" applyAlignment="1">
      <alignment horizontal="left" wrapText="1"/>
    </xf>
    <xf numFmtId="164" fontId="9" fillId="0" borderId="13" xfId="4" applyFont="1" applyBorder="1" applyAlignment="1">
      <alignment horizontal="right" wrapText="1"/>
    </xf>
    <xf numFmtId="164" fontId="9" fillId="0" borderId="14" xfId="4" applyFont="1" applyBorder="1" applyAlignment="1">
      <alignment wrapText="1"/>
    </xf>
    <xf numFmtId="165" fontId="9" fillId="0" borderId="0" xfId="2" applyFont="1" applyFill="1">
      <alignment horizontal="right"/>
    </xf>
    <xf numFmtId="164" fontId="9" fillId="0" borderId="3" xfId="4" applyFont="1" applyBorder="1" applyAlignment="1">
      <alignment horizontal="left" wrapText="1"/>
    </xf>
    <xf numFmtId="164" fontId="9" fillId="0" borderId="0" xfId="4" applyFont="1" applyAlignment="1">
      <alignment horizontal="left" vertical="center" wrapText="1"/>
    </xf>
    <xf numFmtId="164" fontId="7" fillId="0" borderId="0" xfId="4" applyFont="1" applyAlignment="1">
      <alignment horizontal="right" vertical="center"/>
    </xf>
    <xf numFmtId="0" fontId="59" fillId="0" borderId="0" xfId="0" applyFont="1"/>
    <xf numFmtId="0" fontId="11" fillId="0" borderId="0" xfId="0" applyFont="1"/>
    <xf numFmtId="0" fontId="22" fillId="0" borderId="0" xfId="4" applyNumberFormat="1" applyFont="1" applyAlignment="1">
      <alignment horizontal="right" wrapText="1"/>
    </xf>
    <xf numFmtId="0" fontId="60" fillId="0" borderId="0" xfId="0" applyFont="1"/>
    <xf numFmtId="1" fontId="60" fillId="0" borderId="0" xfId="0" applyNumberFormat="1" applyFont="1"/>
    <xf numFmtId="0" fontId="52" fillId="0" borderId="0" xfId="0" applyFont="1"/>
    <xf numFmtId="164" fontId="52" fillId="0" borderId="0" xfId="4" applyFont="1" applyAlignment="1">
      <alignment horizontal="left" vertical="center" wrapText="1"/>
    </xf>
    <xf numFmtId="0" fontId="61" fillId="0" borderId="0" xfId="0" applyFont="1"/>
    <xf numFmtId="1" fontId="61" fillId="0" borderId="0" xfId="0" applyNumberFormat="1" applyFont="1"/>
    <xf numFmtId="164" fontId="62" fillId="0" borderId="0" xfId="4" applyFont="1" applyAlignment="1">
      <alignment vertical="top" wrapText="1"/>
    </xf>
    <xf numFmtId="0" fontId="6" fillId="0" borderId="0" xfId="0" applyFont="1" applyAlignment="1">
      <alignment vertical="center"/>
    </xf>
    <xf numFmtId="0" fontId="6" fillId="0" borderId="0" xfId="4" applyNumberFormat="1" applyFont="1" applyAlignment="1">
      <alignment horizontal="right" wrapText="1"/>
    </xf>
    <xf numFmtId="165" fontId="6" fillId="0" borderId="3" xfId="2" applyFont="1" applyBorder="1">
      <alignment horizontal="right"/>
    </xf>
    <xf numFmtId="164" fontId="9" fillId="3" borderId="0" xfId="4" applyFont="1" applyFill="1" applyAlignment="1">
      <alignment vertical="top" wrapText="1"/>
    </xf>
    <xf numFmtId="164" fontId="9" fillId="0" borderId="0" xfId="4" applyFont="1" applyAlignment="1">
      <alignment horizontal="left"/>
    </xf>
    <xf numFmtId="164" fontId="9" fillId="0" borderId="0" xfId="4" applyFont="1" applyAlignment="1">
      <alignment horizontal="left" vertical="top"/>
    </xf>
    <xf numFmtId="165" fontId="6" fillId="0" borderId="0" xfId="4" applyNumberFormat="1" applyFont="1" applyAlignment="1">
      <alignment horizontal="right" vertical="top" wrapText="1"/>
    </xf>
    <xf numFmtId="164" fontId="43" fillId="3" borderId="0" xfId="4" applyFont="1" applyFill="1"/>
    <xf numFmtId="164" fontId="22" fillId="3" borderId="0" xfId="4" applyFont="1" applyFill="1" applyAlignment="1">
      <alignment vertical="center"/>
    </xf>
    <xf numFmtId="164" fontId="6" fillId="3" borderId="0" xfId="4" applyFont="1" applyFill="1"/>
    <xf numFmtId="164" fontId="22" fillId="3" borderId="13" xfId="4" applyFont="1" applyFill="1" applyBorder="1"/>
    <xf numFmtId="164" fontId="22" fillId="3" borderId="0" xfId="4" applyFont="1" applyFill="1"/>
    <xf numFmtId="0" fontId="22" fillId="3" borderId="0" xfId="4" applyNumberFormat="1" applyFont="1" applyFill="1" applyAlignment="1">
      <alignment horizontal="right" vertical="center"/>
    </xf>
    <xf numFmtId="0" fontId="6" fillId="3" borderId="0" xfId="4" applyNumberFormat="1" applyFont="1" applyFill="1" applyAlignment="1">
      <alignment horizontal="right" wrapText="1"/>
    </xf>
    <xf numFmtId="164" fontId="22" fillId="3" borderId="14" xfId="4" applyFont="1" applyFill="1" applyBorder="1"/>
    <xf numFmtId="164" fontId="22" fillId="3" borderId="14" xfId="4" applyFont="1" applyFill="1" applyBorder="1" applyAlignment="1">
      <alignment horizontal="right" vertical="center"/>
    </xf>
    <xf numFmtId="165" fontId="6" fillId="3" borderId="14" xfId="3" applyFont="1" applyFill="1" applyBorder="1">
      <alignment horizontal="right"/>
    </xf>
    <xf numFmtId="164" fontId="6" fillId="3" borderId="4" xfId="4" applyFont="1" applyFill="1" applyBorder="1" applyAlignment="1">
      <alignment horizontal="left" indent="2"/>
    </xf>
    <xf numFmtId="165" fontId="22" fillId="3" borderId="4" xfId="2" applyFont="1" applyFill="1" applyBorder="1">
      <alignment horizontal="right"/>
    </xf>
    <xf numFmtId="165" fontId="6" fillId="3" borderId="4" xfId="3" applyFont="1" applyFill="1" applyBorder="1">
      <alignment horizontal="right"/>
    </xf>
    <xf numFmtId="164" fontId="6" fillId="0" borderId="2" xfId="4" applyFont="1" applyBorder="1" applyAlignment="1">
      <alignment vertical="top" wrapText="1"/>
    </xf>
    <xf numFmtId="164" fontId="22" fillId="3" borderId="0" xfId="4" applyFont="1" applyFill="1" applyAlignment="1">
      <alignment vertical="top" wrapText="1"/>
    </xf>
    <xf numFmtId="164" fontId="6" fillId="3" borderId="0" xfId="4" applyFont="1" applyFill="1" applyAlignment="1">
      <alignment horizontal="left" vertical="center" indent="2"/>
    </xf>
    <xf numFmtId="165" fontId="22" fillId="3" borderId="3" xfId="2" applyFont="1" applyFill="1" applyBorder="1">
      <alignment horizontal="right"/>
    </xf>
    <xf numFmtId="165" fontId="6" fillId="3" borderId="3" xfId="3" applyFont="1" applyFill="1" applyBorder="1">
      <alignment horizontal="right"/>
    </xf>
    <xf numFmtId="164" fontId="6" fillId="3" borderId="0" xfId="4" applyFont="1" applyFill="1" applyAlignment="1">
      <alignment vertical="center"/>
    </xf>
    <xf numFmtId="164" fontId="6" fillId="0" borderId="0" xfId="4" applyFont="1" applyAlignment="1">
      <alignment horizontal="left" vertical="center"/>
    </xf>
    <xf numFmtId="0" fontId="22" fillId="0" borderId="0" xfId="4" applyNumberFormat="1" applyFont="1" applyAlignment="1">
      <alignment horizontal="right" vertical="center"/>
    </xf>
    <xf numFmtId="0" fontId="6" fillId="0" borderId="0" xfId="0" quotePrefix="1" applyFont="1" applyAlignment="1">
      <alignment wrapText="1"/>
    </xf>
    <xf numFmtId="164" fontId="9" fillId="0" borderId="0" xfId="4" applyFont="1" applyAlignment="1">
      <alignment horizontal="left" vertical="center"/>
    </xf>
    <xf numFmtId="164" fontId="9" fillId="0" borderId="0" xfId="4" applyFont="1" applyAlignment="1">
      <alignment horizontal="left" vertical="center" indent="1"/>
    </xf>
    <xf numFmtId="164" fontId="6" fillId="0" borderId="0" xfId="4" applyFont="1" applyAlignment="1">
      <alignment vertical="center"/>
    </xf>
    <xf numFmtId="0" fontId="6" fillId="0" borderId="0" xfId="0" quotePrefix="1" applyFont="1" applyAlignment="1">
      <alignment vertical="top" wrapText="1"/>
    </xf>
    <xf numFmtId="167" fontId="37" fillId="0" borderId="0" xfId="7" applyFont="1" applyFill="1"/>
    <xf numFmtId="167" fontId="37" fillId="0" borderId="0" xfId="7" applyFont="1"/>
    <xf numFmtId="9" fontId="37" fillId="0" borderId="0" xfId="8" applyFont="1"/>
    <xf numFmtId="164" fontId="6" fillId="0" borderId="0" xfId="4" applyFont="1" applyAlignment="1">
      <alignment horizontal="left" vertical="top" wrapText="1" indent="1"/>
    </xf>
    <xf numFmtId="164" fontId="22" fillId="0" borderId="0" xfId="4" applyFont="1" applyAlignment="1">
      <alignment vertical="center" wrapText="1"/>
    </xf>
    <xf numFmtId="164" fontId="7" fillId="0" borderId="14" xfId="4" applyFont="1" applyBorder="1" applyAlignment="1">
      <alignment horizontal="right" vertical="top" wrapText="1"/>
    </xf>
    <xf numFmtId="164" fontId="6" fillId="0" borderId="0" xfId="4" applyFont="1" applyAlignment="1">
      <alignment horizontal="left" vertical="top" wrapText="1" indent="2"/>
    </xf>
    <xf numFmtId="0" fontId="36" fillId="0" borderId="0" xfId="0" applyFont="1"/>
    <xf numFmtId="164" fontId="40" fillId="10" borderId="16" xfId="4" applyFont="1" applyFill="1" applyBorder="1" applyAlignment="1">
      <alignment horizontal="left" vertical="center"/>
    </xf>
    <xf numFmtId="164" fontId="9" fillId="6" borderId="5" xfId="4" applyFont="1" applyFill="1" applyBorder="1"/>
    <xf numFmtId="164" fontId="9" fillId="6" borderId="5" xfId="4" applyFont="1" applyFill="1" applyBorder="1" applyAlignment="1">
      <alignment vertical="top" wrapText="1"/>
    </xf>
    <xf numFmtId="0" fontId="7" fillId="6" borderId="5" xfId="4" applyNumberFormat="1" applyFont="1" applyFill="1" applyBorder="1" applyAlignment="1">
      <alignment horizontal="right"/>
    </xf>
    <xf numFmtId="0" fontId="9" fillId="6" borderId="5" xfId="4" applyNumberFormat="1" applyFont="1" applyFill="1" applyBorder="1" applyAlignment="1">
      <alignment horizontal="right"/>
    </xf>
    <xf numFmtId="164" fontId="9" fillId="6" borderId="2" xfId="4" applyFont="1" applyFill="1" applyBorder="1" applyAlignment="1">
      <alignment vertical="top" wrapText="1"/>
    </xf>
    <xf numFmtId="164" fontId="7" fillId="6" borderId="2" xfId="4" applyFont="1" applyFill="1" applyBorder="1" applyAlignment="1">
      <alignment horizontal="right" vertical="top" wrapText="1"/>
    </xf>
    <xf numFmtId="164" fontId="9" fillId="6" borderId="2" xfId="4" applyFont="1" applyFill="1" applyBorder="1" applyAlignment="1">
      <alignment horizontal="right" vertical="top" wrapText="1"/>
    </xf>
    <xf numFmtId="164" fontId="7" fillId="6" borderId="0" xfId="4" applyFont="1" applyFill="1" applyAlignment="1">
      <alignment horizontal="right" vertical="top" wrapText="1"/>
    </xf>
    <xf numFmtId="164" fontId="9" fillId="6" borderId="0" xfId="4" applyFont="1" applyFill="1" applyAlignment="1">
      <alignment horizontal="right" vertical="top" wrapText="1"/>
    </xf>
    <xf numFmtId="164" fontId="63" fillId="6" borderId="0" xfId="4" applyFont="1" applyFill="1" applyAlignment="1">
      <alignment vertical="top" wrapText="1"/>
    </xf>
    <xf numFmtId="164" fontId="9" fillId="6" borderId="0" xfId="4" applyFont="1" applyFill="1" applyAlignment="1">
      <alignment horizontal="left" wrapText="1"/>
    </xf>
    <xf numFmtId="164" fontId="9" fillId="6" borderId="0" xfId="4" applyFont="1" applyFill="1" applyAlignment="1">
      <alignment horizontal="left" vertical="top" wrapText="1" indent="1"/>
    </xf>
    <xf numFmtId="164" fontId="9" fillId="6" borderId="0" xfId="4" applyFont="1" applyFill="1" applyAlignment="1">
      <alignment vertical="center" wrapText="1"/>
    </xf>
    <xf numFmtId="164" fontId="9" fillId="6" borderId="0" xfId="4" applyFont="1" applyFill="1" applyAlignment="1">
      <alignment horizontal="left" vertical="top" wrapText="1" indent="2"/>
    </xf>
    <xf numFmtId="164" fontId="9" fillId="5" borderId="0" xfId="4" applyFont="1" applyFill="1" applyAlignment="1">
      <alignment horizontal="left" vertical="top" wrapText="1" indent="2"/>
    </xf>
    <xf numFmtId="164" fontId="7" fillId="6" borderId="0" xfId="4" applyFont="1" applyFill="1" applyAlignment="1">
      <alignment vertical="center"/>
    </xf>
    <xf numFmtId="164" fontId="9" fillId="6" borderId="13" xfId="4" applyFont="1" applyFill="1" applyBorder="1"/>
    <xf numFmtId="164" fontId="7" fillId="6" borderId="13" xfId="4" applyFont="1" applyFill="1" applyBorder="1" applyAlignment="1">
      <alignment horizontal="right" vertical="center" wrapText="1"/>
    </xf>
    <xf numFmtId="164" fontId="9" fillId="6" borderId="14" xfId="4" applyFont="1" applyFill="1" applyBorder="1"/>
    <xf numFmtId="164" fontId="7" fillId="6" borderId="14" xfId="4" applyFont="1" applyFill="1" applyBorder="1" applyAlignment="1">
      <alignment horizontal="right" vertical="center"/>
    </xf>
    <xf numFmtId="164" fontId="9" fillId="6" borderId="4" xfId="4" applyFont="1" applyFill="1" applyBorder="1" applyAlignment="1">
      <alignment horizontal="left" vertical="top" wrapText="1" indent="2"/>
    </xf>
    <xf numFmtId="164" fontId="7" fillId="6" borderId="3" xfId="4" applyFont="1" applyFill="1" applyBorder="1"/>
    <xf numFmtId="164" fontId="9" fillId="6" borderId="13" xfId="4" applyFont="1" applyFill="1" applyBorder="1" applyAlignment="1">
      <alignment horizontal="right" vertical="center" wrapText="1"/>
    </xf>
    <xf numFmtId="164" fontId="9" fillId="6" borderId="14" xfId="4" applyFont="1" applyFill="1" applyBorder="1" applyAlignment="1">
      <alignment horizontal="right" vertical="center" wrapText="1"/>
    </xf>
    <xf numFmtId="165" fontId="9" fillId="6" borderId="4" xfId="3" applyFont="1" applyFill="1" applyBorder="1">
      <alignment horizontal="right"/>
    </xf>
    <xf numFmtId="164" fontId="9" fillId="6" borderId="3" xfId="4" applyFont="1" applyFill="1" applyBorder="1"/>
    <xf numFmtId="164" fontId="9" fillId="6" borderId="0" xfId="4" applyFont="1" applyFill="1" applyAlignment="1">
      <alignment horizontal="left" vertical="center" indent="2"/>
    </xf>
    <xf numFmtId="164" fontId="9" fillId="6" borderId="0" xfId="4" applyFont="1" applyFill="1" applyAlignment="1">
      <alignment vertical="center"/>
    </xf>
    <xf numFmtId="164" fontId="22" fillId="6" borderId="0" xfId="4" applyFont="1" applyFill="1" applyAlignment="1">
      <alignment vertical="center"/>
    </xf>
    <xf numFmtId="164" fontId="6" fillId="6" borderId="0" xfId="4" applyFont="1" applyFill="1" applyAlignment="1">
      <alignment vertical="center"/>
    </xf>
    <xf numFmtId="165" fontId="6" fillId="6" borderId="3" xfId="3" applyFont="1" applyFill="1" applyBorder="1">
      <alignment horizontal="right"/>
    </xf>
    <xf numFmtId="164" fontId="22" fillId="6" borderId="0" xfId="4" applyFont="1" applyFill="1" applyAlignment="1">
      <alignment vertical="top" wrapText="1"/>
    </xf>
    <xf numFmtId="164" fontId="64" fillId="6" borderId="0" xfId="4" applyFont="1" applyFill="1" applyAlignment="1">
      <alignment vertical="top" wrapText="1"/>
    </xf>
    <xf numFmtId="165" fontId="6" fillId="6" borderId="0" xfId="3" applyFont="1" applyFill="1" applyBorder="1">
      <alignment horizontal="right"/>
    </xf>
    <xf numFmtId="164" fontId="6" fillId="5" borderId="0" xfId="4" applyFont="1" applyFill="1" applyAlignment="1">
      <alignment horizontal="left" vertical="top" wrapText="1" indent="2"/>
    </xf>
    <xf numFmtId="164" fontId="22" fillId="5" borderId="0" xfId="4" applyFont="1" applyFill="1" applyAlignment="1">
      <alignment vertical="top" wrapText="1"/>
    </xf>
    <xf numFmtId="164" fontId="64" fillId="5" borderId="0" xfId="4" applyFont="1" applyFill="1" applyAlignment="1">
      <alignment vertical="top" wrapText="1"/>
    </xf>
    <xf numFmtId="164" fontId="6" fillId="5" borderId="0" xfId="4" applyFont="1" applyFill="1" applyAlignment="1">
      <alignment vertical="center"/>
    </xf>
    <xf numFmtId="164" fontId="22" fillId="5" borderId="0" xfId="4" applyFont="1" applyFill="1" applyAlignment="1">
      <alignment vertical="center"/>
    </xf>
    <xf numFmtId="164" fontId="22" fillId="6" borderId="0" xfId="4" applyFont="1" applyFill="1"/>
    <xf numFmtId="164" fontId="6" fillId="5" borderId="13" xfId="4" applyFont="1" applyFill="1" applyBorder="1" applyAlignment="1">
      <alignment vertical="center"/>
    </xf>
    <xf numFmtId="164" fontId="22" fillId="6" borderId="13" xfId="4" applyFont="1" applyFill="1" applyBorder="1" applyAlignment="1">
      <alignment horizontal="right" vertical="center"/>
    </xf>
    <xf numFmtId="0" fontId="22" fillId="6" borderId="0" xfId="4" applyNumberFormat="1" applyFont="1" applyFill="1" applyAlignment="1">
      <alignment horizontal="right" wrapText="1"/>
    </xf>
    <xf numFmtId="0" fontId="6" fillId="6" borderId="0" xfId="4" applyNumberFormat="1" applyFont="1" applyFill="1" applyAlignment="1">
      <alignment horizontal="right" wrapText="1"/>
    </xf>
    <xf numFmtId="164" fontId="22" fillId="5" borderId="14" xfId="4" applyFont="1" applyFill="1" applyBorder="1" applyAlignment="1">
      <alignment vertical="center"/>
    </xf>
    <xf numFmtId="164" fontId="22" fillId="6" borderId="14" xfId="4" applyFont="1" applyFill="1" applyBorder="1" applyAlignment="1">
      <alignment horizontal="right"/>
    </xf>
    <xf numFmtId="164" fontId="6" fillId="5" borderId="4" xfId="4" applyFont="1" applyFill="1" applyBorder="1" applyAlignment="1">
      <alignment horizontal="left" vertical="center" indent="2"/>
    </xf>
    <xf numFmtId="165" fontId="6" fillId="6" borderId="15" xfId="3" applyFont="1" applyFill="1" applyBorder="1">
      <alignment horizontal="right"/>
    </xf>
    <xf numFmtId="164" fontId="6" fillId="5" borderId="0" xfId="4" applyFont="1" applyFill="1"/>
    <xf numFmtId="164" fontId="6" fillId="6" borderId="0" xfId="4" applyFont="1" applyFill="1"/>
    <xf numFmtId="164" fontId="6" fillId="6" borderId="0" xfId="4" applyFont="1" applyFill="1" applyAlignment="1">
      <alignment horizontal="left"/>
    </xf>
    <xf numFmtId="164" fontId="6" fillId="12" borderId="0" xfId="4" applyFont="1" applyFill="1" applyAlignment="1">
      <alignment vertical="top" wrapText="1"/>
    </xf>
    <xf numFmtId="164" fontId="22" fillId="12" borderId="0" xfId="4" applyFont="1" applyFill="1" applyAlignment="1">
      <alignment horizontal="right" vertical="top" wrapText="1"/>
    </xf>
    <xf numFmtId="164" fontId="22" fillId="12" borderId="0" xfId="4" applyFont="1" applyFill="1" applyAlignment="1">
      <alignment horizontal="right"/>
    </xf>
    <xf numFmtId="164" fontId="6" fillId="12" borderId="0" xfId="4" applyFont="1" applyFill="1" applyAlignment="1">
      <alignment horizontal="right"/>
    </xf>
    <xf numFmtId="164" fontId="6" fillId="12" borderId="0" xfId="4" applyFont="1" applyFill="1"/>
    <xf numFmtId="164" fontId="36" fillId="6" borderId="0" xfId="4" applyFont="1" applyFill="1"/>
    <xf numFmtId="164" fontId="22" fillId="5" borderId="13" xfId="4" applyFont="1" applyFill="1" applyBorder="1" applyAlignment="1">
      <alignment horizontal="right" vertical="center"/>
    </xf>
    <xf numFmtId="0" fontId="22" fillId="5" borderId="13" xfId="4" applyNumberFormat="1" applyFont="1" applyFill="1" applyBorder="1" applyAlignment="1">
      <alignment horizontal="right" wrapText="1"/>
    </xf>
    <xf numFmtId="0" fontId="6" fillId="5" borderId="13" xfId="4" applyNumberFormat="1" applyFont="1" applyFill="1" applyBorder="1" applyAlignment="1">
      <alignment horizontal="right" wrapText="1"/>
    </xf>
    <xf numFmtId="164" fontId="22" fillId="5" borderId="0" xfId="4" applyFont="1" applyFill="1" applyAlignment="1">
      <alignment horizontal="right" vertical="center"/>
    </xf>
    <xf numFmtId="164" fontId="6" fillId="5" borderId="0" xfId="4" applyFont="1" applyFill="1" applyAlignment="1">
      <alignment horizontal="right" vertical="center" wrapText="1"/>
    </xf>
    <xf numFmtId="164" fontId="22" fillId="5" borderId="13" xfId="4" applyFont="1" applyFill="1" applyBorder="1" applyAlignment="1">
      <alignment vertical="center"/>
    </xf>
    <xf numFmtId="164" fontId="6" fillId="5" borderId="0" xfId="4" applyFont="1" applyFill="1" applyAlignment="1">
      <alignment horizontal="left" indent="2"/>
    </xf>
    <xf numFmtId="165" fontId="22" fillId="5" borderId="0" xfId="2" applyFont="1" applyFill="1">
      <alignment horizontal="right"/>
    </xf>
    <xf numFmtId="165" fontId="6" fillId="5" borderId="0" xfId="3" applyFont="1" applyFill="1">
      <alignment horizontal="right"/>
    </xf>
    <xf numFmtId="164" fontId="22" fillId="5" borderId="0" xfId="4" applyFont="1" applyFill="1"/>
    <xf numFmtId="164" fontId="22" fillId="5" borderId="4" xfId="4" applyFont="1" applyFill="1" applyBorder="1"/>
    <xf numFmtId="164" fontId="6" fillId="5" borderId="4" xfId="4" applyFont="1" applyFill="1" applyBorder="1"/>
    <xf numFmtId="164" fontId="6" fillId="5" borderId="14" xfId="4" applyFont="1" applyFill="1" applyBorder="1" applyAlignment="1">
      <alignment vertical="center"/>
    </xf>
    <xf numFmtId="164" fontId="22" fillId="5" borderId="14" xfId="4" applyFont="1" applyFill="1" applyBorder="1" applyAlignment="1">
      <alignment horizontal="right" vertical="center"/>
    </xf>
    <xf numFmtId="164" fontId="6" fillId="5" borderId="14" xfId="4" applyFont="1" applyFill="1" applyBorder="1" applyAlignment="1">
      <alignment horizontal="right" vertical="center" wrapText="1"/>
    </xf>
    <xf numFmtId="164" fontId="9" fillId="12" borderId="0" xfId="4" applyFont="1" applyFill="1" applyAlignment="1">
      <alignment horizontal="center"/>
    </xf>
    <xf numFmtId="165" fontId="22" fillId="5" borderId="0" xfId="2" applyFont="1" applyFill="1" applyBorder="1">
      <alignment horizontal="right"/>
    </xf>
    <xf numFmtId="165" fontId="22" fillId="5" borderId="3" xfId="2" applyFont="1" applyFill="1" applyBorder="1">
      <alignment horizontal="right"/>
    </xf>
    <xf numFmtId="164" fontId="6" fillId="5" borderId="0" xfId="4" applyFont="1" applyFill="1" applyAlignment="1">
      <alignment horizontal="left" vertical="top" wrapText="1"/>
    </xf>
    <xf numFmtId="164" fontId="9" fillId="5" borderId="0" xfId="4" applyFont="1" applyFill="1"/>
    <xf numFmtId="164" fontId="54" fillId="12" borderId="0" xfId="4" applyFont="1" applyFill="1"/>
    <xf numFmtId="164" fontId="41" fillId="5" borderId="0" xfId="4" applyFont="1" applyFill="1" applyAlignment="1">
      <alignment vertical="top" wrapText="1"/>
    </xf>
    <xf numFmtId="164" fontId="7" fillId="5" borderId="0" xfId="4" applyFont="1" applyFill="1" applyAlignment="1">
      <alignment horizontal="right" wrapText="1"/>
    </xf>
    <xf numFmtId="164" fontId="9" fillId="5" borderId="0" xfId="4" applyFont="1" applyFill="1" applyAlignment="1">
      <alignment horizontal="left" vertical="top" wrapText="1"/>
    </xf>
    <xf numFmtId="165" fontId="7" fillId="5" borderId="0" xfId="2" applyFont="1" applyFill="1" applyBorder="1">
      <alignment horizontal="right"/>
    </xf>
    <xf numFmtId="164" fontId="23" fillId="5" borderId="0" xfId="4" applyFont="1" applyFill="1" applyAlignment="1">
      <alignment vertical="top" wrapText="1"/>
    </xf>
    <xf numFmtId="164" fontId="54" fillId="6" borderId="0" xfId="4" applyFont="1" applyFill="1" applyAlignment="1">
      <alignment vertical="top" wrapText="1"/>
    </xf>
    <xf numFmtId="164" fontId="41" fillId="6" borderId="0" xfId="4" applyFont="1" applyFill="1" applyAlignment="1">
      <alignment vertical="top"/>
    </xf>
    <xf numFmtId="164" fontId="41" fillId="5" borderId="0" xfId="4" applyFont="1" applyFill="1"/>
    <xf numFmtId="164" fontId="7" fillId="5" borderId="0" xfId="4" applyFont="1" applyFill="1" applyAlignment="1">
      <alignment vertical="top"/>
    </xf>
    <xf numFmtId="164" fontId="9" fillId="5" borderId="13" xfId="4" applyFont="1" applyFill="1" applyBorder="1"/>
    <xf numFmtId="164" fontId="7" fillId="5" borderId="13" xfId="4" applyFont="1" applyFill="1" applyBorder="1" applyAlignment="1">
      <alignment horizontal="right" wrapText="1"/>
    </xf>
    <xf numFmtId="164" fontId="22" fillId="5" borderId="13" xfId="4" applyFont="1" applyFill="1" applyBorder="1" applyAlignment="1">
      <alignment horizontal="right" wrapText="1"/>
    </xf>
    <xf numFmtId="164" fontId="9" fillId="5" borderId="14" xfId="4" applyFont="1" applyFill="1" applyBorder="1"/>
    <xf numFmtId="164" fontId="7" fillId="5" borderId="14" xfId="4" applyFont="1" applyFill="1" applyBorder="1" applyAlignment="1">
      <alignment horizontal="right" wrapText="1"/>
    </xf>
    <xf numFmtId="164" fontId="7" fillId="5" borderId="0" xfId="4" applyFont="1" applyFill="1"/>
    <xf numFmtId="164" fontId="9" fillId="6" borderId="0" xfId="4" applyFont="1" applyFill="1" applyAlignment="1">
      <alignment vertical="top"/>
    </xf>
    <xf numFmtId="164" fontId="9" fillId="3" borderId="0" xfId="4" applyFont="1" applyFill="1" applyAlignment="1">
      <alignment vertical="top"/>
    </xf>
    <xf numFmtId="165" fontId="9" fillId="6" borderId="0" xfId="2" applyFont="1" applyFill="1" applyBorder="1">
      <alignment horizontal="right"/>
    </xf>
    <xf numFmtId="164" fontId="6" fillId="6" borderId="0" xfId="4" applyFont="1" applyFill="1" applyAlignment="1">
      <alignment horizontal="left" vertical="top" indent="1"/>
    </xf>
    <xf numFmtId="164" fontId="9" fillId="6" borderId="0" xfId="4" applyFont="1" applyFill="1" applyAlignment="1">
      <alignment horizontal="left" vertical="top" indent="1"/>
    </xf>
    <xf numFmtId="164" fontId="6" fillId="6" borderId="0" xfId="4" applyFont="1" applyFill="1" applyAlignment="1">
      <alignment vertical="top" wrapText="1"/>
    </xf>
    <xf numFmtId="164" fontId="7" fillId="6" borderId="3" xfId="4" applyFont="1" applyFill="1" applyBorder="1" applyAlignment="1">
      <alignment horizontal="left" wrapText="1"/>
    </xf>
    <xf numFmtId="164" fontId="7" fillId="6" borderId="0" xfId="4" applyFont="1" applyFill="1" applyAlignment="1">
      <alignment horizontal="left" wrapText="1"/>
    </xf>
    <xf numFmtId="164" fontId="7" fillId="6" borderId="3" xfId="4" applyFont="1" applyFill="1" applyBorder="1" applyAlignment="1">
      <alignment wrapText="1"/>
    </xf>
    <xf numFmtId="164" fontId="22" fillId="6" borderId="0" xfId="4" applyFont="1" applyFill="1" applyAlignment="1">
      <alignment wrapText="1"/>
    </xf>
    <xf numFmtId="164" fontId="6" fillId="6" borderId="3" xfId="4" applyFont="1" applyFill="1" applyBorder="1" applyAlignment="1">
      <alignment wrapText="1"/>
    </xf>
    <xf numFmtId="164" fontId="22" fillId="6" borderId="0" xfId="4" applyFont="1" applyFill="1" applyAlignment="1">
      <alignment horizontal="left" wrapText="1"/>
    </xf>
    <xf numFmtId="164" fontId="47" fillId="0" borderId="0" xfId="4" applyFont="1" applyAlignment="1">
      <alignment horizontal="left"/>
    </xf>
    <xf numFmtId="1" fontId="47" fillId="0" borderId="0" xfId="4" applyNumberFormat="1" applyFont="1" applyAlignment="1">
      <alignment horizontal="left"/>
    </xf>
    <xf numFmtId="164" fontId="9" fillId="6" borderId="0" xfId="4" applyFont="1" applyFill="1" applyAlignment="1">
      <alignment horizontal="right" wrapText="1"/>
    </xf>
    <xf numFmtId="164" fontId="6" fillId="4" borderId="0" xfId="4" applyFont="1" applyFill="1" applyAlignment="1">
      <alignment vertical="center" wrapText="1"/>
    </xf>
    <xf numFmtId="164" fontId="22" fillId="6" borderId="0" xfId="4" applyFont="1" applyFill="1" applyAlignment="1">
      <alignment horizontal="left" vertical="top" wrapText="1"/>
    </xf>
    <xf numFmtId="0" fontId="3" fillId="6" borderId="0" xfId="0" applyFont="1" applyFill="1" applyAlignment="1">
      <alignment wrapText="1"/>
    </xf>
    <xf numFmtId="164" fontId="7" fillId="6" borderId="13" xfId="4" applyFont="1" applyFill="1" applyBorder="1" applyAlignment="1">
      <alignment horizontal="right" wrapText="1"/>
    </xf>
    <xf numFmtId="164" fontId="7" fillId="6" borderId="14" xfId="4" applyFont="1" applyFill="1" applyBorder="1" applyAlignment="1">
      <alignment horizontal="right" wrapText="1"/>
    </xf>
    <xf numFmtId="1" fontId="66" fillId="0" borderId="0" xfId="4" applyNumberFormat="1" applyFont="1" applyAlignment="1">
      <alignment vertical="top"/>
    </xf>
    <xf numFmtId="164" fontId="66" fillId="0" borderId="0" xfId="4" applyFont="1" applyAlignment="1">
      <alignment vertical="top"/>
    </xf>
    <xf numFmtId="0" fontId="7" fillId="5" borderId="0" xfId="4" applyNumberFormat="1" applyFont="1" applyFill="1" applyAlignment="1">
      <alignment horizontal="right" vertical="center"/>
    </xf>
    <xf numFmtId="0" fontId="9" fillId="6" borderId="0" xfId="4" applyNumberFormat="1" applyFont="1" applyFill="1" applyAlignment="1">
      <alignment horizontal="right" vertical="center"/>
    </xf>
    <xf numFmtId="164" fontId="63" fillId="6" borderId="0" xfId="4" applyFont="1" applyFill="1"/>
    <xf numFmtId="164" fontId="7" fillId="5" borderId="0" xfId="4" applyFont="1" applyFill="1" applyAlignment="1">
      <alignment wrapText="1"/>
    </xf>
    <xf numFmtId="165" fontId="9" fillId="6" borderId="0" xfId="2" applyFont="1" applyFill="1">
      <alignment horizontal="right"/>
    </xf>
    <xf numFmtId="164" fontId="9" fillId="5" borderId="0" xfId="4" applyFont="1" applyFill="1" applyAlignment="1">
      <alignment wrapText="1"/>
    </xf>
    <xf numFmtId="164" fontId="9" fillId="5" borderId="0" xfId="4" applyFont="1" applyFill="1" applyAlignment="1">
      <alignment horizontal="left" wrapText="1" indent="1"/>
    </xf>
    <xf numFmtId="164" fontId="62" fillId="5" borderId="0" xfId="4" applyFont="1" applyFill="1" applyAlignment="1">
      <alignment wrapText="1"/>
    </xf>
    <xf numFmtId="165" fontId="9" fillId="6" borderId="3" xfId="2" applyFont="1" applyFill="1" applyBorder="1">
      <alignment horizontal="right"/>
    </xf>
    <xf numFmtId="164" fontId="62" fillId="5" borderId="0" xfId="4" applyFont="1" applyFill="1" applyAlignment="1">
      <alignment vertical="top" wrapText="1"/>
    </xf>
    <xf numFmtId="164" fontId="67" fillId="5" borderId="0" xfId="4" applyFont="1" applyFill="1" applyAlignment="1">
      <alignment horizontal="right" vertical="top" wrapText="1"/>
    </xf>
    <xf numFmtId="164" fontId="62" fillId="5" borderId="0" xfId="4" applyFont="1" applyFill="1" applyAlignment="1">
      <alignment horizontal="right" vertical="top" wrapText="1"/>
    </xf>
    <xf numFmtId="164" fontId="6" fillId="5" borderId="0" xfId="4" applyFont="1" applyFill="1" applyAlignment="1">
      <alignment wrapText="1"/>
    </xf>
    <xf numFmtId="164" fontId="6" fillId="5" borderId="0" xfId="4" applyFont="1" applyFill="1" applyAlignment="1">
      <alignment horizontal="left" wrapText="1" indent="1"/>
    </xf>
    <xf numFmtId="0" fontId="68" fillId="0" borderId="0" xfId="0" applyFont="1" applyAlignment="1">
      <alignment vertical="center"/>
    </xf>
    <xf numFmtId="0" fontId="68" fillId="0" borderId="0" xfId="0" applyFont="1"/>
    <xf numFmtId="0" fontId="6" fillId="3" borderId="0" xfId="0" applyFont="1" applyFill="1" applyAlignment="1">
      <alignment vertical="top" wrapText="1"/>
    </xf>
    <xf numFmtId="164" fontId="9" fillId="5" borderId="0" xfId="4" applyFont="1" applyFill="1" applyAlignment="1">
      <alignment vertical="top"/>
    </xf>
    <xf numFmtId="164" fontId="9" fillId="5" borderId="0" xfId="4" applyFont="1" applyFill="1" applyAlignment="1">
      <alignment horizontal="left" vertical="top"/>
    </xf>
    <xf numFmtId="165" fontId="9" fillId="5" borderId="0" xfId="3" applyFont="1" applyFill="1" applyBorder="1">
      <alignment horizontal="right"/>
    </xf>
    <xf numFmtId="165" fontId="6" fillId="5" borderId="0" xfId="3" applyFont="1" applyFill="1" applyBorder="1">
      <alignment horizontal="right"/>
    </xf>
    <xf numFmtId="165" fontId="6" fillId="5" borderId="3" xfId="3" applyFont="1" applyFill="1" applyBorder="1">
      <alignment horizontal="right"/>
    </xf>
    <xf numFmtId="164" fontId="6" fillId="5" borderId="0" xfId="4" applyFont="1" applyFill="1" applyAlignment="1">
      <alignment vertical="top"/>
    </xf>
    <xf numFmtId="164" fontId="22" fillId="5" borderId="0" xfId="4" applyFont="1" applyFill="1" applyAlignment="1">
      <alignment horizontal="right"/>
    </xf>
    <xf numFmtId="164" fontId="6" fillId="5" borderId="0" xfId="4" applyFont="1" applyFill="1" applyAlignment="1">
      <alignment horizontal="right"/>
    </xf>
    <xf numFmtId="164" fontId="43" fillId="5" borderId="0" xfId="4" applyFont="1" applyFill="1"/>
    <xf numFmtId="164" fontId="22" fillId="5" borderId="13" xfId="4" applyFont="1" applyFill="1" applyBorder="1"/>
    <xf numFmtId="164" fontId="22" fillId="6" borderId="13" xfId="4" applyFont="1" applyFill="1" applyBorder="1" applyAlignment="1">
      <alignment horizontal="right" wrapText="1"/>
    </xf>
    <xf numFmtId="0" fontId="22" fillId="5" borderId="0" xfId="4" applyNumberFormat="1" applyFont="1" applyFill="1" applyAlignment="1">
      <alignment horizontal="right" vertical="center"/>
    </xf>
    <xf numFmtId="0" fontId="6" fillId="5" borderId="0" xfId="4" applyNumberFormat="1" applyFont="1" applyFill="1" applyAlignment="1">
      <alignment horizontal="right" wrapText="1"/>
    </xf>
    <xf numFmtId="164" fontId="22" fillId="5" borderId="14" xfId="4" applyFont="1" applyFill="1" applyBorder="1"/>
    <xf numFmtId="165" fontId="6" fillId="5" borderId="14" xfId="3" applyFont="1" applyFill="1" applyBorder="1">
      <alignment horizontal="right"/>
    </xf>
    <xf numFmtId="164" fontId="6" fillId="5" borderId="4" xfId="4" applyFont="1" applyFill="1" applyBorder="1" applyAlignment="1">
      <alignment horizontal="left" indent="2"/>
    </xf>
    <xf numFmtId="165" fontId="22" fillId="5" borderId="4" xfId="2" applyFont="1" applyFill="1" applyBorder="1">
      <alignment horizontal="right"/>
    </xf>
    <xf numFmtId="165" fontId="6" fillId="5" borderId="4" xfId="3" applyFont="1" applyFill="1" applyBorder="1">
      <alignment horizontal="right"/>
    </xf>
    <xf numFmtId="0" fontId="22" fillId="6" borderId="0" xfId="4" applyNumberFormat="1" applyFont="1" applyFill="1" applyAlignment="1">
      <alignment horizontal="right" vertical="center"/>
    </xf>
    <xf numFmtId="164" fontId="6" fillId="6" borderId="0" xfId="4" applyFont="1" applyFill="1" applyAlignment="1">
      <alignment horizontal="right" vertical="top" wrapText="1"/>
    </xf>
    <xf numFmtId="164" fontId="6" fillId="6" borderId="0" xfId="4" applyFont="1" applyFill="1" applyAlignment="1">
      <alignment horizontal="left" vertical="center" indent="2"/>
    </xf>
    <xf numFmtId="0" fontId="3" fillId="5" borderId="0" xfId="0" applyFont="1" applyFill="1"/>
    <xf numFmtId="0" fontId="9" fillId="6" borderId="0" xfId="4" applyNumberFormat="1" applyFont="1" applyFill="1" applyAlignment="1">
      <alignment horizontal="right" wrapText="1"/>
    </xf>
    <xf numFmtId="0" fontId="7" fillId="6" borderId="0" xfId="4" applyNumberFormat="1" applyFont="1" applyFill="1" applyAlignment="1">
      <alignment horizontal="right" vertical="center"/>
    </xf>
    <xf numFmtId="0" fontId="6" fillId="3" borderId="0" xfId="0" quotePrefix="1" applyFont="1" applyFill="1" applyAlignment="1">
      <alignment wrapText="1"/>
    </xf>
    <xf numFmtId="164" fontId="9" fillId="6" borderId="0" xfId="4" applyFont="1" applyFill="1" applyAlignment="1">
      <alignment horizontal="left" vertical="center"/>
    </xf>
    <xf numFmtId="164" fontId="9" fillId="6" borderId="0" xfId="4" applyFont="1" applyFill="1" applyAlignment="1">
      <alignment horizontal="left" vertical="center" indent="1"/>
    </xf>
    <xf numFmtId="0" fontId="6" fillId="3" borderId="0" xfId="0" quotePrefix="1" applyFont="1" applyFill="1" applyAlignment="1">
      <alignment vertical="center" wrapText="1"/>
    </xf>
    <xf numFmtId="164" fontId="69" fillId="5" borderId="0" xfId="4" applyFont="1" applyFill="1"/>
    <xf numFmtId="164" fontId="7" fillId="6" borderId="0" xfId="4" applyFont="1" applyFill="1" applyAlignment="1">
      <alignment horizontal="right" wrapText="1"/>
    </xf>
    <xf numFmtId="164" fontId="9" fillId="5" borderId="0" xfId="4" applyFont="1" applyFill="1" applyAlignment="1">
      <alignment horizontal="left" vertical="top" wrapText="1" indent="1"/>
    </xf>
    <xf numFmtId="164" fontId="54" fillId="6" borderId="0" xfId="4" applyFont="1" applyFill="1" applyAlignment="1">
      <alignment vertical="center"/>
    </xf>
    <xf numFmtId="164" fontId="6" fillId="6" borderId="0" xfId="4" applyFont="1" applyFill="1" applyAlignment="1">
      <alignment horizontal="left" vertical="top" wrapText="1" indent="1"/>
    </xf>
    <xf numFmtId="164" fontId="22" fillId="6" borderId="0" xfId="4" applyFont="1" applyFill="1" applyAlignment="1">
      <alignment vertical="center" wrapText="1"/>
    </xf>
    <xf numFmtId="164" fontId="36" fillId="0" borderId="0" xfId="4" applyFont="1" applyAlignment="1">
      <alignment wrapText="1"/>
    </xf>
    <xf numFmtId="165" fontId="55" fillId="6" borderId="0" xfId="4" applyNumberFormat="1" applyFont="1" applyFill="1" applyAlignment="1">
      <alignment horizontal="right" wrapText="1"/>
    </xf>
    <xf numFmtId="165" fontId="54" fillId="6" borderId="0" xfId="4" applyNumberFormat="1" applyFont="1" applyFill="1" applyAlignment="1">
      <alignment horizontal="right" wrapText="1"/>
    </xf>
    <xf numFmtId="165" fontId="7" fillId="6" borderId="0" xfId="4" applyNumberFormat="1" applyFont="1" applyFill="1" applyAlignment="1">
      <alignment horizontal="right" wrapText="1"/>
    </xf>
    <xf numFmtId="165" fontId="9" fillId="6" borderId="0" xfId="4" applyNumberFormat="1" applyFont="1" applyFill="1" applyAlignment="1">
      <alignment horizontal="right" wrapText="1"/>
    </xf>
    <xf numFmtId="164" fontId="55" fillId="6" borderId="0" xfId="4" applyFont="1" applyFill="1" applyAlignment="1">
      <alignment horizontal="right" vertical="top" wrapText="1"/>
    </xf>
    <xf numFmtId="164" fontId="54" fillId="6" borderId="0" xfId="4" applyFont="1" applyFill="1" applyAlignment="1">
      <alignment horizontal="right" vertical="top" wrapText="1"/>
    </xf>
    <xf numFmtId="0" fontId="70" fillId="0" borderId="0" xfId="0" applyFont="1" applyAlignment="1">
      <alignment horizontal="justify" vertical="center"/>
    </xf>
    <xf numFmtId="164" fontId="7" fillId="5" borderId="3" xfId="4" applyFont="1" applyFill="1" applyBorder="1"/>
    <xf numFmtId="164" fontId="41" fillId="0" borderId="0" xfId="4" applyFont="1" applyAlignment="1">
      <alignment horizontal="left" vertical="top" wrapText="1"/>
    </xf>
    <xf numFmtId="164" fontId="22" fillId="0" borderId="0" xfId="4" applyFont="1" applyAlignment="1">
      <alignment wrapText="1"/>
    </xf>
    <xf numFmtId="164" fontId="22" fillId="0" borderId="14" xfId="4" applyFont="1" applyBorder="1" applyAlignment="1">
      <alignment horizontal="center" wrapText="1"/>
    </xf>
    <xf numFmtId="164" fontId="6" fillId="0" borderId="0" xfId="4" applyFont="1" applyAlignment="1">
      <alignment horizontal="left" wrapText="1" indent="2"/>
    </xf>
    <xf numFmtId="164" fontId="6" fillId="0" borderId="0" xfId="4" applyFont="1" applyAlignment="1">
      <alignment horizontal="left" wrapText="1" indent="3"/>
    </xf>
    <xf numFmtId="164" fontId="22" fillId="0" borderId="3" xfId="4" applyFont="1" applyBorder="1" applyAlignment="1">
      <alignment wrapText="1"/>
    </xf>
    <xf numFmtId="164" fontId="6" fillId="6" borderId="0" xfId="4" applyFont="1" applyFill="1" applyAlignment="1">
      <alignment horizontal="left" wrapText="1" indent="2"/>
    </xf>
    <xf numFmtId="164" fontId="6" fillId="5" borderId="0" xfId="4" applyFont="1" applyFill="1" applyAlignment="1">
      <alignment horizontal="left" wrapText="1" indent="3"/>
    </xf>
    <xf numFmtId="164" fontId="6" fillId="5" borderId="0" xfId="4" applyFont="1" applyFill="1" applyAlignment="1">
      <alignment horizontal="left" wrapText="1" indent="2"/>
    </xf>
    <xf numFmtId="164" fontId="6" fillId="5" borderId="0" xfId="4" applyFont="1" applyFill="1" applyAlignment="1">
      <alignment horizontal="left" vertical="top" wrapText="1" indent="3"/>
    </xf>
    <xf numFmtId="164" fontId="22" fillId="6" borderId="3" xfId="4" applyFont="1" applyFill="1" applyBorder="1" applyAlignment="1">
      <alignment wrapText="1"/>
    </xf>
    <xf numFmtId="164" fontId="6" fillId="0" borderId="14" xfId="4" applyFont="1" applyBorder="1" applyAlignment="1">
      <alignment horizontal="center" wrapText="1"/>
    </xf>
    <xf numFmtId="164" fontId="9" fillId="0" borderId="14" xfId="4" applyFont="1" applyBorder="1" applyAlignment="1">
      <alignment horizontal="right" wrapText="1"/>
    </xf>
    <xf numFmtId="164" fontId="6" fillId="0" borderId="3" xfId="4" applyFont="1" applyBorder="1" applyAlignment="1">
      <alignment wrapText="1"/>
    </xf>
    <xf numFmtId="164" fontId="7" fillId="0" borderId="0" xfId="4" applyFont="1" applyAlignment="1">
      <alignment horizontal="left"/>
    </xf>
    <xf numFmtId="164" fontId="7" fillId="0" borderId="0" xfId="4" applyFont="1" applyAlignment="1">
      <alignment horizontal="right"/>
    </xf>
    <xf numFmtId="164" fontId="7" fillId="0" borderId="2" xfId="4" applyFont="1" applyBorder="1"/>
    <xf numFmtId="164" fontId="9" fillId="0" borderId="2" xfId="4" applyFont="1" applyBorder="1"/>
    <xf numFmtId="164" fontId="7" fillId="0" borderId="2" xfId="4" applyFont="1" applyBorder="1" applyAlignment="1">
      <alignment horizontal="right"/>
    </xf>
    <xf numFmtId="164" fontId="7" fillId="5" borderId="0" xfId="4" applyFont="1" applyFill="1" applyAlignment="1">
      <alignment horizontal="left"/>
    </xf>
    <xf numFmtId="164" fontId="7" fillId="5" borderId="0" xfId="4" applyFont="1" applyFill="1" applyAlignment="1">
      <alignment horizontal="right"/>
    </xf>
    <xf numFmtId="164" fontId="9" fillId="5" borderId="0" xfId="4" applyFont="1" applyFill="1" applyAlignment="1">
      <alignment horizontal="left" indent="2"/>
    </xf>
    <xf numFmtId="165" fontId="7" fillId="0" borderId="0" xfId="2" applyFont="1" applyFill="1" applyBorder="1" applyAlignment="1">
      <alignment horizontal="right" vertical="top"/>
    </xf>
    <xf numFmtId="165" fontId="9" fillId="0" borderId="0" xfId="3" applyFont="1" applyFill="1" applyBorder="1" applyAlignment="1">
      <alignment horizontal="right" vertical="top"/>
    </xf>
    <xf numFmtId="165" fontId="7" fillId="6" borderId="0" xfId="2" applyFont="1" applyFill="1" applyBorder="1" applyAlignment="1">
      <alignment horizontal="right" vertical="top"/>
    </xf>
    <xf numFmtId="165" fontId="9" fillId="6" borderId="0" xfId="3" applyFont="1" applyFill="1" applyBorder="1" applyAlignment="1">
      <alignment horizontal="right" vertical="top"/>
    </xf>
    <xf numFmtId="164" fontId="7" fillId="0" borderId="3" xfId="4" applyFont="1" applyBorder="1" applyAlignment="1">
      <alignment horizontal="left" vertical="top" wrapText="1"/>
    </xf>
    <xf numFmtId="165" fontId="9" fillId="0" borderId="3" xfId="2" applyFont="1" applyFill="1" applyBorder="1">
      <alignment horizontal="right"/>
    </xf>
    <xf numFmtId="164" fontId="7" fillId="0" borderId="17" xfId="4" applyFont="1" applyBorder="1"/>
    <xf numFmtId="164" fontId="7" fillId="0" borderId="17" xfId="4" applyFont="1" applyBorder="1" applyAlignment="1">
      <alignment horizontal="left" wrapText="1"/>
    </xf>
    <xf numFmtId="164" fontId="7" fillId="0" borderId="4" xfId="4" applyFont="1" applyBorder="1" applyAlignment="1">
      <alignment horizontal="left"/>
    </xf>
    <xf numFmtId="164" fontId="7" fillId="0" borderId="4" xfId="4" applyFont="1" applyBorder="1" applyAlignment="1">
      <alignment horizontal="right" wrapText="1"/>
    </xf>
    <xf numFmtId="164" fontId="9" fillId="0" borderId="5" xfId="4" applyFont="1" applyBorder="1" applyAlignment="1">
      <alignment horizontal="right" vertical="top" wrapText="1"/>
    </xf>
    <xf numFmtId="165" fontId="7" fillId="0" borderId="5" xfId="2" applyFont="1" applyBorder="1" applyAlignment="1"/>
    <xf numFmtId="164" fontId="9" fillId="0" borderId="4" xfId="4" applyFont="1" applyBorder="1" applyAlignment="1">
      <alignment vertical="top" wrapText="1"/>
    </xf>
    <xf numFmtId="164" fontId="9" fillId="0" borderId="4" xfId="4" applyFont="1" applyBorder="1" applyAlignment="1">
      <alignment horizontal="right" vertical="top" wrapText="1"/>
    </xf>
    <xf numFmtId="165" fontId="7" fillId="0" borderId="4" xfId="2" applyFont="1" applyBorder="1">
      <alignment horizontal="right"/>
    </xf>
    <xf numFmtId="165" fontId="7" fillId="0" borderId="4" xfId="2" applyFont="1" applyBorder="1" applyAlignment="1"/>
    <xf numFmtId="164" fontId="9" fillId="0" borderId="17" xfId="4" applyFont="1" applyBorder="1" applyAlignment="1">
      <alignment horizontal="left" vertical="top"/>
    </xf>
    <xf numFmtId="164" fontId="9" fillId="0" borderId="17" xfId="4" applyFont="1" applyBorder="1" applyAlignment="1">
      <alignment horizontal="left" wrapText="1"/>
    </xf>
    <xf numFmtId="164" fontId="9" fillId="0" borderId="4" xfId="4" applyFont="1" applyBorder="1" applyAlignment="1">
      <alignment horizontal="left"/>
    </xf>
    <xf numFmtId="164" fontId="9" fillId="0" borderId="4" xfId="4" applyFont="1" applyBorder="1" applyAlignment="1">
      <alignment horizontal="right" wrapText="1"/>
    </xf>
    <xf numFmtId="164" fontId="9" fillId="0" borderId="5" xfId="4" applyFont="1" applyBorder="1" applyAlignment="1">
      <alignment vertical="top" wrapText="1"/>
    </xf>
    <xf numFmtId="165" fontId="9" fillId="0" borderId="5" xfId="3" applyFont="1" applyBorder="1">
      <alignment horizontal="right"/>
    </xf>
    <xf numFmtId="165" fontId="9" fillId="0" borderId="5" xfId="2" applyFont="1" applyBorder="1" applyAlignment="1"/>
    <xf numFmtId="165" fontId="9" fillId="0" borderId="4" xfId="3" applyFont="1" applyBorder="1">
      <alignment horizontal="right"/>
    </xf>
    <xf numFmtId="165" fontId="9" fillId="0" borderId="4" xfId="3" applyFont="1" applyBorder="1" applyAlignment="1"/>
    <xf numFmtId="165" fontId="9" fillId="0" borderId="0" xfId="2" applyFont="1" applyBorder="1">
      <alignment horizontal="right"/>
    </xf>
    <xf numFmtId="165" fontId="9" fillId="0" borderId="0" xfId="3" applyFont="1" applyBorder="1" applyAlignment="1"/>
    <xf numFmtId="164" fontId="7" fillId="0" borderId="13" xfId="4" applyFont="1" applyBorder="1" applyAlignment="1">
      <alignment vertical="center" wrapText="1"/>
    </xf>
    <xf numFmtId="0" fontId="7" fillId="0" borderId="0" xfId="4" applyNumberFormat="1" applyFont="1" applyAlignment="1">
      <alignment horizontal="right"/>
    </xf>
    <xf numFmtId="0" fontId="9" fillId="0" borderId="0" xfId="9" applyNumberFormat="1" applyFont="1" applyFill="1" applyBorder="1">
      <alignment horizontal="right"/>
    </xf>
    <xf numFmtId="164" fontId="7" fillId="0" borderId="14" xfId="4" applyFont="1" applyBorder="1" applyAlignment="1">
      <alignment vertical="center" wrapText="1"/>
    </xf>
    <xf numFmtId="164" fontId="9" fillId="0" borderId="14" xfId="9" applyNumberFormat="1" applyFont="1" applyFill="1" applyBorder="1">
      <alignment horizontal="right"/>
    </xf>
    <xf numFmtId="164" fontId="7" fillId="0" borderId="14" xfId="10" applyNumberFormat="1" applyFont="1" applyFill="1" applyBorder="1">
      <alignment horizontal="right"/>
    </xf>
    <xf numFmtId="164" fontId="9" fillId="0" borderId="14" xfId="9" applyNumberFormat="1" applyFont="1" applyBorder="1">
      <alignment horizontal="right"/>
    </xf>
    <xf numFmtId="165" fontId="7" fillId="0" borderId="0" xfId="5" applyFont="1" applyBorder="1">
      <alignment horizontal="right"/>
    </xf>
    <xf numFmtId="165" fontId="9" fillId="0" borderId="0" xfId="6" applyFont="1" applyBorder="1">
      <alignment horizontal="right"/>
    </xf>
    <xf numFmtId="165" fontId="7" fillId="0" borderId="0" xfId="10" applyFont="1" applyBorder="1">
      <alignment horizontal="right"/>
    </xf>
    <xf numFmtId="164" fontId="9" fillId="5" borderId="0" xfId="4" applyFont="1" applyFill="1" applyAlignment="1">
      <alignment horizontal="left" indent="1"/>
    </xf>
    <xf numFmtId="165" fontId="7" fillId="5" borderId="0" xfId="10" applyFont="1" applyFill="1" applyBorder="1">
      <alignment horizontal="right"/>
    </xf>
    <xf numFmtId="165" fontId="7" fillId="0" borderId="3" xfId="5" applyFont="1" applyBorder="1">
      <alignment horizontal="right"/>
    </xf>
    <xf numFmtId="164" fontId="7" fillId="0" borderId="5" xfId="4" applyFont="1" applyBorder="1"/>
    <xf numFmtId="165" fontId="7" fillId="0" borderId="5" xfId="5" applyFont="1" applyFill="1" applyBorder="1">
      <alignment horizontal="right"/>
    </xf>
    <xf numFmtId="165" fontId="9" fillId="0" borderId="5" xfId="6" applyFont="1" applyFill="1" applyBorder="1">
      <alignment horizontal="right"/>
    </xf>
    <xf numFmtId="165" fontId="7" fillId="0" borderId="5" xfId="10" applyFont="1" applyFill="1" applyBorder="1">
      <alignment horizontal="right"/>
    </xf>
    <xf numFmtId="165" fontId="9" fillId="0" borderId="3" xfId="6" applyFont="1" applyBorder="1">
      <alignment horizontal="right"/>
    </xf>
    <xf numFmtId="2" fontId="9" fillId="0" borderId="5" xfId="4" applyNumberFormat="1" applyFont="1" applyBorder="1" applyAlignment="1">
      <alignment horizontal="right"/>
    </xf>
    <xf numFmtId="165" fontId="7" fillId="0" borderId="3" xfId="5" applyFont="1" applyFill="1" applyBorder="1">
      <alignment horizontal="right"/>
    </xf>
    <xf numFmtId="165" fontId="9" fillId="0" borderId="3" xfId="6" applyFont="1" applyFill="1" applyBorder="1">
      <alignment horizontal="right"/>
    </xf>
    <xf numFmtId="164" fontId="7" fillId="0" borderId="5" xfId="4" applyFont="1" applyBorder="1" applyAlignment="1">
      <alignment wrapText="1"/>
    </xf>
    <xf numFmtId="165" fontId="9" fillId="0" borderId="5" xfId="6" applyFont="1" applyBorder="1">
      <alignment horizontal="right"/>
    </xf>
    <xf numFmtId="165" fontId="7" fillId="0" borderId="0" xfId="5" applyFont="1" applyFill="1" applyBorder="1">
      <alignment horizontal="right"/>
    </xf>
    <xf numFmtId="165" fontId="9" fillId="0" borderId="0" xfId="6" applyFont="1" applyFill="1" applyBorder="1">
      <alignment horizontal="right"/>
    </xf>
    <xf numFmtId="165" fontId="7" fillId="0" borderId="0" xfId="10" applyFont="1" applyFill="1" applyBorder="1">
      <alignment horizontal="right"/>
    </xf>
    <xf numFmtId="164" fontId="9" fillId="0" borderId="4" xfId="4" applyFont="1" applyBorder="1" applyAlignment="1">
      <alignment wrapText="1"/>
    </xf>
    <xf numFmtId="165" fontId="7" fillId="0" borderId="4" xfId="5" applyFont="1" applyFill="1" applyBorder="1">
      <alignment horizontal="right"/>
    </xf>
    <xf numFmtId="165" fontId="9" fillId="0" borderId="4" xfId="6" applyFont="1" applyFill="1" applyBorder="1">
      <alignment horizontal="right"/>
    </xf>
    <xf numFmtId="165" fontId="7" fillId="0" borderId="4" xfId="10" applyFont="1" applyFill="1" applyBorder="1">
      <alignment horizontal="right"/>
    </xf>
    <xf numFmtId="165" fontId="9" fillId="0" borderId="4" xfId="6" applyFont="1" applyBorder="1">
      <alignment horizontal="right"/>
    </xf>
    <xf numFmtId="164" fontId="6" fillId="0" borderId="0" xfId="4" applyFont="1" applyAlignment="1">
      <alignment horizontal="left" vertical="top"/>
    </xf>
    <xf numFmtId="165" fontId="7" fillId="0" borderId="0" xfId="5" applyFont="1">
      <alignment horizontal="right"/>
    </xf>
    <xf numFmtId="165" fontId="9" fillId="0" borderId="0" xfId="6" applyFont="1">
      <alignment horizontal="right"/>
    </xf>
    <xf numFmtId="0" fontId="64" fillId="3" borderId="0" xfId="0" applyFont="1" applyFill="1" applyAlignment="1">
      <alignment wrapText="1"/>
    </xf>
    <xf numFmtId="0" fontId="64" fillId="3" borderId="0" xfId="0" applyFont="1" applyFill="1"/>
    <xf numFmtId="164" fontId="54" fillId="0" borderId="0" xfId="4" applyFont="1" applyAlignment="1">
      <alignment vertical="top" wrapText="1"/>
    </xf>
    <xf numFmtId="11" fontId="9" fillId="0" borderId="0" xfId="4" applyNumberFormat="1" applyFont="1" applyAlignment="1">
      <alignment horizontal="left" vertical="top" wrapText="1"/>
    </xf>
    <xf numFmtId="11" fontId="9" fillId="0" borderId="0" xfId="4" applyNumberFormat="1" applyFont="1" applyAlignment="1">
      <alignment vertical="top" wrapText="1"/>
    </xf>
    <xf numFmtId="164" fontId="37" fillId="0" borderId="0" xfId="4" applyFont="1" applyAlignment="1">
      <alignment horizontal="left" vertical="top"/>
    </xf>
    <xf numFmtId="165" fontId="9" fillId="0" borderId="0" xfId="2" applyFont="1" applyFill="1" applyBorder="1">
      <alignment horizontal="right"/>
    </xf>
    <xf numFmtId="165" fontId="9" fillId="0" borderId="4" xfId="2" applyFont="1" applyFill="1" applyBorder="1">
      <alignment horizontal="right"/>
    </xf>
    <xf numFmtId="164" fontId="71" fillId="0" borderId="0" xfId="4" applyFont="1" applyAlignment="1">
      <alignment wrapText="1"/>
    </xf>
    <xf numFmtId="164" fontId="72" fillId="0" borderId="0" xfId="4" applyFont="1"/>
    <xf numFmtId="11" fontId="22" fillId="0" borderId="0" xfId="4" applyNumberFormat="1" applyFont="1" applyAlignment="1">
      <alignment horizontal="left" vertical="top"/>
    </xf>
    <xf numFmtId="11" fontId="22" fillId="0" borderId="0" xfId="4" applyNumberFormat="1" applyFont="1" applyAlignment="1">
      <alignment horizontal="left" vertical="top" wrapText="1"/>
    </xf>
    <xf numFmtId="11" fontId="6" fillId="0" borderId="0" xfId="4" applyNumberFormat="1" applyFont="1" applyAlignment="1">
      <alignment horizontal="left" vertical="top" wrapText="1"/>
    </xf>
    <xf numFmtId="164" fontId="47" fillId="0" borderId="0" xfId="4" applyFont="1" applyAlignment="1">
      <alignment vertical="top"/>
    </xf>
    <xf numFmtId="164" fontId="64" fillId="0" borderId="0" xfId="4" applyFont="1"/>
    <xf numFmtId="0" fontId="9" fillId="0" borderId="0" xfId="4" applyNumberFormat="1" applyFont="1" applyAlignment="1">
      <alignment horizontal="right"/>
    </xf>
    <xf numFmtId="164" fontId="9" fillId="0" borderId="0" xfId="4" applyFont="1" applyAlignment="1">
      <alignment horizontal="left" wrapText="1" indent="2"/>
    </xf>
    <xf numFmtId="165" fontId="7" fillId="0" borderId="3" xfId="4" applyNumberFormat="1" applyFont="1" applyBorder="1"/>
    <xf numFmtId="164" fontId="69" fillId="10" borderId="4" xfId="4" applyFont="1" applyFill="1" applyBorder="1"/>
    <xf numFmtId="164" fontId="73" fillId="10" borderId="4" xfId="4" applyFont="1" applyFill="1" applyBorder="1" applyAlignment="1">
      <alignment vertical="top"/>
    </xf>
    <xf numFmtId="164" fontId="7" fillId="6" borderId="0" xfId="4" applyFont="1" applyFill="1" applyAlignment="1">
      <alignment horizontal="left"/>
    </xf>
    <xf numFmtId="164" fontId="7" fillId="6" borderId="14" xfId="4" applyFont="1" applyFill="1" applyBorder="1" applyAlignment="1">
      <alignment horizontal="right"/>
    </xf>
    <xf numFmtId="164" fontId="9" fillId="6" borderId="14" xfId="4" applyFont="1" applyFill="1" applyBorder="1" applyAlignment="1">
      <alignment horizontal="right"/>
    </xf>
    <xf numFmtId="164" fontId="48" fillId="6" borderId="0" xfId="4" applyFont="1" applyFill="1" applyAlignment="1">
      <alignment horizontal="right"/>
    </xf>
    <xf numFmtId="164" fontId="37" fillId="6" borderId="0" xfId="4" applyFont="1" applyFill="1" applyAlignment="1">
      <alignment horizontal="right"/>
    </xf>
    <xf numFmtId="164" fontId="9" fillId="6" borderId="0" xfId="4" applyFont="1" applyFill="1" applyAlignment="1">
      <alignment horizontal="left" wrapText="1" indent="2"/>
    </xf>
    <xf numFmtId="164" fontId="7" fillId="6" borderId="0" xfId="4" applyFont="1" applyFill="1" applyAlignment="1">
      <alignment horizontal="center"/>
    </xf>
    <xf numFmtId="164" fontId="7" fillId="6" borderId="5" xfId="4" applyFont="1" applyFill="1" applyBorder="1"/>
    <xf numFmtId="165" fontId="48" fillId="6" borderId="3" xfId="4" applyNumberFormat="1" applyFont="1" applyFill="1" applyBorder="1"/>
    <xf numFmtId="165" fontId="48" fillId="6" borderId="0" xfId="4" applyNumberFormat="1" applyFont="1" applyFill="1" applyAlignment="1">
      <alignment horizontal="right"/>
    </xf>
    <xf numFmtId="165" fontId="48" fillId="6" borderId="0" xfId="4" applyNumberFormat="1" applyFont="1" applyFill="1"/>
    <xf numFmtId="164" fontId="15" fillId="0" borderId="0" xfId="4" applyFont="1" applyAlignment="1">
      <alignment vertical="top"/>
    </xf>
    <xf numFmtId="0" fontId="58" fillId="0" borderId="0" xfId="4" applyNumberFormat="1" applyFont="1" applyAlignment="1">
      <alignment horizontal="right" wrapText="1"/>
    </xf>
    <xf numFmtId="164" fontId="58" fillId="0" borderId="2" xfId="4" applyFont="1" applyBorder="1" applyAlignment="1">
      <alignment horizontal="right" vertical="top" wrapText="1"/>
    </xf>
    <xf numFmtId="164" fontId="9" fillId="0" borderId="0" xfId="4" applyFont="1" applyAlignment="1">
      <alignment horizontal="right" vertical="center"/>
    </xf>
    <xf numFmtId="165" fontId="20" fillId="0" borderId="0" xfId="3" applyFont="1" applyFill="1" applyBorder="1">
      <alignment horizontal="right"/>
    </xf>
    <xf numFmtId="164" fontId="7" fillId="0" borderId="0" xfId="4" applyFont="1" applyAlignment="1">
      <alignment horizontal="left" vertical="center" wrapText="1"/>
    </xf>
    <xf numFmtId="164" fontId="7" fillId="0" borderId="0" xfId="4" applyFont="1" applyAlignment="1">
      <alignment horizontal="left" vertical="center"/>
    </xf>
    <xf numFmtId="164" fontId="15" fillId="0" borderId="0" xfId="4" applyFont="1" applyAlignment="1">
      <alignment horizontal="left"/>
    </xf>
    <xf numFmtId="164" fontId="15" fillId="0" borderId="0" xfId="4" applyFont="1" applyAlignment="1">
      <alignment horizontal="left" wrapText="1"/>
    </xf>
    <xf numFmtId="165" fontId="19" fillId="0" borderId="0" xfId="2" applyFont="1" applyFill="1">
      <alignment horizontal="right"/>
    </xf>
    <xf numFmtId="164" fontId="32" fillId="0" borderId="0" xfId="4" applyFont="1" applyAlignment="1">
      <alignment horizontal="left" indent="2"/>
    </xf>
    <xf numFmtId="165" fontId="58" fillId="0" borderId="0" xfId="2" applyFont="1" applyFill="1" applyBorder="1">
      <alignment horizontal="right"/>
    </xf>
    <xf numFmtId="165" fontId="15" fillId="0" borderId="0" xfId="3" applyFont="1" applyFill="1" applyBorder="1">
      <alignment horizontal="right"/>
    </xf>
    <xf numFmtId="164" fontId="9" fillId="0" borderId="0" xfId="4" applyFont="1" applyAlignment="1">
      <alignment horizontal="left" vertical="center" indent="3"/>
    </xf>
    <xf numFmtId="164" fontId="36" fillId="0" borderId="0" xfId="4" applyFont="1" applyAlignment="1">
      <alignment vertical="top"/>
    </xf>
    <xf numFmtId="164" fontId="22" fillId="0" borderId="0" xfId="4" applyFont="1" applyAlignment="1">
      <alignment vertical="center"/>
    </xf>
    <xf numFmtId="0" fontId="6" fillId="0" borderId="13" xfId="0" applyFont="1" applyBorder="1"/>
    <xf numFmtId="0" fontId="22" fillId="0" borderId="13" xfId="0" applyFont="1" applyBorder="1" applyAlignment="1">
      <alignment horizontal="right" vertical="center"/>
    </xf>
    <xf numFmtId="0" fontId="6" fillId="0" borderId="13" xfId="0" applyFont="1" applyBorder="1" applyAlignment="1">
      <alignment horizontal="right" vertical="center"/>
    </xf>
    <xf numFmtId="0" fontId="22" fillId="0" borderId="0" xfId="0" applyFont="1" applyAlignment="1">
      <alignment horizontal="right" vertical="center"/>
    </xf>
    <xf numFmtId="0" fontId="6" fillId="0" borderId="0" xfId="0" applyFont="1" applyAlignment="1">
      <alignment horizontal="right" vertical="center"/>
    </xf>
    <xf numFmtId="164" fontId="22" fillId="0" borderId="0" xfId="0" applyNumberFormat="1" applyFont="1" applyAlignment="1">
      <alignment horizontal="right" vertical="center"/>
    </xf>
    <xf numFmtId="164" fontId="6" fillId="0" borderId="0" xfId="0" applyNumberFormat="1" applyFont="1" applyAlignment="1">
      <alignment horizontal="right" vertical="center"/>
    </xf>
    <xf numFmtId="0" fontId="6" fillId="0" borderId="14" xfId="0" applyFont="1" applyBorder="1"/>
    <xf numFmtId="0" fontId="22" fillId="0" borderId="14" xfId="0" applyFont="1" applyBorder="1" applyAlignment="1">
      <alignment horizontal="right" vertical="center"/>
    </xf>
    <xf numFmtId="0" fontId="6" fillId="0" borderId="14" xfId="0" applyFont="1" applyBorder="1" applyAlignment="1">
      <alignment horizontal="right" vertical="center"/>
    </xf>
    <xf numFmtId="0" fontId="6" fillId="0" borderId="0" xfId="0" applyFont="1" applyAlignment="1">
      <alignment horizontal="left" vertical="center" indent="2"/>
    </xf>
    <xf numFmtId="165" fontId="22" fillId="0" borderId="4" xfId="2" applyFont="1" applyBorder="1" applyAlignment="1"/>
    <xf numFmtId="0" fontId="22" fillId="0" borderId="3" xfId="0" applyFont="1" applyBorder="1" applyAlignment="1">
      <alignment vertical="center"/>
    </xf>
    <xf numFmtId="165" fontId="22" fillId="0" borderId="0" xfId="2" applyFont="1" applyAlignment="1"/>
    <xf numFmtId="164" fontId="22" fillId="0" borderId="0" xfId="4" applyFont="1" applyAlignment="1">
      <alignment horizontal="left" wrapText="1"/>
    </xf>
    <xf numFmtId="164" fontId="6" fillId="0" borderId="0" xfId="4" applyFont="1" applyAlignment="1">
      <alignment horizontal="left"/>
    </xf>
    <xf numFmtId="164" fontId="22" fillId="0" borderId="0" xfId="4" applyFont="1" applyAlignment="1">
      <alignment horizontal="left"/>
    </xf>
    <xf numFmtId="164" fontId="6" fillId="0" borderId="13" xfId="4" applyFont="1" applyBorder="1" applyAlignment="1">
      <alignment horizontal="left"/>
    </xf>
    <xf numFmtId="164" fontId="6" fillId="0" borderId="14" xfId="4" applyFont="1" applyBorder="1" applyAlignment="1">
      <alignment horizontal="left"/>
    </xf>
    <xf numFmtId="165" fontId="22" fillId="0" borderId="0" xfId="3" applyFont="1">
      <alignment horizontal="right"/>
    </xf>
    <xf numFmtId="164" fontId="22" fillId="0" borderId="3" xfId="4" applyFont="1" applyBorder="1" applyAlignment="1">
      <alignment horizontal="left"/>
    </xf>
    <xf numFmtId="164" fontId="6" fillId="0" borderId="3" xfId="4" applyFont="1" applyBorder="1" applyAlignment="1">
      <alignment horizontal="left"/>
    </xf>
    <xf numFmtId="165" fontId="22" fillId="0" borderId="3" xfId="3" applyFont="1" applyBorder="1">
      <alignment horizontal="right"/>
    </xf>
    <xf numFmtId="164" fontId="6" fillId="0" borderId="13" xfId="4" applyFont="1" applyBorder="1" applyAlignment="1">
      <alignment horizontal="right" wrapText="1"/>
    </xf>
    <xf numFmtId="165" fontId="6" fillId="0" borderId="0" xfId="2" applyFont="1">
      <alignment horizontal="right"/>
    </xf>
    <xf numFmtId="165" fontId="6" fillId="0" borderId="0" xfId="2" applyFont="1" applyBorder="1">
      <alignment horizontal="right"/>
    </xf>
    <xf numFmtId="164" fontId="47" fillId="0" borderId="13" xfId="4" applyFont="1" applyBorder="1"/>
    <xf numFmtId="164" fontId="22" fillId="0" borderId="13" xfId="4" applyFont="1" applyBorder="1" applyAlignment="1">
      <alignment vertical="top" wrapText="1"/>
    </xf>
    <xf numFmtId="164" fontId="22" fillId="0" borderId="13" xfId="4" applyFont="1" applyBorder="1" applyAlignment="1">
      <alignment horizontal="right" vertical="top" wrapText="1"/>
    </xf>
    <xf numFmtId="164" fontId="22" fillId="0" borderId="3" xfId="4" applyFont="1" applyBorder="1" applyAlignment="1">
      <alignment vertical="center" wrapText="1"/>
    </xf>
    <xf numFmtId="164" fontId="43" fillId="6" borderId="0" xfId="4" applyFont="1" applyFill="1"/>
    <xf numFmtId="164" fontId="22" fillId="6" borderId="0" xfId="4" applyFont="1" applyFill="1" applyAlignment="1">
      <alignment horizontal="left"/>
    </xf>
    <xf numFmtId="164" fontId="7" fillId="6" borderId="0" xfId="4" applyFont="1" applyFill="1" applyAlignment="1">
      <alignment vertical="center" wrapText="1"/>
    </xf>
    <xf numFmtId="165" fontId="9" fillId="6" borderId="4" xfId="2" applyFont="1" applyFill="1" applyBorder="1">
      <alignment horizontal="right"/>
    </xf>
    <xf numFmtId="164" fontId="6" fillId="6" borderId="2" xfId="4" applyFont="1" applyFill="1" applyBorder="1"/>
    <xf numFmtId="164" fontId="6" fillId="6" borderId="0" xfId="4" applyFont="1" applyFill="1" applyAlignment="1">
      <alignment horizontal="left" indent="2"/>
    </xf>
    <xf numFmtId="164" fontId="32" fillId="6" borderId="0" xfId="4" applyFont="1" applyFill="1" applyAlignment="1">
      <alignment horizontal="left" indent="2"/>
    </xf>
    <xf numFmtId="164" fontId="7" fillId="6" borderId="0" xfId="4" applyFont="1" applyFill="1" applyAlignment="1">
      <alignment horizontal="left" vertical="center"/>
    </xf>
    <xf numFmtId="164" fontId="20" fillId="0" borderId="0" xfId="4" applyFont="1"/>
    <xf numFmtId="164" fontId="7" fillId="6" borderId="0" xfId="4" applyFont="1" applyFill="1" applyAlignment="1">
      <alignment horizontal="left" vertical="center" wrapText="1"/>
    </xf>
    <xf numFmtId="164" fontId="7" fillId="5" borderId="0" xfId="4" applyFont="1" applyFill="1" applyAlignment="1">
      <alignment horizontal="left" vertical="center"/>
    </xf>
    <xf numFmtId="0" fontId="6" fillId="6" borderId="0" xfId="0" applyFont="1" applyFill="1" applyAlignment="1">
      <alignment vertical="center"/>
    </xf>
    <xf numFmtId="0" fontId="6" fillId="6" borderId="4" xfId="0" applyFont="1" applyFill="1" applyBorder="1"/>
    <xf numFmtId="0" fontId="6" fillId="6" borderId="4" xfId="0" applyFont="1" applyFill="1" applyBorder="1" applyAlignment="1">
      <alignment vertical="center"/>
    </xf>
    <xf numFmtId="0" fontId="6" fillId="6" borderId="5" xfId="0" applyFont="1" applyFill="1" applyBorder="1"/>
    <xf numFmtId="0" fontId="22" fillId="6" borderId="5" xfId="0" applyFont="1" applyFill="1" applyBorder="1" applyAlignment="1">
      <alignment horizontal="right" vertical="center"/>
    </xf>
    <xf numFmtId="0" fontId="6" fillId="6" borderId="5" xfId="0" applyFont="1" applyFill="1" applyBorder="1" applyAlignment="1">
      <alignment horizontal="right" vertical="center"/>
    </xf>
    <xf numFmtId="0" fontId="22" fillId="6" borderId="0" xfId="0" applyFont="1" applyFill="1" applyAlignment="1">
      <alignment horizontal="right" vertical="center"/>
    </xf>
    <xf numFmtId="0" fontId="6" fillId="6" borderId="0" xfId="0" applyFont="1" applyFill="1" applyAlignment="1">
      <alignment horizontal="right" vertical="center"/>
    </xf>
    <xf numFmtId="164" fontId="22" fillId="6" borderId="0" xfId="0" applyNumberFormat="1" applyFont="1" applyFill="1" applyAlignment="1">
      <alignment horizontal="right" vertical="center"/>
    </xf>
    <xf numFmtId="164" fontId="6" fillId="6" borderId="0" xfId="0" applyNumberFormat="1" applyFont="1" applyFill="1" applyAlignment="1">
      <alignment horizontal="right" vertical="center"/>
    </xf>
    <xf numFmtId="0" fontId="22" fillId="6" borderId="4" xfId="0" applyFont="1" applyFill="1" applyBorder="1" applyAlignment="1">
      <alignment horizontal="right" vertical="center"/>
    </xf>
    <xf numFmtId="0" fontId="6" fillId="6" borderId="4" xfId="0" applyFont="1" applyFill="1" applyBorder="1" applyAlignment="1">
      <alignment horizontal="right" vertical="center"/>
    </xf>
    <xf numFmtId="0" fontId="22" fillId="6" borderId="5" xfId="0" applyFont="1" applyFill="1" applyBorder="1"/>
    <xf numFmtId="0" fontId="6" fillId="6" borderId="0" xfId="0" applyFont="1" applyFill="1" applyAlignment="1">
      <alignment horizontal="left" vertical="center" indent="2"/>
    </xf>
    <xf numFmtId="165" fontId="22" fillId="6" borderId="4" xfId="2" applyFont="1" applyFill="1" applyBorder="1" applyAlignment="1"/>
    <xf numFmtId="0" fontId="22" fillId="6" borderId="3" xfId="0" applyFont="1" applyFill="1" applyBorder="1" applyAlignment="1">
      <alignment vertical="center"/>
    </xf>
    <xf numFmtId="165" fontId="22" fillId="6" borderId="0" xfId="2" applyFont="1" applyFill="1" applyAlignment="1"/>
    <xf numFmtId="0" fontId="6" fillId="6" borderId="0" xfId="0" applyFont="1" applyFill="1" applyAlignment="1">
      <alignment horizontal="left" indent="2"/>
    </xf>
    <xf numFmtId="164" fontId="6" fillId="6" borderId="0" xfId="4" applyFont="1" applyFill="1" applyAlignment="1">
      <alignment horizontal="left" wrapText="1"/>
    </xf>
    <xf numFmtId="0" fontId="22" fillId="6" borderId="0" xfId="4" applyNumberFormat="1" applyFont="1" applyFill="1" applyAlignment="1">
      <alignment horizontal="right"/>
    </xf>
    <xf numFmtId="164" fontId="22" fillId="6" borderId="2" xfId="4" applyFont="1" applyFill="1" applyBorder="1" applyAlignment="1">
      <alignment horizontal="right"/>
    </xf>
    <xf numFmtId="164" fontId="6" fillId="6" borderId="2" xfId="4" applyFont="1" applyFill="1" applyBorder="1" applyAlignment="1">
      <alignment horizontal="right"/>
    </xf>
    <xf numFmtId="164" fontId="6" fillId="6" borderId="13" xfId="4" applyFont="1" applyFill="1" applyBorder="1" applyAlignment="1">
      <alignment horizontal="left"/>
    </xf>
    <xf numFmtId="164" fontId="6" fillId="6" borderId="14" xfId="4" applyFont="1" applyFill="1" applyBorder="1" applyAlignment="1">
      <alignment horizontal="left"/>
    </xf>
    <xf numFmtId="0" fontId="22" fillId="6" borderId="14" xfId="0" applyFont="1" applyFill="1" applyBorder="1" applyAlignment="1">
      <alignment horizontal="right" vertical="center"/>
    </xf>
    <xf numFmtId="165" fontId="22" fillId="6" borderId="0" xfId="3" applyFont="1" applyFill="1">
      <alignment horizontal="right"/>
    </xf>
    <xf numFmtId="165" fontId="22" fillId="6" borderId="3" xfId="3" applyFont="1" applyFill="1" applyBorder="1">
      <alignment horizontal="right"/>
    </xf>
    <xf numFmtId="164" fontId="6" fillId="6" borderId="13" xfId="4" applyFont="1" applyFill="1" applyBorder="1" applyAlignment="1">
      <alignment horizontal="right" wrapText="1"/>
    </xf>
    <xf numFmtId="0" fontId="6" fillId="6" borderId="14" xfId="0" applyFont="1" applyFill="1" applyBorder="1" applyAlignment="1">
      <alignment horizontal="right" vertical="center"/>
    </xf>
    <xf numFmtId="165" fontId="6" fillId="6" borderId="0" xfId="2" applyFont="1" applyFill="1">
      <alignment horizontal="right"/>
    </xf>
    <xf numFmtId="164" fontId="6" fillId="6" borderId="3" xfId="4" applyFont="1" applyFill="1" applyBorder="1" applyAlignment="1">
      <alignment horizontal="left"/>
    </xf>
    <xf numFmtId="164" fontId="6" fillId="6" borderId="13" xfId="4" applyFont="1" applyFill="1" applyBorder="1"/>
    <xf numFmtId="164" fontId="43" fillId="6" borderId="13" xfId="4" applyFont="1" applyFill="1" applyBorder="1"/>
    <xf numFmtId="164" fontId="22" fillId="6" borderId="13" xfId="4" applyFont="1" applyFill="1" applyBorder="1" applyAlignment="1">
      <alignment horizontal="right" vertical="top" wrapText="1"/>
    </xf>
    <xf numFmtId="164" fontId="6" fillId="6" borderId="0" xfId="4" applyFont="1" applyFill="1" applyAlignment="1">
      <alignment vertical="center" wrapText="1"/>
    </xf>
    <xf numFmtId="164" fontId="22" fillId="6" borderId="3" xfId="4" applyFont="1" applyFill="1" applyBorder="1" applyAlignment="1">
      <alignment vertical="center" wrapText="1"/>
    </xf>
    <xf numFmtId="0" fontId="6" fillId="0" borderId="13" xfId="0" applyFont="1" applyBorder="1" applyAlignment="1">
      <alignment vertical="top"/>
    </xf>
    <xf numFmtId="0" fontId="22" fillId="0" borderId="0" xfId="0" applyFont="1" applyAlignment="1">
      <alignment horizontal="right" wrapText="1"/>
    </xf>
    <xf numFmtId="0" fontId="6" fillId="0" borderId="14" xfId="0" applyFont="1" applyBorder="1" applyAlignment="1">
      <alignment vertical="top"/>
    </xf>
    <xf numFmtId="0" fontId="22" fillId="0" borderId="14" xfId="0" applyFont="1" applyBorder="1" applyAlignment="1">
      <alignment horizontal="right" vertical="top"/>
    </xf>
    <xf numFmtId="0" fontId="6" fillId="0" borderId="14" xfId="0" applyFont="1" applyBorder="1" applyAlignment="1">
      <alignment horizontal="right" vertical="top"/>
    </xf>
    <xf numFmtId="0" fontId="22" fillId="0" borderId="0" xfId="0" applyFont="1" applyAlignment="1">
      <alignment vertical="top"/>
    </xf>
    <xf numFmtId="0" fontId="6" fillId="0" borderId="0" xfId="0" applyFont="1" applyAlignment="1">
      <alignment horizontal="left" vertical="top" wrapText="1" indent="2"/>
    </xf>
    <xf numFmtId="165" fontId="22" fillId="0" borderId="0" xfId="0" applyNumberFormat="1" applyFont="1" applyAlignment="1">
      <alignment vertical="top"/>
    </xf>
    <xf numFmtId="165" fontId="6" fillId="0" borderId="0" xfId="0" applyNumberFormat="1" applyFont="1" applyAlignment="1">
      <alignment vertical="top"/>
    </xf>
    <xf numFmtId="0" fontId="6" fillId="0" borderId="0" xfId="0" applyFont="1" applyAlignment="1">
      <alignment horizontal="left" vertical="top"/>
    </xf>
    <xf numFmtId="0" fontId="22" fillId="3" borderId="0" xfId="0" applyFont="1" applyFill="1" applyAlignment="1">
      <alignment vertical="top"/>
    </xf>
    <xf numFmtId="0" fontId="6" fillId="3" borderId="0" xfId="0" applyFont="1" applyFill="1" applyAlignment="1">
      <alignment vertical="top"/>
    </xf>
    <xf numFmtId="0" fontId="6" fillId="3" borderId="0" xfId="0" applyFont="1" applyFill="1" applyAlignment="1">
      <alignment horizontal="left" vertical="top" wrapText="1" indent="2"/>
    </xf>
    <xf numFmtId="165" fontId="22" fillId="3" borderId="0" xfId="0" applyNumberFormat="1" applyFont="1" applyFill="1" applyAlignment="1">
      <alignment vertical="top"/>
    </xf>
    <xf numFmtId="165" fontId="6" fillId="3" borderId="0" xfId="0" applyNumberFormat="1" applyFont="1" applyFill="1" applyAlignment="1">
      <alignment vertical="top"/>
    </xf>
    <xf numFmtId="0" fontId="6" fillId="0" borderId="4" xfId="0" applyFont="1" applyBorder="1" applyAlignment="1">
      <alignment horizontal="left" vertical="top" wrapText="1" indent="2"/>
    </xf>
    <xf numFmtId="165" fontId="22" fillId="3" borderId="4" xfId="0" applyNumberFormat="1" applyFont="1" applyFill="1" applyBorder="1" applyAlignment="1">
      <alignment vertical="top"/>
    </xf>
    <xf numFmtId="165" fontId="6" fillId="3" borderId="4" xfId="0" applyNumberFormat="1" applyFont="1" applyFill="1" applyBorder="1" applyAlignment="1">
      <alignment vertical="top"/>
    </xf>
    <xf numFmtId="0" fontId="6" fillId="0" borderId="5" xfId="0" applyFont="1" applyBorder="1" applyAlignment="1">
      <alignment vertical="top"/>
    </xf>
    <xf numFmtId="0" fontId="3" fillId="0" borderId="5" xfId="0" applyFont="1" applyBorder="1"/>
    <xf numFmtId="0" fontId="22" fillId="0" borderId="5" xfId="0" applyFont="1" applyBorder="1" applyAlignment="1">
      <alignment vertical="top" wrapText="1"/>
    </xf>
    <xf numFmtId="0" fontId="6" fillId="0" borderId="4" xfId="0" applyFont="1" applyBorder="1" applyAlignment="1">
      <alignment vertical="top"/>
    </xf>
    <xf numFmtId="0" fontId="3" fillId="0" borderId="4" xfId="0" applyFont="1" applyBorder="1"/>
    <xf numFmtId="0" fontId="22" fillId="0" borderId="4" xfId="0" applyFont="1" applyBorder="1" applyAlignment="1">
      <alignment horizontal="right" vertical="top"/>
    </xf>
    <xf numFmtId="0" fontId="6" fillId="0" borderId="4" xfId="0" applyFont="1" applyBorder="1" applyAlignment="1">
      <alignment horizontal="right" vertical="top"/>
    </xf>
    <xf numFmtId="0" fontId="6" fillId="3" borderId="4" xfId="0" applyFont="1" applyFill="1" applyBorder="1" applyAlignment="1">
      <alignment horizontal="left" vertical="top" wrapText="1" indent="2"/>
    </xf>
    <xf numFmtId="0" fontId="3" fillId="3" borderId="4" xfId="0" applyFont="1" applyFill="1" applyBorder="1"/>
    <xf numFmtId="165" fontId="22" fillId="0" borderId="4" xfId="0" applyNumberFormat="1" applyFont="1" applyBorder="1" applyAlignment="1">
      <alignment vertical="top"/>
    </xf>
    <xf numFmtId="165" fontId="6" fillId="0" borderId="4" xfId="0" applyNumberFormat="1" applyFont="1" applyBorder="1" applyAlignment="1">
      <alignment vertical="top"/>
    </xf>
    <xf numFmtId="0" fontId="6" fillId="0" borderId="0" xfId="0" applyFont="1" applyAlignment="1">
      <alignment horizontal="left" vertical="top" indent="2"/>
    </xf>
    <xf numFmtId="0" fontId="6" fillId="0" borderId="3" xfId="0" applyFont="1" applyBorder="1" applyAlignment="1">
      <alignment vertical="top" wrapText="1"/>
    </xf>
    <xf numFmtId="0" fontId="6" fillId="6" borderId="13" xfId="0" applyFont="1" applyFill="1" applyBorder="1" applyAlignment="1">
      <alignment vertical="top"/>
    </xf>
    <xf numFmtId="0" fontId="6" fillId="6" borderId="0" xfId="0" applyFont="1" applyFill="1" applyAlignment="1">
      <alignment vertical="top"/>
    </xf>
    <xf numFmtId="0" fontId="22" fillId="5" borderId="0" xfId="0" applyFont="1" applyFill="1" applyAlignment="1">
      <alignment horizontal="right" wrapText="1"/>
    </xf>
    <xf numFmtId="0" fontId="6" fillId="5" borderId="0" xfId="0" applyFont="1" applyFill="1" applyAlignment="1">
      <alignment horizontal="right"/>
    </xf>
    <xf numFmtId="0" fontId="22" fillId="6" borderId="0" xfId="0" applyFont="1" applyFill="1" applyAlignment="1">
      <alignment horizontal="right" wrapText="1"/>
    </xf>
    <xf numFmtId="0" fontId="6" fillId="6" borderId="14" xfId="0" applyFont="1" applyFill="1" applyBorder="1" applyAlignment="1">
      <alignment vertical="top"/>
    </xf>
    <xf numFmtId="0" fontId="22" fillId="6" borderId="14" xfId="0" applyFont="1" applyFill="1" applyBorder="1" applyAlignment="1">
      <alignment horizontal="right" vertical="top"/>
    </xf>
    <xf numFmtId="0" fontId="6" fillId="6" borderId="14" xfId="0" applyFont="1" applyFill="1" applyBorder="1" applyAlignment="1">
      <alignment horizontal="right" vertical="top"/>
    </xf>
    <xf numFmtId="0" fontId="22" fillId="6" borderId="0" xfId="0" applyFont="1" applyFill="1" applyAlignment="1">
      <alignment vertical="top"/>
    </xf>
    <xf numFmtId="165" fontId="22" fillId="6" borderId="0" xfId="0" applyNumberFormat="1" applyFont="1" applyFill="1" applyAlignment="1">
      <alignment vertical="top"/>
    </xf>
    <xf numFmtId="165" fontId="6" fillId="6" borderId="0" xfId="0" applyNumberFormat="1" applyFont="1" applyFill="1" applyAlignment="1">
      <alignment vertical="top"/>
    </xf>
    <xf numFmtId="0" fontId="6" fillId="6" borderId="4" xfId="0" applyFont="1" applyFill="1" applyBorder="1" applyAlignment="1">
      <alignment horizontal="left" vertical="top" wrapText="1" indent="2"/>
    </xf>
    <xf numFmtId="165" fontId="22" fillId="6" borderId="4" xfId="0" applyNumberFormat="1" applyFont="1" applyFill="1" applyBorder="1" applyAlignment="1">
      <alignment vertical="top"/>
    </xf>
    <xf numFmtId="165" fontId="6" fillId="6" borderId="4" xfId="0" applyNumberFormat="1" applyFont="1" applyFill="1" applyBorder="1" applyAlignment="1">
      <alignment vertical="top"/>
    </xf>
    <xf numFmtId="0" fontId="6" fillId="6" borderId="5" xfId="0" applyFont="1" applyFill="1" applyBorder="1" applyAlignment="1">
      <alignment vertical="top"/>
    </xf>
    <xf numFmtId="0" fontId="3" fillId="6" borderId="5" xfId="0" applyFont="1" applyFill="1" applyBorder="1"/>
    <xf numFmtId="0" fontId="22" fillId="6" borderId="5" xfId="0" applyFont="1" applyFill="1" applyBorder="1" applyAlignment="1">
      <alignment vertical="top" wrapText="1"/>
    </xf>
    <xf numFmtId="0" fontId="6" fillId="6" borderId="4" xfId="0" applyFont="1" applyFill="1" applyBorder="1" applyAlignment="1">
      <alignment vertical="top"/>
    </xf>
    <xf numFmtId="0" fontId="3" fillId="6" borderId="4" xfId="0" applyFont="1" applyFill="1" applyBorder="1"/>
    <xf numFmtId="0" fontId="22" fillId="6" borderId="4" xfId="0" applyFont="1" applyFill="1" applyBorder="1" applyAlignment="1">
      <alignment horizontal="right" vertical="top"/>
    </xf>
    <xf numFmtId="0" fontId="6" fillId="6" borderId="4" xfId="0" applyFont="1" applyFill="1" applyBorder="1" applyAlignment="1">
      <alignment horizontal="right" vertical="top"/>
    </xf>
    <xf numFmtId="0" fontId="6" fillId="6" borderId="0" xfId="0" applyFont="1" applyFill="1" applyAlignment="1">
      <alignment horizontal="left" vertical="top"/>
    </xf>
    <xf numFmtId="0" fontId="6" fillId="6" borderId="0" xfId="0" applyFont="1" applyFill="1" applyAlignment="1">
      <alignment horizontal="left" vertical="top" indent="2"/>
    </xf>
    <xf numFmtId="0" fontId="6" fillId="6" borderId="3" xfId="0" applyFont="1" applyFill="1" applyBorder="1" applyAlignment="1">
      <alignment vertical="top"/>
    </xf>
    <xf numFmtId="164" fontId="7" fillId="3" borderId="0" xfId="4" applyFont="1" applyFill="1" applyAlignment="1">
      <alignment horizontal="right" wrapText="1"/>
    </xf>
    <xf numFmtId="164" fontId="9" fillId="3" borderId="0" xfId="4" applyFont="1" applyFill="1" applyAlignment="1">
      <alignment horizontal="right" wrapText="1"/>
    </xf>
    <xf numFmtId="164" fontId="7" fillId="3" borderId="0" xfId="4" applyFont="1" applyFill="1"/>
    <xf numFmtId="0" fontId="7" fillId="3" borderId="0" xfId="4" applyNumberFormat="1" applyFont="1" applyFill="1" applyAlignment="1">
      <alignment horizontal="right" wrapText="1"/>
    </xf>
    <xf numFmtId="0" fontId="9" fillId="3" borderId="0" xfId="4" applyNumberFormat="1" applyFont="1" applyFill="1" applyAlignment="1">
      <alignment horizontal="right" wrapText="1"/>
    </xf>
    <xf numFmtId="164" fontId="9" fillId="3" borderId="2" xfId="4" applyFont="1" applyFill="1" applyBorder="1" applyAlignment="1">
      <alignment vertical="top" wrapText="1"/>
    </xf>
    <xf numFmtId="164" fontId="7" fillId="3" borderId="2" xfId="4" applyFont="1" applyFill="1" applyBorder="1" applyAlignment="1">
      <alignment horizontal="right" vertical="top" wrapText="1"/>
    </xf>
    <xf numFmtId="164" fontId="9" fillId="3" borderId="2" xfId="4" applyFont="1" applyFill="1" applyBorder="1" applyAlignment="1">
      <alignment horizontal="right" vertical="top" wrapText="1"/>
    </xf>
    <xf numFmtId="164" fontId="7" fillId="3" borderId="0" xfId="4" applyFont="1" applyFill="1" applyAlignment="1">
      <alignment horizontal="right"/>
    </xf>
    <xf numFmtId="164" fontId="9" fillId="3" borderId="0" xfId="4" applyFont="1" applyFill="1" applyAlignment="1">
      <alignment horizontal="right"/>
    </xf>
    <xf numFmtId="164" fontId="23" fillId="3" borderId="0" xfId="4" applyFont="1" applyFill="1" applyAlignment="1">
      <alignment vertical="top" wrapText="1"/>
    </xf>
    <xf numFmtId="165" fontId="7" fillId="3" borderId="0" xfId="2" applyFont="1" applyFill="1" applyBorder="1">
      <alignment horizontal="right"/>
    </xf>
    <xf numFmtId="164" fontId="9" fillId="3" borderId="0" xfId="4" applyFont="1" applyFill="1" applyAlignment="1">
      <alignment horizontal="left" vertical="center" wrapText="1" indent="1"/>
    </xf>
    <xf numFmtId="165" fontId="9" fillId="3" borderId="0" xfId="3" applyFont="1" applyFill="1">
      <alignment horizontal="right"/>
    </xf>
    <xf numFmtId="164" fontId="7" fillId="3" borderId="0" xfId="4" applyFont="1" applyFill="1" applyAlignment="1">
      <alignment vertical="center" wrapText="1"/>
    </xf>
    <xf numFmtId="165" fontId="9" fillId="3" borderId="3" xfId="3" applyFont="1" applyFill="1" applyBorder="1">
      <alignment horizontal="right"/>
    </xf>
    <xf numFmtId="164" fontId="7" fillId="3" borderId="0" xfId="4" applyFont="1" applyFill="1" applyAlignment="1">
      <alignment horizontal="left"/>
    </xf>
    <xf numFmtId="165" fontId="9" fillId="3" borderId="0" xfId="3" applyFont="1" applyFill="1" applyBorder="1">
      <alignment horizontal="right"/>
    </xf>
    <xf numFmtId="164" fontId="9" fillId="3" borderId="0" xfId="4" applyFont="1" applyFill="1" applyAlignment="1">
      <alignment horizontal="left"/>
    </xf>
    <xf numFmtId="0" fontId="7" fillId="6" borderId="0" xfId="4" applyNumberFormat="1" applyFont="1" applyFill="1" applyAlignment="1">
      <alignment horizontal="right" wrapText="1"/>
    </xf>
    <xf numFmtId="164" fontId="9" fillId="6" borderId="0" xfId="4" applyFont="1" applyFill="1" applyAlignment="1">
      <alignment horizontal="left" vertical="center" wrapText="1" indent="1"/>
    </xf>
    <xf numFmtId="164" fontId="9" fillId="0" borderId="13" xfId="4" applyFont="1" applyBorder="1" applyAlignment="1">
      <alignment wrapText="1"/>
    </xf>
    <xf numFmtId="165" fontId="9" fillId="0" borderId="0" xfId="9" applyFont="1" applyFill="1" applyBorder="1" applyAlignment="1">
      <alignment vertical="top" wrapText="1"/>
    </xf>
    <xf numFmtId="165" fontId="9" fillId="0" borderId="14" xfId="9" applyFont="1" applyFill="1" applyBorder="1">
      <alignment horizontal="right"/>
    </xf>
    <xf numFmtId="164" fontId="9" fillId="0" borderId="0" xfId="4" applyFont="1" applyAlignment="1">
      <alignment horizontal="center" wrapText="1"/>
    </xf>
    <xf numFmtId="165" fontId="9" fillId="0" borderId="0" xfId="5" applyFont="1" applyFill="1" applyBorder="1">
      <alignment horizontal="right"/>
    </xf>
    <xf numFmtId="164" fontId="7" fillId="0" borderId="5" xfId="4" applyFont="1" applyBorder="1" applyAlignment="1">
      <alignment horizontal="left" vertical="top" wrapText="1"/>
    </xf>
    <xf numFmtId="165" fontId="9" fillId="0" borderId="3" xfId="5" applyFont="1" applyFill="1" applyBorder="1">
      <alignment horizontal="right"/>
    </xf>
    <xf numFmtId="164" fontId="7" fillId="0" borderId="4" xfId="4" applyFont="1" applyBorder="1" applyAlignment="1">
      <alignment horizontal="left" wrapText="1"/>
    </xf>
    <xf numFmtId="165" fontId="9" fillId="0" borderId="4" xfId="5" applyFont="1" applyFill="1" applyBorder="1">
      <alignment horizontal="right"/>
    </xf>
    <xf numFmtId="164" fontId="7" fillId="0" borderId="0" xfId="4" applyFont="1" applyAlignment="1">
      <alignment horizontal="left" wrapText="1" indent="2"/>
    </xf>
    <xf numFmtId="164" fontId="9" fillId="5" borderId="13" xfId="4" applyFont="1" applyFill="1" applyBorder="1" applyAlignment="1">
      <alignment wrapText="1"/>
    </xf>
    <xf numFmtId="165" fontId="9" fillId="5" borderId="0" xfId="9" applyFont="1" applyFill="1" applyBorder="1" applyAlignment="1">
      <alignment vertical="top" wrapText="1"/>
    </xf>
    <xf numFmtId="164" fontId="9" fillId="5" borderId="14" xfId="4" applyFont="1" applyFill="1" applyBorder="1" applyAlignment="1">
      <alignment wrapText="1"/>
    </xf>
    <xf numFmtId="164" fontId="7" fillId="5" borderId="14" xfId="4" applyFont="1" applyFill="1" applyBorder="1" applyAlignment="1">
      <alignment horizontal="right"/>
    </xf>
    <xf numFmtId="165" fontId="9" fillId="5" borderId="14" xfId="9" applyFont="1" applyFill="1" applyBorder="1">
      <alignment horizontal="right"/>
    </xf>
    <xf numFmtId="164" fontId="7" fillId="5" borderId="0" xfId="4" applyFont="1" applyFill="1" applyAlignment="1">
      <alignment horizontal="left" vertical="top" wrapText="1"/>
    </xf>
    <xf numFmtId="164" fontId="9" fillId="5" borderId="0" xfId="4" applyFont="1" applyFill="1" applyAlignment="1">
      <alignment horizontal="center" wrapText="1"/>
    </xf>
    <xf numFmtId="165" fontId="9" fillId="5" borderId="0" xfId="5" applyFont="1" applyFill="1" applyBorder="1">
      <alignment horizontal="right"/>
    </xf>
    <xf numFmtId="164" fontId="6" fillId="0" borderId="0" xfId="4" applyFont="1" applyAlignment="1">
      <alignment horizontal="center"/>
    </xf>
    <xf numFmtId="164" fontId="7" fillId="5" borderId="3" xfId="4" applyFont="1" applyFill="1" applyBorder="1" applyAlignment="1">
      <alignment horizontal="left" vertical="top" wrapText="1"/>
    </xf>
    <xf numFmtId="165" fontId="9" fillId="5" borderId="3" xfId="5" applyFont="1" applyFill="1" applyBorder="1">
      <alignment horizontal="right"/>
    </xf>
    <xf numFmtId="164" fontId="7" fillId="5" borderId="5" xfId="4" applyFont="1" applyFill="1" applyBorder="1" applyAlignment="1">
      <alignment horizontal="left" vertical="top" wrapText="1"/>
    </xf>
    <xf numFmtId="165" fontId="7" fillId="5" borderId="5" xfId="5" applyFont="1" applyFill="1" applyBorder="1">
      <alignment horizontal="right"/>
    </xf>
    <xf numFmtId="165" fontId="9" fillId="5" borderId="5" xfId="6" applyFont="1" applyFill="1" applyBorder="1">
      <alignment horizontal="right"/>
    </xf>
    <xf numFmtId="164" fontId="7" fillId="5" borderId="3" xfId="4" applyFont="1" applyFill="1" applyBorder="1" applyAlignment="1">
      <alignment horizontal="left" wrapText="1"/>
    </xf>
    <xf numFmtId="164" fontId="9" fillId="5" borderId="0" xfId="4" applyFont="1" applyFill="1" applyAlignment="1">
      <alignment horizontal="right"/>
    </xf>
    <xf numFmtId="164" fontId="7" fillId="5" borderId="0" xfId="4" applyFont="1" applyFill="1" applyAlignment="1">
      <alignment horizontal="left" wrapText="1" indent="2"/>
    </xf>
    <xf numFmtId="0" fontId="6" fillId="0" borderId="0" xfId="0" applyFont="1" applyProtection="1">
      <protection hidden="1"/>
    </xf>
    <xf numFmtId="0" fontId="6" fillId="14" borderId="18" xfId="0" applyFont="1" applyFill="1" applyBorder="1"/>
    <xf numFmtId="0" fontId="3" fillId="7" borderId="0" xfId="0" applyFont="1" applyFill="1"/>
    <xf numFmtId="0" fontId="3" fillId="9" borderId="0" xfId="0" applyFont="1" applyFill="1"/>
    <xf numFmtId="0" fontId="3" fillId="0" borderId="0" xfId="0" applyFont="1" applyAlignment="1">
      <alignment horizontal="center"/>
    </xf>
    <xf numFmtId="0" fontId="69" fillId="10" borderId="19" xfId="0" applyFont="1" applyFill="1" applyBorder="1" applyAlignment="1">
      <alignment horizontal="center"/>
    </xf>
    <xf numFmtId="0" fontId="69" fillId="10" borderId="19" xfId="0" applyFont="1" applyFill="1" applyBorder="1"/>
    <xf numFmtId="0" fontId="69" fillId="10" borderId="20" xfId="0" applyFont="1" applyFill="1" applyBorder="1"/>
    <xf numFmtId="0" fontId="69" fillId="10" borderId="3" xfId="0" applyFont="1" applyFill="1" applyBorder="1" applyAlignment="1">
      <alignment horizontal="center"/>
    </xf>
    <xf numFmtId="0" fontId="69" fillId="10" borderId="21" xfId="0" applyFont="1" applyFill="1" applyBorder="1" applyAlignment="1">
      <alignment horizontal="center"/>
    </xf>
    <xf numFmtId="0" fontId="75" fillId="0" borderId="0" xfId="0" applyFont="1"/>
    <xf numFmtId="0" fontId="22" fillId="0" borderId="22" xfId="0" applyFont="1" applyBorder="1" applyAlignment="1">
      <alignment horizontal="center"/>
    </xf>
    <xf numFmtId="0" fontId="22" fillId="0" borderId="22" xfId="0" applyFont="1" applyBorder="1"/>
    <xf numFmtId="0" fontId="6" fillId="0" borderId="23" xfId="0" applyFont="1" applyBorder="1"/>
    <xf numFmtId="0" fontId="76" fillId="0" borderId="24" xfId="0" applyFont="1" applyBorder="1" applyAlignment="1">
      <alignment horizontal="center"/>
    </xf>
    <xf numFmtId="0" fontId="76" fillId="0" borderId="23" xfId="0" applyFont="1" applyBorder="1" applyAlignment="1">
      <alignment horizontal="center"/>
    </xf>
    <xf numFmtId="0" fontId="6" fillId="0" borderId="25" xfId="0" applyFont="1" applyBorder="1" applyAlignment="1">
      <alignment horizontal="center"/>
    </xf>
    <xf numFmtId="0" fontId="6" fillId="0" borderId="25" xfId="0" applyFont="1" applyBorder="1" applyAlignment="1">
      <alignment horizontal="left" indent="1"/>
    </xf>
    <xf numFmtId="0" fontId="6" fillId="0" borderId="26" xfId="0" applyFont="1" applyBorder="1"/>
    <xf numFmtId="0" fontId="6" fillId="0" borderId="27" xfId="0" applyFont="1" applyBorder="1" applyAlignment="1">
      <alignment horizontal="center"/>
    </xf>
    <xf numFmtId="0" fontId="6" fillId="0" borderId="26" xfId="0" applyFont="1" applyBorder="1" applyAlignment="1">
      <alignment horizontal="center"/>
    </xf>
    <xf numFmtId="0" fontId="22" fillId="0" borderId="23" xfId="0" applyFont="1" applyBorder="1"/>
    <xf numFmtId="0" fontId="6" fillId="0" borderId="0" xfId="0" applyFont="1" applyAlignment="1">
      <alignment horizontal="center"/>
    </xf>
    <xf numFmtId="0" fontId="6" fillId="0" borderId="28" xfId="0" applyFont="1" applyBorder="1" applyAlignment="1">
      <alignment horizontal="center"/>
    </xf>
    <xf numFmtId="0" fontId="6" fillId="0" borderId="28" xfId="0" applyFont="1" applyBorder="1" applyAlignment="1">
      <alignment horizontal="left" indent="1"/>
    </xf>
    <xf numFmtId="0" fontId="6" fillId="0" borderId="29" xfId="0" applyFont="1" applyBorder="1"/>
    <xf numFmtId="0" fontId="6" fillId="0" borderId="4" xfId="0" applyFont="1" applyBorder="1" applyAlignment="1">
      <alignment horizontal="center"/>
    </xf>
    <xf numFmtId="0" fontId="6" fillId="0" borderId="30" xfId="0" applyFont="1" applyBorder="1" applyAlignment="1">
      <alignment horizontal="center"/>
    </xf>
    <xf numFmtId="0" fontId="22" fillId="0" borderId="24" xfId="0" applyFont="1" applyBorder="1" applyAlignment="1">
      <alignment horizontal="center"/>
    </xf>
    <xf numFmtId="0" fontId="22" fillId="0" borderId="25" xfId="0" applyFont="1" applyBorder="1" applyAlignment="1">
      <alignment horizontal="center"/>
    </xf>
    <xf numFmtId="0" fontId="6" fillId="9" borderId="31" xfId="0" applyFont="1" applyFill="1" applyBorder="1"/>
    <xf numFmtId="0" fontId="77" fillId="0" borderId="0" xfId="0" applyFont="1"/>
    <xf numFmtId="0" fontId="30" fillId="0" borderId="32" xfId="0" applyFont="1" applyBorder="1"/>
    <xf numFmtId="0" fontId="3" fillId="0" borderId="32" xfId="0" applyFont="1" applyBorder="1"/>
    <xf numFmtId="0" fontId="11" fillId="0" borderId="0" xfId="1" applyNumberFormat="1" applyFont="1" applyBorder="1" applyAlignment="1" applyProtection="1"/>
    <xf numFmtId="0" fontId="30" fillId="0" borderId="0" xfId="0" applyFont="1"/>
    <xf numFmtId="0" fontId="7" fillId="0" borderId="0" xfId="0" applyFont="1" applyAlignment="1">
      <alignment vertical="top" wrapText="1"/>
    </xf>
    <xf numFmtId="0" fontId="7" fillId="3" borderId="0" xfId="0" applyFont="1" applyFill="1" applyAlignment="1">
      <alignment vertical="top" wrapText="1"/>
    </xf>
    <xf numFmtId="0" fontId="15" fillId="3" borderId="0" xfId="0" applyFont="1" applyFill="1"/>
    <xf numFmtId="0" fontId="79" fillId="4" borderId="0" xfId="0" applyFont="1" applyFill="1"/>
    <xf numFmtId="0" fontId="80" fillId="0" borderId="0" xfId="0" applyFont="1"/>
    <xf numFmtId="164" fontId="81" fillId="0" borderId="0" xfId="4" applyFont="1"/>
    <xf numFmtId="0" fontId="79" fillId="0" borderId="0" xfId="0" applyFont="1"/>
    <xf numFmtId="165" fontId="80" fillId="0" borderId="0" xfId="3" applyFont="1">
      <alignment horizontal="right"/>
    </xf>
    <xf numFmtId="0" fontId="32" fillId="0" borderId="0" xfId="0" applyFont="1"/>
    <xf numFmtId="0" fontId="82" fillId="0" borderId="0" xfId="0" applyFont="1"/>
    <xf numFmtId="0" fontId="32" fillId="0" borderId="0" xfId="0" applyFont="1" applyAlignment="1">
      <alignment wrapText="1"/>
    </xf>
    <xf numFmtId="0" fontId="32" fillId="0" borderId="0" xfId="0" applyFont="1" applyAlignment="1">
      <alignment vertical="top"/>
    </xf>
    <xf numFmtId="164" fontId="32" fillId="0" borderId="0" xfId="4" applyFont="1" applyAlignment="1">
      <alignment wrapText="1"/>
    </xf>
    <xf numFmtId="164" fontId="32" fillId="0" borderId="0" xfId="4" applyFont="1"/>
    <xf numFmtId="164" fontId="32" fillId="0" borderId="0" xfId="4" applyFont="1" applyAlignment="1">
      <alignment vertical="top"/>
    </xf>
    <xf numFmtId="164" fontId="41" fillId="4" borderId="0" xfId="4" applyFont="1" applyFill="1" applyAlignment="1">
      <alignment vertical="top" wrapText="1"/>
    </xf>
    <xf numFmtId="164" fontId="9" fillId="4" borderId="0" xfId="4" applyFont="1" applyFill="1" applyAlignment="1">
      <alignment horizontal="right" vertical="top" wrapText="1"/>
    </xf>
    <xf numFmtId="164" fontId="9" fillId="4" borderId="0" xfId="4" applyFont="1" applyFill="1" applyAlignment="1">
      <alignment vertical="top" wrapText="1"/>
    </xf>
    <xf numFmtId="165" fontId="7" fillId="4" borderId="0" xfId="2" applyFont="1" applyFill="1">
      <alignment horizontal="right"/>
    </xf>
    <xf numFmtId="165" fontId="9" fillId="4" borderId="0" xfId="3" applyFont="1" applyFill="1">
      <alignment horizontal="right"/>
    </xf>
    <xf numFmtId="164" fontId="7" fillId="4" borderId="0" xfId="4" applyFont="1" applyFill="1" applyAlignment="1">
      <alignment vertical="top" wrapText="1"/>
    </xf>
    <xf numFmtId="165" fontId="7" fillId="4" borderId="3" xfId="2" applyFont="1" applyFill="1" applyBorder="1">
      <alignment horizontal="right"/>
    </xf>
    <xf numFmtId="165" fontId="9" fillId="4" borderId="3" xfId="3" applyFont="1" applyFill="1" applyBorder="1">
      <alignment horizontal="right"/>
    </xf>
    <xf numFmtId="164" fontId="58" fillId="4" borderId="0" xfId="4" applyFont="1" applyFill="1" applyAlignment="1">
      <alignment horizontal="left" vertical="top"/>
    </xf>
    <xf numFmtId="164" fontId="32" fillId="0" borderId="0" xfId="4" applyFont="1" applyAlignment="1">
      <alignment vertical="center" wrapText="1"/>
    </xf>
    <xf numFmtId="164" fontId="32" fillId="3" borderId="0" xfId="4" applyFont="1" applyFill="1"/>
    <xf numFmtId="0" fontId="2"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xf>
    <xf numFmtId="0" fontId="6" fillId="5" borderId="22" xfId="0" applyFont="1" applyFill="1" applyBorder="1" applyAlignment="1">
      <alignment horizontal="center"/>
    </xf>
    <xf numFmtId="0" fontId="6" fillId="5" borderId="5" xfId="0" applyFont="1" applyFill="1" applyBorder="1" applyAlignment="1">
      <alignment horizontal="center"/>
    </xf>
    <xf numFmtId="0" fontId="6" fillId="5" borderId="28" xfId="0" applyFont="1" applyFill="1" applyBorder="1" applyAlignment="1">
      <alignment horizontal="center"/>
    </xf>
    <xf numFmtId="0" fontId="6" fillId="5" borderId="4" xfId="0" applyFont="1" applyFill="1" applyBorder="1" applyAlignment="1">
      <alignment horizontal="center"/>
    </xf>
    <xf numFmtId="0" fontId="6" fillId="3" borderId="0" xfId="0" applyFont="1" applyFill="1" applyAlignment="1">
      <alignment horizontal="left" wrapText="1"/>
    </xf>
    <xf numFmtId="0" fontId="6" fillId="3" borderId="0" xfId="0" applyFont="1" applyFill="1" applyAlignment="1">
      <alignment horizontal="center"/>
    </xf>
    <xf numFmtId="0" fontId="30" fillId="3" borderId="0" xfId="0" applyFont="1" applyFill="1" applyAlignment="1">
      <alignment horizontal="left" vertical="center"/>
    </xf>
    <xf numFmtId="0" fontId="6" fillId="3" borderId="0" xfId="0" applyFont="1" applyFill="1" applyAlignment="1">
      <alignment horizontal="left" vertical="center" wrapText="1"/>
    </xf>
    <xf numFmtId="164" fontId="9" fillId="0" borderId="0" xfId="4" applyFont="1" applyAlignment="1">
      <alignment horizontal="left" vertical="top" wrapText="1"/>
    </xf>
    <xf numFmtId="0" fontId="6" fillId="2" borderId="0" xfId="0" applyFont="1" applyFill="1" applyAlignment="1">
      <alignment horizontal="center"/>
    </xf>
    <xf numFmtId="0" fontId="7"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vertical="top"/>
    </xf>
    <xf numFmtId="0" fontId="3" fillId="2" borderId="0" xfId="0" applyFont="1" applyFill="1" applyAlignment="1">
      <alignment horizontal="center"/>
    </xf>
    <xf numFmtId="0" fontId="9" fillId="0" borderId="0" xfId="0" applyFont="1" applyAlignment="1">
      <alignment vertical="top"/>
    </xf>
    <xf numFmtId="0" fontId="9" fillId="0" borderId="0" xfId="0" applyFont="1" applyAlignment="1">
      <alignment horizontal="left" vertical="top" wrapText="1"/>
    </xf>
    <xf numFmtId="0" fontId="7" fillId="0" borderId="0" xfId="0" applyFont="1" applyAlignment="1">
      <alignment horizontal="left"/>
    </xf>
    <xf numFmtId="0" fontId="3" fillId="0" borderId="0" xfId="0" applyFont="1" applyAlignment="1">
      <alignment horizontal="left"/>
    </xf>
    <xf numFmtId="0" fontId="8" fillId="0" borderId="0" xfId="0" applyFont="1"/>
    <xf numFmtId="0" fontId="6" fillId="0" borderId="0" xfId="0" applyFont="1" applyAlignment="1">
      <alignment horizontal="left" vertical="top" wrapText="1"/>
    </xf>
    <xf numFmtId="0" fontId="26" fillId="0" borderId="2" xfId="0" applyFont="1" applyBorder="1" applyAlignment="1">
      <alignment horizontal="left" vertical="center" wrapText="1"/>
    </xf>
    <xf numFmtId="0" fontId="34" fillId="0" borderId="0" xfId="0" applyFont="1"/>
    <xf numFmtId="0" fontId="9" fillId="6" borderId="0" xfId="0" applyFont="1" applyFill="1" applyAlignment="1">
      <alignment vertical="top"/>
    </xf>
    <xf numFmtId="0" fontId="7" fillId="5" borderId="0" xfId="0" applyFont="1" applyFill="1" applyAlignment="1">
      <alignment horizontal="left" vertical="top" wrapText="1"/>
    </xf>
    <xf numFmtId="0" fontId="8" fillId="6" borderId="2" xfId="0" applyFont="1" applyFill="1" applyBorder="1" applyAlignment="1">
      <alignment vertical="top"/>
    </xf>
    <xf numFmtId="0" fontId="7" fillId="6" borderId="0" xfId="0" applyFont="1" applyFill="1"/>
    <xf numFmtId="0" fontId="7" fillId="6" borderId="0" xfId="0" applyFont="1" applyFill="1" applyAlignment="1">
      <alignment horizontal="left" vertical="top" wrapText="1"/>
    </xf>
    <xf numFmtId="0" fontId="8" fillId="6" borderId="0" xfId="0" applyFont="1" applyFill="1"/>
    <xf numFmtId="0" fontId="9" fillId="6" borderId="0" xfId="0" applyFont="1" applyFill="1" applyAlignment="1">
      <alignment horizontal="left" vertical="top" wrapText="1"/>
    </xf>
    <xf numFmtId="0" fontId="9" fillId="6" borderId="0" xfId="0" applyFont="1" applyFill="1" applyAlignment="1">
      <alignment horizontal="left" vertical="top"/>
    </xf>
    <xf numFmtId="0" fontId="7" fillId="5" borderId="0" xfId="0" applyFont="1" applyFill="1" applyAlignment="1">
      <alignment horizontal="left"/>
    </xf>
    <xf numFmtId="0" fontId="34" fillId="6" borderId="0" xfId="0" applyFont="1" applyFill="1"/>
    <xf numFmtId="0" fontId="9" fillId="6" borderId="0" xfId="0" applyFont="1" applyFill="1" applyAlignment="1">
      <alignment horizontal="left" vertical="top" wrapText="1" indent="2"/>
    </xf>
    <xf numFmtId="0" fontId="6" fillId="6" borderId="0" xfId="0" applyFont="1" applyFill="1" applyAlignment="1">
      <alignment horizontal="left" vertical="top" wrapText="1" indent="2"/>
    </xf>
    <xf numFmtId="0" fontId="9" fillId="6" borderId="0" xfId="0" applyFont="1" applyFill="1" applyAlignment="1">
      <alignment horizontal="left" indent="2"/>
    </xf>
    <xf numFmtId="0" fontId="26" fillId="6" borderId="0" xfId="0" applyFont="1" applyFill="1" applyAlignment="1">
      <alignment horizontal="left" vertical="top" wrapText="1"/>
    </xf>
    <xf numFmtId="0" fontId="7" fillId="5" borderId="0" xfId="0" applyFont="1" applyFill="1"/>
    <xf numFmtId="0" fontId="30" fillId="0" borderId="0" xfId="0" applyFont="1" applyAlignment="1">
      <alignment horizontal="left" vertical="center"/>
    </xf>
    <xf numFmtId="165" fontId="9" fillId="0" borderId="0" xfId="2" applyFont="1" applyAlignment="1">
      <alignment horizontal="left" vertical="top" wrapText="1"/>
    </xf>
    <xf numFmtId="165" fontId="9" fillId="5" borderId="0" xfId="2" applyFont="1" applyFill="1" applyAlignment="1">
      <alignment horizontal="left" vertical="top" wrapText="1"/>
    </xf>
    <xf numFmtId="0" fontId="6" fillId="5" borderId="0" xfId="0" applyFont="1" applyFill="1" applyAlignment="1">
      <alignment horizontal="left" vertical="center" wrapText="1"/>
    </xf>
    <xf numFmtId="0" fontId="6" fillId="6" borderId="0" xfId="0" applyFont="1" applyFill="1" applyAlignment="1">
      <alignment horizontal="left" vertical="top" wrapText="1"/>
    </xf>
    <xf numFmtId="0" fontId="6" fillId="3" borderId="0" xfId="0" applyFont="1" applyFill="1" applyAlignment="1">
      <alignment horizontal="left" vertical="top" wrapText="1"/>
    </xf>
    <xf numFmtId="0" fontId="30" fillId="5" borderId="0" xfId="0" applyFont="1" applyFill="1" applyAlignment="1">
      <alignment horizontal="left"/>
    </xf>
    <xf numFmtId="0" fontId="6" fillId="5" borderId="0" xfId="0" applyFont="1" applyFill="1" applyAlignment="1">
      <alignment horizontal="left" vertical="center"/>
    </xf>
    <xf numFmtId="0" fontId="32" fillId="0" borderId="0" xfId="0" applyFont="1" applyAlignment="1">
      <alignment horizontal="left" wrapText="1"/>
    </xf>
    <xf numFmtId="0" fontId="9" fillId="0" borderId="0" xfId="0" applyFont="1" applyAlignment="1">
      <alignment horizontal="left"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2" fillId="0" borderId="8" xfId="0" applyFont="1" applyBorder="1" applyAlignment="1">
      <alignment horizontal="left" wrapText="1"/>
    </xf>
    <xf numFmtId="0" fontId="31" fillId="3" borderId="0" xfId="0" applyFont="1" applyFill="1" applyAlignment="1">
      <alignment horizontal="left" wrapText="1"/>
    </xf>
    <xf numFmtId="0" fontId="22" fillId="3" borderId="0" xfId="0" applyFont="1" applyFill="1" applyAlignment="1">
      <alignment horizontal="left" wrapText="1"/>
    </xf>
    <xf numFmtId="0" fontId="26" fillId="0" borderId="0" xfId="0" applyFont="1" applyAlignment="1">
      <alignment horizontal="left" vertical="center"/>
    </xf>
    <xf numFmtId="0" fontId="6" fillId="0" borderId="0" xfId="0" applyFont="1" applyAlignment="1">
      <alignment horizontal="left" vertical="center" wrapText="1"/>
    </xf>
    <xf numFmtId="0" fontId="3" fillId="0" borderId="0" xfId="0" applyFont="1" applyAlignment="1">
      <alignment horizontal="left" vertical="center" wrapText="1"/>
    </xf>
    <xf numFmtId="0" fontId="6" fillId="8" borderId="0" xfId="0" applyFont="1" applyFill="1" applyAlignment="1">
      <alignment horizontal="left" vertical="center" wrapText="1"/>
    </xf>
    <xf numFmtId="0" fontId="6" fillId="7" borderId="0" xfId="0" applyFont="1" applyFill="1" applyAlignment="1">
      <alignment horizontal="center"/>
    </xf>
    <xf numFmtId="0" fontId="7"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vertical="top" wrapText="1"/>
    </xf>
    <xf numFmtId="0" fontId="3" fillId="0" borderId="0" xfId="0" applyFont="1" applyAlignment="1">
      <alignment vertical="top" wrapText="1"/>
    </xf>
    <xf numFmtId="164" fontId="37" fillId="2" borderId="0" xfId="4" applyFont="1" applyFill="1" applyAlignment="1">
      <alignment horizontal="center"/>
    </xf>
    <xf numFmtId="164" fontId="6" fillId="0" borderId="0" xfId="4" applyFont="1" applyAlignment="1">
      <alignment horizontal="left" wrapText="1"/>
    </xf>
    <xf numFmtId="164" fontId="6" fillId="0" borderId="0" xfId="4" applyFont="1" applyAlignment="1">
      <alignment horizontal="left" vertical="top" wrapText="1"/>
    </xf>
    <xf numFmtId="164" fontId="9" fillId="3" borderId="0" xfId="4" applyFont="1" applyFill="1" applyAlignment="1">
      <alignment horizontal="left" vertical="top" wrapText="1"/>
    </xf>
    <xf numFmtId="164" fontId="32" fillId="0" borderId="0" xfId="4"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wrapText="1"/>
    </xf>
    <xf numFmtId="0" fontId="9" fillId="6" borderId="0" xfId="0" applyFont="1" applyFill="1" applyAlignment="1">
      <alignment vertical="top" wrapText="1"/>
    </xf>
    <xf numFmtId="0" fontId="3" fillId="6" borderId="0" xfId="0" applyFont="1" applyFill="1" applyAlignment="1">
      <alignment vertical="top" wrapText="1"/>
    </xf>
    <xf numFmtId="164" fontId="9" fillId="5" borderId="0" xfId="4" applyFont="1" applyFill="1" applyAlignment="1">
      <alignment vertical="center" wrapText="1"/>
    </xf>
    <xf numFmtId="164" fontId="9" fillId="0" borderId="0" xfId="4" applyFont="1" applyAlignment="1">
      <alignment horizontal="left" wrapText="1"/>
    </xf>
    <xf numFmtId="164" fontId="15" fillId="6" borderId="0" xfId="4" applyFont="1" applyFill="1" applyAlignment="1">
      <alignment horizontal="left" wrapText="1"/>
    </xf>
    <xf numFmtId="0" fontId="9" fillId="6" borderId="0" xfId="0" applyFont="1" applyFill="1" applyAlignment="1">
      <alignment vertical="center" wrapText="1"/>
    </xf>
    <xf numFmtId="0" fontId="3" fillId="6" borderId="0" xfId="0" applyFont="1" applyFill="1" applyAlignment="1">
      <alignment vertical="center" wrapText="1"/>
    </xf>
    <xf numFmtId="0" fontId="22" fillId="6" borderId="0" xfId="0" applyFont="1" applyFill="1" applyAlignment="1">
      <alignment horizontal="left" wrapText="1"/>
    </xf>
    <xf numFmtId="0" fontId="0" fillId="6" borderId="0" xfId="0" applyFill="1" applyAlignment="1">
      <alignment horizontal="left" vertical="top" wrapText="1"/>
    </xf>
    <xf numFmtId="164" fontId="9" fillId="6" borderId="0" xfId="4" applyFont="1" applyFill="1" applyAlignment="1">
      <alignment horizontal="left" vertical="top" wrapText="1"/>
    </xf>
    <xf numFmtId="164" fontId="35" fillId="0" borderId="0" xfId="4" applyFont="1" applyAlignment="1">
      <alignment horizontal="left" vertical="top" wrapText="1"/>
    </xf>
    <xf numFmtId="164" fontId="22" fillId="0" borderId="0" xfId="4" applyFont="1"/>
    <xf numFmtId="164" fontId="7" fillId="0" borderId="0" xfId="4" applyFont="1" applyAlignment="1">
      <alignment vertical="top"/>
    </xf>
    <xf numFmtId="164" fontId="34" fillId="0" borderId="0" xfId="4" applyFont="1" applyAlignment="1">
      <alignment horizontal="left" vertical="top" wrapText="1"/>
    </xf>
    <xf numFmtId="164" fontId="50" fillId="0" borderId="0" xfId="4" applyFont="1" applyAlignment="1">
      <alignment horizontal="right" wrapText="1"/>
    </xf>
    <xf numFmtId="164" fontId="50" fillId="0" borderId="14" xfId="4" applyFont="1" applyBorder="1" applyAlignment="1">
      <alignment horizontal="right" wrapText="1"/>
    </xf>
    <xf numFmtId="164" fontId="36" fillId="0" borderId="0" xfId="4" applyFont="1"/>
    <xf numFmtId="164" fontId="7" fillId="0" borderId="0" xfId="4" applyFont="1" applyAlignment="1">
      <alignment horizontal="left" vertical="top" wrapText="1"/>
    </xf>
    <xf numFmtId="164" fontId="7" fillId="0" borderId="13" xfId="4" applyFont="1" applyBorder="1" applyAlignment="1">
      <alignment horizontal="center"/>
    </xf>
    <xf numFmtId="164" fontId="7" fillId="0" borderId="0" xfId="4" applyFont="1" applyAlignment="1">
      <alignment horizontal="right" wrapText="1"/>
    </xf>
    <xf numFmtId="164" fontId="7" fillId="0" borderId="14" xfId="4" applyFont="1" applyBorder="1" applyAlignment="1">
      <alignment horizontal="right" wrapText="1"/>
    </xf>
    <xf numFmtId="164" fontId="50" fillId="0" borderId="5" xfId="4" applyFont="1" applyBorder="1" applyAlignment="1">
      <alignment horizontal="center"/>
    </xf>
    <xf numFmtId="164" fontId="32" fillId="0" borderId="0" xfId="4" applyFont="1" applyAlignment="1">
      <alignment horizontal="left" wrapText="1"/>
    </xf>
    <xf numFmtId="164" fontId="9" fillId="0" borderId="0" xfId="4" applyFont="1" applyAlignment="1">
      <alignment vertical="top" wrapText="1"/>
    </xf>
    <xf numFmtId="0" fontId="34" fillId="0" borderId="0" xfId="0" applyFont="1" applyAlignment="1">
      <alignment horizontal="left" wrapText="1"/>
    </xf>
    <xf numFmtId="164" fontId="6" fillId="0" borderId="0" xfId="4" applyFont="1" applyAlignment="1">
      <alignment vertical="top" wrapText="1"/>
    </xf>
    <xf numFmtId="164" fontId="9" fillId="0" borderId="0" xfId="4" applyFont="1"/>
    <xf numFmtId="164" fontId="22" fillId="0" borderId="13" xfId="4" applyFont="1" applyBorder="1" applyAlignment="1">
      <alignment horizontal="right" wrapText="1"/>
    </xf>
    <xf numFmtId="164" fontId="22" fillId="0" borderId="0" xfId="4" applyFont="1" applyAlignment="1">
      <alignment horizontal="right" wrapText="1"/>
    </xf>
    <xf numFmtId="164" fontId="22" fillId="0" borderId="14" xfId="4" applyFont="1" applyBorder="1" applyAlignment="1">
      <alignment horizontal="right" wrapText="1"/>
    </xf>
    <xf numFmtId="164" fontId="22" fillId="3" borderId="13" xfId="4" applyFont="1" applyFill="1" applyBorder="1" applyAlignment="1">
      <alignment horizontal="center" vertical="center"/>
    </xf>
    <xf numFmtId="164" fontId="6" fillId="3" borderId="0" xfId="4" applyFont="1" applyFill="1" applyAlignment="1">
      <alignment vertical="top" wrapText="1"/>
    </xf>
    <xf numFmtId="164" fontId="62" fillId="0" borderId="0" xfId="4" applyFont="1" applyAlignment="1">
      <alignment horizontal="left" vertical="top" wrapText="1"/>
    </xf>
    <xf numFmtId="164" fontId="9" fillId="3" borderId="0" xfId="4" applyFont="1" applyFill="1" applyAlignment="1">
      <alignment vertical="top" wrapText="1"/>
    </xf>
    <xf numFmtId="164" fontId="9" fillId="0" borderId="0" xfId="4" applyFont="1" applyAlignment="1">
      <alignment horizontal="left"/>
    </xf>
    <xf numFmtId="164" fontId="9" fillId="0" borderId="0" xfId="4" applyFont="1" applyAlignment="1">
      <alignment horizontal="left" vertical="top"/>
    </xf>
    <xf numFmtId="0" fontId="9" fillId="3" borderId="0" xfId="0" applyFont="1" applyFill="1" applyAlignment="1">
      <alignment vertical="top" wrapText="1"/>
    </xf>
    <xf numFmtId="0" fontId="3" fillId="3" borderId="0" xfId="0" applyFont="1" applyFill="1" applyAlignment="1">
      <alignment vertical="top" wrapText="1"/>
    </xf>
    <xf numFmtId="164" fontId="6" fillId="5" borderId="0" xfId="4" applyFont="1" applyFill="1" applyAlignment="1">
      <alignment horizontal="left" vertical="top" wrapText="1"/>
    </xf>
    <xf numFmtId="164" fontId="6" fillId="5" borderId="0" xfId="4" applyFont="1" applyFill="1" applyAlignment="1">
      <alignment horizontal="left" wrapText="1"/>
    </xf>
    <xf numFmtId="164" fontId="22" fillId="5" borderId="0" xfId="4" applyFont="1" applyFill="1" applyAlignment="1">
      <alignment horizontal="left"/>
    </xf>
    <xf numFmtId="164" fontId="22" fillId="5" borderId="13" xfId="4" applyFont="1" applyFill="1" applyBorder="1" applyAlignment="1">
      <alignment horizontal="center"/>
    </xf>
    <xf numFmtId="164" fontId="9" fillId="6" borderId="0" xfId="4" applyFont="1" applyFill="1" applyAlignment="1">
      <alignment vertical="top" wrapText="1"/>
    </xf>
    <xf numFmtId="164" fontId="22" fillId="5" borderId="0" xfId="4" applyFont="1" applyFill="1" applyAlignment="1">
      <alignment horizontal="center"/>
    </xf>
    <xf numFmtId="164" fontId="34" fillId="6" borderId="0" xfId="4" applyFont="1" applyFill="1" applyAlignment="1">
      <alignment horizontal="left" vertical="top" wrapText="1"/>
    </xf>
    <xf numFmtId="164" fontId="22" fillId="6" borderId="0" xfId="4" applyFont="1" applyFill="1" applyAlignment="1">
      <alignment horizontal="right" vertical="center" wrapText="1"/>
    </xf>
    <xf numFmtId="164" fontId="22" fillId="6" borderId="14" xfId="4" applyFont="1" applyFill="1" applyBorder="1" applyAlignment="1">
      <alignment horizontal="right" vertical="center" wrapText="1"/>
    </xf>
    <xf numFmtId="164" fontId="6" fillId="6" borderId="0" xfId="4" applyFont="1" applyFill="1" applyAlignment="1">
      <alignment horizontal="left"/>
    </xf>
    <xf numFmtId="164" fontId="9" fillId="6" borderId="0" xfId="4" applyFont="1" applyFill="1" applyAlignment="1">
      <alignment horizontal="left" wrapText="1"/>
    </xf>
    <xf numFmtId="164" fontId="22" fillId="5" borderId="0" xfId="4" applyFont="1" applyFill="1" applyAlignment="1">
      <alignment horizontal="left" vertical="top" wrapText="1"/>
    </xf>
    <xf numFmtId="164" fontId="22" fillId="6" borderId="13" xfId="4" applyFont="1" applyFill="1" applyBorder="1" applyAlignment="1">
      <alignment horizontal="center"/>
    </xf>
    <xf numFmtId="0" fontId="6" fillId="6" borderId="0" xfId="0" applyFont="1" applyFill="1" applyAlignment="1">
      <alignment horizontal="left" wrapText="1"/>
    </xf>
    <xf numFmtId="0" fontId="15" fillId="6" borderId="0" xfId="0" applyFont="1" applyFill="1" applyAlignment="1">
      <alignment horizontal="left" vertical="top" wrapText="1"/>
    </xf>
    <xf numFmtId="164" fontId="6" fillId="6" borderId="0" xfId="4" applyFont="1" applyFill="1" applyAlignment="1">
      <alignment vertical="top" wrapText="1"/>
    </xf>
    <xf numFmtId="164" fontId="6" fillId="6" borderId="0" xfId="4" applyFont="1" applyFill="1" applyAlignment="1">
      <alignment horizontal="left" vertical="top" wrapText="1"/>
    </xf>
    <xf numFmtId="164" fontId="36" fillId="6" borderId="0" xfId="4" applyFont="1" applyFill="1"/>
    <xf numFmtId="164" fontId="9" fillId="6" borderId="0" xfId="4" applyFont="1" applyFill="1"/>
    <xf numFmtId="164" fontId="6" fillId="0" borderId="0" xfId="4" applyFont="1" applyAlignment="1">
      <alignment horizontal="left" vertical="center" wrapText="1"/>
    </xf>
    <xf numFmtId="164" fontId="22" fillId="6" borderId="13" xfId="4" applyFont="1" applyFill="1" applyBorder="1" applyAlignment="1">
      <alignment horizontal="right" wrapText="1"/>
    </xf>
    <xf numFmtId="164" fontId="22" fillId="6" borderId="0" xfId="4" applyFont="1" applyFill="1" applyAlignment="1">
      <alignment horizontal="right" wrapText="1"/>
    </xf>
    <xf numFmtId="164" fontId="22" fillId="6" borderId="14" xfId="4" applyFont="1" applyFill="1" applyBorder="1" applyAlignment="1">
      <alignment horizontal="right" wrapText="1"/>
    </xf>
    <xf numFmtId="164" fontId="22" fillId="5" borderId="13" xfId="4" applyFont="1" applyFill="1" applyBorder="1" applyAlignment="1">
      <alignment horizontal="center" vertical="center"/>
    </xf>
    <xf numFmtId="164" fontId="62" fillId="5" borderId="0" xfId="4" applyFont="1" applyFill="1" applyAlignment="1">
      <alignment horizontal="left" vertical="top" wrapText="1"/>
    </xf>
    <xf numFmtId="0" fontId="6" fillId="0" borderId="0" xfId="0" applyFont="1" applyAlignment="1">
      <alignment horizontal="left" vertical="center"/>
    </xf>
    <xf numFmtId="164" fontId="9" fillId="6" borderId="0" xfId="4" applyFont="1" applyFill="1" applyAlignment="1">
      <alignment horizontal="left" vertical="top"/>
    </xf>
    <xf numFmtId="164" fontId="9" fillId="5" borderId="0" xfId="4" applyFont="1" applyFill="1" applyAlignment="1">
      <alignment horizontal="left" vertical="top"/>
    </xf>
    <xf numFmtId="164" fontId="9" fillId="5" borderId="0" xfId="4" applyFont="1" applyFill="1" applyAlignment="1">
      <alignment horizontal="left" vertical="top" wrapText="1"/>
    </xf>
    <xf numFmtId="164" fontId="9" fillId="0" borderId="4" xfId="4" applyFont="1" applyBorder="1" applyAlignment="1">
      <alignment horizontal="right" wrapText="1"/>
    </xf>
    <xf numFmtId="164" fontId="9" fillId="0" borderId="0" xfId="4" applyFont="1" applyAlignment="1">
      <alignment horizontal="right" wrapText="1"/>
    </xf>
    <xf numFmtId="165" fontId="9" fillId="0" borderId="5" xfId="2" applyFont="1" applyBorder="1">
      <alignment horizontal="right"/>
    </xf>
    <xf numFmtId="165" fontId="9" fillId="0" borderId="4" xfId="2" applyFont="1" applyBorder="1">
      <alignment horizontal="right"/>
    </xf>
    <xf numFmtId="164" fontId="7" fillId="0" borderId="4" xfId="4" applyFont="1" applyBorder="1" applyAlignment="1">
      <alignment horizontal="right" wrapText="1"/>
    </xf>
    <xf numFmtId="165" fontId="7" fillId="0" borderId="5" xfId="2" applyFont="1" applyBorder="1">
      <alignment horizontal="right"/>
    </xf>
    <xf numFmtId="165" fontId="7" fillId="0" borderId="4" xfId="2" applyFont="1" applyBorder="1">
      <alignment horizontal="right"/>
    </xf>
    <xf numFmtId="164" fontId="9" fillId="0" borderId="17" xfId="4" applyFont="1" applyBorder="1" applyAlignment="1">
      <alignment horizontal="left" vertical="top" wrapText="1"/>
    </xf>
    <xf numFmtId="164" fontId="7" fillId="0" borderId="17" xfId="4" applyFont="1" applyBorder="1" applyAlignment="1">
      <alignment horizontal="left" vertical="top" wrapText="1"/>
    </xf>
    <xf numFmtId="164" fontId="7" fillId="0" borderId="0" xfId="4" applyFont="1" applyAlignment="1">
      <alignment horizontal="left"/>
    </xf>
    <xf numFmtId="164" fontId="7" fillId="0" borderId="2" xfId="4" applyFont="1" applyBorder="1" applyAlignment="1">
      <alignment horizontal="left"/>
    </xf>
    <xf numFmtId="164" fontId="7" fillId="0" borderId="13" xfId="4" applyFont="1" applyBorder="1" applyAlignment="1">
      <alignment horizontal="left"/>
    </xf>
    <xf numFmtId="164" fontId="7" fillId="0" borderId="14" xfId="4" applyFont="1" applyBorder="1" applyAlignment="1">
      <alignment horizontal="left"/>
    </xf>
    <xf numFmtId="164" fontId="7" fillId="0" borderId="13" xfId="4" applyFont="1" applyBorder="1" applyAlignment="1">
      <alignment horizontal="center" wrapText="1"/>
    </xf>
    <xf numFmtId="164" fontId="22" fillId="0" borderId="14" xfId="4" applyFont="1" applyBorder="1" applyAlignment="1">
      <alignment horizontal="left" wrapText="1"/>
    </xf>
    <xf numFmtId="164" fontId="9" fillId="0" borderId="14" xfId="4" applyFont="1" applyBorder="1" applyAlignment="1">
      <alignment horizontal="left" vertical="top" wrapText="1"/>
    </xf>
    <xf numFmtId="49" fontId="7" fillId="0" borderId="13" xfId="4" applyNumberFormat="1" applyFont="1" applyBorder="1" applyAlignment="1">
      <alignment horizontal="center" vertical="center" wrapText="1"/>
    </xf>
    <xf numFmtId="164" fontId="9" fillId="0" borderId="0" xfId="4" applyFont="1" applyAlignment="1">
      <alignment wrapText="1"/>
    </xf>
    <xf numFmtId="164" fontId="8" fillId="0" borderId="0" xfId="4" applyFont="1" applyAlignment="1">
      <alignment horizontal="left" vertical="top" wrapText="1"/>
    </xf>
    <xf numFmtId="164" fontId="8" fillId="0" borderId="0" xfId="4" applyFont="1" applyAlignment="1">
      <alignment horizontal="left" vertical="center" wrapText="1"/>
    </xf>
    <xf numFmtId="164" fontId="6" fillId="3" borderId="0" xfId="4" applyFont="1" applyFill="1" applyAlignment="1">
      <alignment horizontal="left" vertical="center" wrapText="1"/>
    </xf>
    <xf numFmtId="164" fontId="52" fillId="3" borderId="0" xfId="4" applyFont="1" applyFill="1" applyAlignment="1">
      <alignment horizontal="left" vertical="center" wrapText="1"/>
    </xf>
    <xf numFmtId="11" fontId="9" fillId="0" borderId="0" xfId="4" applyNumberFormat="1" applyFont="1" applyAlignment="1">
      <alignment horizontal="left" vertical="top" wrapText="1"/>
    </xf>
    <xf numFmtId="164" fontId="31" fillId="0" borderId="0" xfId="4" applyFont="1" applyAlignment="1">
      <alignment vertical="top"/>
    </xf>
    <xf numFmtId="11" fontId="6" fillId="0" borderId="0" xfId="4" applyNumberFormat="1" applyFont="1" applyAlignment="1">
      <alignment horizontal="left" vertical="top" wrapText="1"/>
    </xf>
    <xf numFmtId="165" fontId="48" fillId="6" borderId="3" xfId="4" applyNumberFormat="1" applyFont="1" applyFill="1" applyBorder="1" applyAlignment="1">
      <alignment horizontal="right"/>
    </xf>
    <xf numFmtId="164" fontId="41" fillId="6" borderId="0" xfId="4" applyFont="1" applyFill="1" applyAlignment="1">
      <alignment horizontal="left" vertical="top" wrapText="1"/>
    </xf>
    <xf numFmtId="0" fontId="3" fillId="0" borderId="0" xfId="0" applyFont="1"/>
    <xf numFmtId="164" fontId="7" fillId="6" borderId="13" xfId="4" applyFont="1" applyFill="1" applyBorder="1" applyAlignment="1">
      <alignment horizontal="center"/>
    </xf>
    <xf numFmtId="164" fontId="7" fillId="6" borderId="0" xfId="4" applyFont="1" applyFill="1" applyAlignment="1">
      <alignment horizontal="center" vertical="center"/>
    </xf>
    <xf numFmtId="164" fontId="41" fillId="0" borderId="0" xfId="4" applyFont="1" applyAlignment="1">
      <alignment horizontal="left" vertical="top" wrapText="1"/>
    </xf>
    <xf numFmtId="164" fontId="7" fillId="6" borderId="13" xfId="4" applyFont="1" applyFill="1" applyBorder="1" applyAlignment="1">
      <alignment horizontal="left"/>
    </xf>
    <xf numFmtId="164" fontId="7" fillId="6" borderId="0" xfId="4" applyFont="1" applyFill="1" applyAlignment="1">
      <alignment horizontal="left"/>
    </xf>
    <xf numFmtId="164" fontId="7" fillId="6" borderId="13" xfId="4" applyFont="1" applyFill="1" applyBorder="1" applyAlignment="1">
      <alignment horizontal="left" indent="4"/>
    </xf>
    <xf numFmtId="164" fontId="7" fillId="6" borderId="0" xfId="4" applyFont="1" applyFill="1" applyAlignment="1">
      <alignment horizontal="left" indent="4"/>
    </xf>
    <xf numFmtId="164" fontId="7" fillId="6" borderId="13" xfId="4" applyFont="1" applyFill="1" applyBorder="1" applyAlignment="1">
      <alignment horizontal="left" indent="3"/>
    </xf>
    <xf numFmtId="164" fontId="7" fillId="6" borderId="0" xfId="4" applyFont="1" applyFill="1" applyAlignment="1">
      <alignment horizontal="left" indent="3"/>
    </xf>
    <xf numFmtId="164" fontId="7" fillId="6" borderId="13" xfId="4" applyFont="1" applyFill="1" applyBorder="1" applyAlignment="1">
      <alignment horizontal="center" vertical="center" wrapText="1"/>
    </xf>
    <xf numFmtId="164" fontId="7" fillId="6" borderId="0" xfId="4" applyFont="1" applyFill="1" applyAlignment="1">
      <alignment horizontal="center" vertical="center" wrapText="1"/>
    </xf>
    <xf numFmtId="164" fontId="7" fillId="0" borderId="0" xfId="4" applyFont="1" applyAlignment="1">
      <alignment horizontal="center"/>
    </xf>
    <xf numFmtId="164" fontId="36" fillId="0" borderId="0" xfId="4" applyFont="1" applyAlignment="1">
      <alignment horizontal="left" wrapText="1"/>
    </xf>
    <xf numFmtId="164" fontId="22" fillId="0" borderId="0" xfId="4" applyFont="1" applyAlignment="1">
      <alignment horizontal="left" vertical="top"/>
    </xf>
    <xf numFmtId="164" fontId="22" fillId="0" borderId="0" xfId="4" applyFont="1" applyAlignment="1">
      <alignment horizontal="left" vertical="center" wrapText="1"/>
    </xf>
    <xf numFmtId="164" fontId="6" fillId="0" borderId="0" xfId="4" applyFont="1" applyAlignment="1">
      <alignment horizontal="left"/>
    </xf>
    <xf numFmtId="164" fontId="43" fillId="0" borderId="0" xfId="4" applyFont="1" applyAlignment="1">
      <alignment horizontal="left" vertical="top" wrapText="1"/>
    </xf>
    <xf numFmtId="164" fontId="22" fillId="0" borderId="14" xfId="4" applyFont="1" applyBorder="1" applyAlignment="1">
      <alignment horizontal="left" vertical="top" wrapText="1"/>
    </xf>
    <xf numFmtId="164" fontId="6" fillId="0" borderId="0" xfId="4" applyFont="1" applyAlignment="1">
      <alignment horizontal="center" vertical="center" wrapText="1"/>
    </xf>
    <xf numFmtId="164" fontId="7" fillId="0" borderId="0" xfId="4" applyFont="1" applyAlignment="1">
      <alignment horizontal="left" vertical="center" wrapText="1"/>
    </xf>
    <xf numFmtId="164" fontId="43" fillId="0" borderId="0" xfId="4" applyFont="1" applyAlignment="1">
      <alignment horizontal="left"/>
    </xf>
    <xf numFmtId="164" fontId="22" fillId="0" borderId="0" xfId="4" applyFont="1" applyAlignment="1">
      <alignment horizontal="left" wrapText="1"/>
    </xf>
    <xf numFmtId="164" fontId="22" fillId="0" borderId="0" xfId="4" applyFont="1" applyAlignment="1">
      <alignment horizontal="left"/>
    </xf>
    <xf numFmtId="164" fontId="7" fillId="0" borderId="0" xfId="4" applyFont="1" applyAlignment="1">
      <alignment horizontal="left" vertical="center"/>
    </xf>
    <xf numFmtId="164" fontId="36" fillId="0" borderId="0" xfId="4" applyFont="1" applyAlignment="1">
      <alignment horizontal="left" vertical="top" wrapText="1"/>
    </xf>
    <xf numFmtId="164" fontId="7" fillId="0" borderId="0" xfId="4" applyFont="1" applyAlignment="1">
      <alignment horizontal="left" wrapText="1"/>
    </xf>
    <xf numFmtId="164" fontId="6" fillId="6" borderId="0" xfId="4" applyFont="1" applyFill="1" applyAlignment="1">
      <alignment horizontal="left" wrapText="1"/>
    </xf>
    <xf numFmtId="164" fontId="6" fillId="6" borderId="0" xfId="4" applyFont="1" applyFill="1" applyAlignment="1">
      <alignment horizontal="left" vertical="top"/>
    </xf>
    <xf numFmtId="164" fontId="22" fillId="6" borderId="0" xfId="4" applyFont="1" applyFill="1" applyAlignment="1">
      <alignment horizontal="left" vertical="top"/>
    </xf>
    <xf numFmtId="164" fontId="22" fillId="6" borderId="0" xfId="4" applyFont="1" applyFill="1" applyAlignment="1">
      <alignment horizontal="left"/>
    </xf>
    <xf numFmtId="164" fontId="22" fillId="6" borderId="0" xfId="4" applyFont="1" applyFill="1" applyAlignment="1">
      <alignment horizontal="left" wrapText="1"/>
    </xf>
    <xf numFmtId="164" fontId="22" fillId="6" borderId="3" xfId="4" applyFont="1" applyFill="1" applyBorder="1" applyAlignment="1">
      <alignment horizontal="left" wrapText="1"/>
    </xf>
    <xf numFmtId="164" fontId="22" fillId="6" borderId="14" xfId="4" applyFont="1" applyFill="1" applyBorder="1" applyAlignment="1">
      <alignment horizontal="left" vertical="top" wrapText="1"/>
    </xf>
    <xf numFmtId="164" fontId="6" fillId="6" borderId="0" xfId="4" applyFont="1" applyFill="1" applyAlignment="1">
      <alignment horizontal="center" vertical="center" wrapText="1"/>
    </xf>
    <xf numFmtId="164" fontId="6" fillId="6" borderId="0" xfId="4" applyFont="1" applyFill="1" applyAlignment="1">
      <alignment horizontal="left" vertical="center" wrapText="1"/>
    </xf>
    <xf numFmtId="164" fontId="7" fillId="6" borderId="0" xfId="4" applyFont="1" applyFill="1" applyAlignment="1">
      <alignment horizontal="left" vertical="center" wrapText="1"/>
    </xf>
    <xf numFmtId="164" fontId="7" fillId="5" borderId="0" xfId="4" applyFont="1" applyFill="1" applyAlignment="1">
      <alignment horizontal="left" vertical="center" wrapText="1"/>
    </xf>
    <xf numFmtId="164" fontId="7" fillId="6" borderId="0" xfId="4" applyFont="1" applyFill="1" applyAlignment="1">
      <alignment horizontal="left" wrapText="1"/>
    </xf>
    <xf numFmtId="164" fontId="22" fillId="6" borderId="0" xfId="4" applyFont="1" applyFill="1" applyAlignment="1">
      <alignment horizontal="left" vertical="center" wrapText="1"/>
    </xf>
    <xf numFmtId="164" fontId="22" fillId="6" borderId="0" xfId="4" applyFont="1" applyFill="1" applyAlignment="1">
      <alignment horizontal="left" vertical="center"/>
    </xf>
    <xf numFmtId="164" fontId="9" fillId="5" borderId="0" xfId="4" applyFont="1" applyFill="1" applyAlignment="1">
      <alignment horizontal="left"/>
    </xf>
    <xf numFmtId="0" fontId="6" fillId="3" borderId="0" xfId="0" applyFont="1" applyFill="1" applyAlignment="1">
      <alignment horizontal="left" vertical="top" wrapText="1" indent="2"/>
    </xf>
    <xf numFmtId="0" fontId="22" fillId="0" borderId="15" xfId="0" applyFont="1" applyBorder="1" applyAlignment="1">
      <alignment horizontal="center" vertical="top"/>
    </xf>
    <xf numFmtId="0" fontId="3" fillId="0" borderId="15" xfId="0" applyFont="1" applyBorder="1" applyAlignment="1">
      <alignment horizontal="center" vertical="top"/>
    </xf>
    <xf numFmtId="0" fontId="22" fillId="0" borderId="0" xfId="0" applyFont="1" applyAlignment="1">
      <alignment horizontal="center" vertical="top" wrapText="1"/>
    </xf>
    <xf numFmtId="0" fontId="22" fillId="0" borderId="5" xfId="0" applyFont="1" applyBorder="1" applyAlignment="1">
      <alignment horizontal="center" vertical="top" wrapText="1"/>
    </xf>
    <xf numFmtId="0" fontId="22" fillId="3" borderId="0" xfId="0" applyFont="1" applyFill="1" applyAlignment="1">
      <alignment horizontal="left" vertical="top"/>
    </xf>
    <xf numFmtId="0" fontId="22" fillId="0" borderId="0" xfId="0" applyFont="1" applyAlignment="1">
      <alignment horizontal="left" vertical="top"/>
    </xf>
    <xf numFmtId="0" fontId="6" fillId="0" borderId="0" xfId="0" applyFont="1" applyAlignment="1">
      <alignment horizontal="left" vertical="top" wrapText="1" indent="2"/>
    </xf>
    <xf numFmtId="0" fontId="3" fillId="0" borderId="0" xfId="0" applyFont="1" applyAlignment="1">
      <alignment horizontal="left" vertical="top" wrapText="1"/>
    </xf>
    <xf numFmtId="164" fontId="41" fillId="0" borderId="0" xfId="4" applyFont="1" applyAlignment="1">
      <alignment horizontal="left"/>
    </xf>
    <xf numFmtId="0" fontId="22" fillId="0" borderId="13" xfId="0" applyFont="1" applyBorder="1" applyAlignment="1">
      <alignment horizontal="center" vertical="top" wrapText="1"/>
    </xf>
    <xf numFmtId="0" fontId="22" fillId="0" borderId="13" xfId="0" applyFont="1" applyBorder="1" applyAlignment="1">
      <alignment horizontal="right" wrapText="1"/>
    </xf>
    <xf numFmtId="0" fontId="3" fillId="0" borderId="13" xfId="0" applyFont="1" applyBorder="1" applyAlignment="1">
      <alignment horizontal="right" wrapText="1"/>
    </xf>
    <xf numFmtId="0" fontId="22" fillId="0" borderId="0" xfId="0" applyFont="1" applyAlignment="1">
      <alignment horizontal="right" wrapText="1"/>
    </xf>
    <xf numFmtId="0" fontId="3" fillId="0" borderId="0" xfId="0" applyFont="1" applyAlignment="1">
      <alignment horizontal="right" wrapText="1"/>
    </xf>
    <xf numFmtId="0" fontId="22" fillId="0" borderId="14" xfId="0" applyFont="1" applyBorder="1" applyAlignment="1">
      <alignment horizontal="right" wrapText="1"/>
    </xf>
    <xf numFmtId="0" fontId="3" fillId="0" borderId="14" xfId="0" applyFont="1" applyBorder="1" applyAlignment="1">
      <alignment horizontal="right" wrapText="1"/>
    </xf>
    <xf numFmtId="0" fontId="6" fillId="0" borderId="0" xfId="0" applyFont="1" applyAlignment="1">
      <alignment horizontal="right" vertical="top" wrapText="1"/>
    </xf>
    <xf numFmtId="0" fontId="6" fillId="0" borderId="4" xfId="0" applyFont="1" applyBorder="1" applyAlignment="1">
      <alignment horizontal="right" vertical="top" wrapText="1"/>
    </xf>
    <xf numFmtId="165" fontId="6" fillId="0" borderId="0" xfId="0" applyNumberFormat="1" applyFont="1" applyAlignment="1">
      <alignment horizontal="right" vertical="top" wrapText="1"/>
    </xf>
    <xf numFmtId="0" fontId="3" fillId="0" borderId="0" xfId="0" applyFont="1" applyAlignment="1">
      <alignment wrapText="1"/>
    </xf>
    <xf numFmtId="165" fontId="6" fillId="0" borderId="4" xfId="0" applyNumberFormat="1" applyFont="1" applyBorder="1" applyAlignment="1">
      <alignment horizontal="right" vertical="top" wrapText="1"/>
    </xf>
    <xf numFmtId="0" fontId="3" fillId="0" borderId="4" xfId="0" applyFont="1" applyBorder="1" applyAlignment="1">
      <alignment wrapText="1"/>
    </xf>
    <xf numFmtId="164" fontId="40" fillId="10" borderId="16" xfId="4" applyFont="1" applyFill="1" applyBorder="1" applyAlignment="1">
      <alignment horizontal="left" vertical="center"/>
    </xf>
    <xf numFmtId="164" fontId="43" fillId="6" borderId="0" xfId="4" applyFont="1" applyFill="1" applyAlignment="1">
      <alignment horizontal="left"/>
    </xf>
    <xf numFmtId="0" fontId="22" fillId="6" borderId="15" xfId="0" applyFont="1" applyFill="1" applyBorder="1" applyAlignment="1">
      <alignment horizontal="center" vertical="top"/>
    </xf>
    <xf numFmtId="0" fontId="3" fillId="6" borderId="15" xfId="0" applyFont="1" applyFill="1" applyBorder="1" applyAlignment="1">
      <alignment horizontal="center" vertical="top"/>
    </xf>
    <xf numFmtId="0" fontId="22" fillId="6" borderId="0" xfId="0" applyFont="1" applyFill="1" applyAlignment="1">
      <alignment horizontal="center" vertical="top" wrapText="1"/>
    </xf>
    <xf numFmtId="0" fontId="22" fillId="6" borderId="5" xfId="0" applyFont="1" applyFill="1" applyBorder="1" applyAlignment="1">
      <alignment horizontal="center" vertical="top" wrapText="1"/>
    </xf>
    <xf numFmtId="0" fontId="22" fillId="6" borderId="0" xfId="0" applyFont="1" applyFill="1" applyAlignment="1">
      <alignment horizontal="left" vertical="top"/>
    </xf>
    <xf numFmtId="0" fontId="22" fillId="5" borderId="5" xfId="0" applyFont="1" applyFill="1" applyBorder="1" applyAlignment="1">
      <alignment horizontal="center" vertical="top" wrapText="1"/>
    </xf>
    <xf numFmtId="0" fontId="6" fillId="6" borderId="0" xfId="0" applyFont="1" applyFill="1" applyAlignment="1">
      <alignment horizontal="right" vertical="top" wrapText="1"/>
    </xf>
    <xf numFmtId="0" fontId="6" fillId="6" borderId="4" xfId="0" applyFont="1" applyFill="1" applyBorder="1" applyAlignment="1">
      <alignment horizontal="right" vertical="top" wrapText="1"/>
    </xf>
    <xf numFmtId="165" fontId="6" fillId="6" borderId="0" xfId="0" applyNumberFormat="1" applyFont="1" applyFill="1" applyAlignment="1">
      <alignment horizontal="right" vertical="top" wrapText="1"/>
    </xf>
    <xf numFmtId="165" fontId="6" fillId="6" borderId="4" xfId="0" applyNumberFormat="1" applyFont="1" applyFill="1" applyBorder="1" applyAlignment="1">
      <alignment horizontal="right" vertical="top" wrapText="1"/>
    </xf>
    <xf numFmtId="164" fontId="41" fillId="6" borderId="0" xfId="4" applyFont="1" applyFill="1" applyAlignment="1">
      <alignment horizontal="left"/>
    </xf>
    <xf numFmtId="0" fontId="22" fillId="6" borderId="13" xfId="0" applyFont="1" applyFill="1" applyBorder="1" applyAlignment="1">
      <alignment horizontal="center" vertical="top" wrapText="1"/>
    </xf>
    <xf numFmtId="0" fontId="22" fillId="6" borderId="13" xfId="0" applyFont="1" applyFill="1" applyBorder="1" applyAlignment="1">
      <alignment horizontal="right" wrapText="1"/>
    </xf>
    <xf numFmtId="0" fontId="22" fillId="6" borderId="0" xfId="0" applyFont="1" applyFill="1" applyAlignment="1">
      <alignment horizontal="right" wrapText="1"/>
    </xf>
    <xf numFmtId="0" fontId="22" fillId="6" borderId="14" xfId="0" applyFont="1" applyFill="1" applyBorder="1" applyAlignment="1">
      <alignment horizontal="right" wrapText="1"/>
    </xf>
    <xf numFmtId="164" fontId="40" fillId="10" borderId="12" xfId="4" applyFont="1" applyFill="1" applyBorder="1" applyAlignment="1">
      <alignment horizontal="left" vertical="center"/>
    </xf>
    <xf numFmtId="164" fontId="9" fillId="2" borderId="0" xfId="4" applyFont="1" applyFill="1" applyAlignment="1">
      <alignment horizontal="center"/>
    </xf>
    <xf numFmtId="164" fontId="7" fillId="5" borderId="13" xfId="4" applyFont="1" applyFill="1" applyBorder="1" applyAlignment="1">
      <alignment horizontal="center"/>
    </xf>
    <xf numFmtId="164" fontId="9" fillId="5" borderId="13" xfId="4" applyFont="1" applyFill="1" applyBorder="1" applyAlignment="1">
      <alignment horizontal="center"/>
    </xf>
    <xf numFmtId="164" fontId="9" fillId="0" borderId="13" xfId="4" applyFont="1" applyBorder="1" applyAlignment="1">
      <alignment horizontal="center"/>
    </xf>
  </cellXfs>
  <cellStyles count="11">
    <cellStyle name="2008_Number" xfId="6" xr:uid="{56F3ED93-4BDE-47BA-853C-DCB419F043F1}"/>
    <cellStyle name="2009_Number" xfId="5" xr:uid="{C37097B2-0D98-4CA8-BBFE-6BDF2AD92031}"/>
    <cellStyle name="APB_Current" xfId="2" xr:uid="{7F240B96-C912-4852-B3DD-C26EB7731F15}"/>
    <cellStyle name="APB_Prior" xfId="3" xr:uid="{35541096-79E4-443B-9DCF-687E45000A45}"/>
    <cellStyle name="Currency 2" xfId="7" xr:uid="{C3A939D8-51C8-4898-9C01-421E47BA7C5F}"/>
    <cellStyle name="Current_Number" xfId="10" xr:uid="{8B09FD91-5F12-45DE-8FC9-93B5155C9C1D}"/>
    <cellStyle name="Hyperlink 2" xfId="1" xr:uid="{99F9219C-92D2-4811-B28F-A91D78454121}"/>
    <cellStyle name="Normal" xfId="0" builtinId="0"/>
    <cellStyle name="Normal 2" xfId="4" xr:uid="{F50CC6F1-595E-44D4-98F1-51E60BE63834}"/>
    <cellStyle name="Percent 2" xfId="8" xr:uid="{62E60D82-9F13-444D-9ACF-8FBF68F80071}"/>
    <cellStyle name="Previous_Number" xfId="9" xr:uid="{CBCD89E0-7C7D-4520-A398-D8F4B797C728}"/>
  </cellStyles>
  <dxfs count="32">
    <dxf>
      <font>
        <color rgb="FFFF0000"/>
      </font>
    </dxf>
    <dxf>
      <font>
        <color theme="9"/>
      </font>
    </dxf>
    <dxf>
      <font>
        <color theme="9"/>
      </font>
    </dxf>
    <dxf>
      <font>
        <color theme="9"/>
      </font>
    </dxf>
    <dxf>
      <font>
        <color theme="9"/>
      </font>
    </dxf>
    <dxf>
      <font>
        <color theme="9"/>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dxf>
    <dxf>
      <font>
        <strike val="0"/>
        <outline val="0"/>
        <shadow val="0"/>
        <u val="none"/>
        <vertAlign val="baseline"/>
        <sz val="9"/>
        <color theme="1"/>
        <name val="Cambria"/>
        <scheme val="none"/>
      </font>
    </dxf>
    <dxf>
      <font>
        <b val="0"/>
        <i val="0"/>
        <strike val="0"/>
        <condense val="0"/>
        <extend val="0"/>
        <outline val="0"/>
        <shadow val="0"/>
        <u val="none"/>
        <vertAlign val="baseline"/>
        <sz val="9"/>
        <color theme="1"/>
        <name val="Cambria"/>
        <scheme val="none"/>
      </font>
    </dxf>
    <dxf>
      <font>
        <strike val="0"/>
        <outline val="0"/>
        <shadow val="0"/>
        <u val="none"/>
        <vertAlign val="baseline"/>
        <sz val="9"/>
        <color theme="1"/>
        <name val="Cambria"/>
        <scheme val="none"/>
      </font>
      <fill>
        <patternFill patternType="solid">
          <fgColor indexed="64"/>
          <bgColor theme="7" tint="0.79998168889431442"/>
        </patternFill>
      </fill>
      <border diagonalUp="0" diagonalDown="0">
        <left/>
        <right/>
        <top style="thin">
          <color theme="0" tint="-0.24994659260841701"/>
        </top>
        <bottom style="thin">
          <color theme="0" tint="-0.24994659260841701"/>
        </bottom>
        <vertical/>
        <horizontal style="thin">
          <color theme="0" tint="-0.24994659260841701"/>
        </horizontal>
      </border>
    </dxf>
    <dxf>
      <font>
        <strike val="0"/>
        <outline val="0"/>
        <shadow val="0"/>
        <u val="none"/>
        <vertAlign val="baseline"/>
        <sz val="9"/>
        <color theme="1"/>
        <name val="Cambria"/>
        <scheme val="none"/>
      </font>
      <numFmt numFmtId="0" formatCode="General"/>
    </dxf>
    <dxf>
      <font>
        <b val="0"/>
        <i val="0"/>
        <strike val="0"/>
        <condense val="0"/>
        <extend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auto="1"/>
      </font>
      <border>
        <top style="thin">
          <color theme="6"/>
        </top>
        <bottom style="thin">
          <color theme="6"/>
        </bottom>
      </border>
    </dxf>
  </dxfs>
  <tableStyles count="1" defaultTableStyle="TableStyleMedium2" defaultPivotStyle="PivotStyleLight16">
    <tableStyle name="TableStyleLight4 2" pivot="0" count="7" xr9:uid="{E3AFADE9-5373-49D1-9791-4994B563DB7D}">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8" Type="http://schemas.openxmlformats.org/officeDocument/2006/relationships/customXml" Target="../customXml/item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hyperlink" Target="https://www.finance.gov.au/about-us/copyrigh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41413</xdr:rowOff>
    </xdr:from>
    <xdr:to>
      <xdr:col>11</xdr:col>
      <xdr:colOff>0</xdr:colOff>
      <xdr:row>61</xdr:row>
      <xdr:rowOff>55020</xdr:rowOff>
    </xdr:to>
    <xdr:pic>
      <xdr:nvPicPr>
        <xdr:cNvPr id="2" name="Picture 1" descr="Department of Finance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413"/>
          <a:ext cx="6460435" cy="9107911"/>
        </a:xfrm>
        <a:prstGeom prst="rect">
          <a:avLst/>
        </a:prstGeom>
        <a:noFill/>
        <a:ln>
          <a:noFill/>
        </a:ln>
      </xdr:spPr>
    </xdr:pic>
    <xdr:clientData/>
  </xdr:twoCellAnchor>
  <xdr:twoCellAnchor>
    <xdr:from>
      <xdr:col>0</xdr:col>
      <xdr:colOff>281940</xdr:colOff>
      <xdr:row>38</xdr:row>
      <xdr:rowOff>19049</xdr:rowOff>
    </xdr:from>
    <xdr:to>
      <xdr:col>10</xdr:col>
      <xdr:colOff>352425</xdr:colOff>
      <xdr:row>44</xdr:row>
      <xdr:rowOff>136616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81940" y="5810249"/>
          <a:ext cx="6059805" cy="103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2400">
              <a:solidFill>
                <a:sysClr val="windowText" lastClr="000000"/>
              </a:solidFill>
              <a:latin typeface="Arial" panose="020B0604020202020204" pitchFamily="34" charset="0"/>
              <a:cs typeface="Arial" panose="020B0604020202020204" pitchFamily="34" charset="0"/>
            </a:rPr>
            <a:t>Forms of </a:t>
          </a:r>
          <a:r>
            <a:rPr lang="en-AU" sz="2400" b="0">
              <a:solidFill>
                <a:sysClr val="windowText" lastClr="000000"/>
              </a:solidFill>
              <a:latin typeface="Arial" panose="020B0604020202020204" pitchFamily="34" charset="0"/>
              <a:cs typeface="Arial" panose="020B0604020202020204" pitchFamily="34" charset="0"/>
            </a:rPr>
            <a:t>Financial</a:t>
          </a:r>
          <a:r>
            <a:rPr lang="en-AU" sz="2400" baseline="0">
              <a:solidFill>
                <a:sysClr val="windowText" lastClr="000000"/>
              </a:solidFill>
              <a:latin typeface="Arial" panose="020B0604020202020204" pitchFamily="34" charset="0"/>
              <a:cs typeface="Arial" panose="020B0604020202020204" pitchFamily="34" charset="0"/>
            </a:rPr>
            <a:t> Statements </a:t>
          </a:r>
        </a:p>
        <a:p>
          <a:pPr algn="r"/>
          <a:r>
            <a:rPr lang="en-AU" sz="2400" baseline="0">
              <a:solidFill>
                <a:sysClr val="windowText" lastClr="000000"/>
              </a:solidFill>
              <a:latin typeface="Arial" panose="020B0604020202020204" pitchFamily="34" charset="0"/>
              <a:cs typeface="Arial" panose="020B0604020202020204" pitchFamily="34" charset="0"/>
            </a:rPr>
            <a:t>20X1-20X2</a:t>
          </a:r>
        </a:p>
        <a:p>
          <a:pPr algn="r"/>
          <a:endParaRPr lang="en-AU" sz="2400" baseline="0">
            <a:solidFill>
              <a:sysClr val="windowText" lastClr="000000"/>
            </a:solidFill>
            <a:latin typeface="Arial" panose="020B0604020202020204" pitchFamily="34" charset="0"/>
            <a:cs typeface="Arial" panose="020B0604020202020204" pitchFamily="34" charset="0"/>
          </a:endParaRPr>
        </a:p>
        <a:p>
          <a:pPr algn="r"/>
          <a:endParaRPr lang="en-AU"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48984</xdr:colOff>
      <xdr:row>44</xdr:row>
      <xdr:rowOff>59326</xdr:rowOff>
    </xdr:from>
    <xdr:to>
      <xdr:col>10</xdr:col>
      <xdr:colOff>311603</xdr:colOff>
      <xdr:row>48</xdr:row>
      <xdr:rowOff>57150</xdr:rowOff>
    </xdr:to>
    <xdr:sp macro="" textlink="">
      <xdr:nvSpPr>
        <xdr:cNvPr id="4" name="TBTier">
          <a:extLst>
            <a:ext uri="{FF2B5EF4-FFF2-40B4-BE49-F238E27FC236}">
              <a16:creationId xmlns:a16="http://schemas.microsoft.com/office/drawing/2014/main" id="{00000000-0008-0000-0000-000004000000}"/>
            </a:ext>
          </a:extLst>
        </xdr:cNvPr>
        <xdr:cNvSpPr txBox="1"/>
      </xdr:nvSpPr>
      <xdr:spPr>
        <a:xfrm>
          <a:off x="630009" y="6764926"/>
          <a:ext cx="5529944" cy="60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200">
              <a:solidFill>
                <a:sysClr val="windowText" lastClr="000000"/>
              </a:solidFill>
              <a:latin typeface="Arial" panose="020B0604020202020204" pitchFamily="34" charset="0"/>
              <a:cs typeface="Arial" panose="020B0604020202020204" pitchFamily="34" charset="0"/>
            </a:rPr>
            <a:t>Tier 2 Reporting Entities</a:t>
          </a:r>
        </a:p>
        <a:p>
          <a:pPr algn="r"/>
          <a:endParaRPr lang="en-AU" sz="500">
            <a:solidFill>
              <a:sysClr val="windowText" lastClr="000000"/>
            </a:solidFill>
            <a:latin typeface="Arial" panose="020B0604020202020204" pitchFamily="34" charset="0"/>
            <a:cs typeface="Arial" panose="020B0604020202020204" pitchFamily="34" charset="0"/>
          </a:endParaRPr>
        </a:p>
        <a:p>
          <a:pPr algn="r"/>
          <a:r>
            <a:rPr lang="en-AU" sz="1200">
              <a:solidFill>
                <a:sysClr val="windowText" lastClr="000000"/>
              </a:solidFill>
              <a:latin typeface="Arial" panose="020B0604020202020204" pitchFamily="34" charset="0"/>
              <a:cs typeface="Arial" panose="020B0604020202020204" pitchFamily="34" charset="0"/>
            </a:rPr>
            <a:t>Updated January 2025</a:t>
          </a:r>
        </a:p>
      </xdr:txBody>
    </xdr:sp>
    <xdr:clientData/>
  </xdr:twoCellAnchor>
  <xdr:twoCellAnchor>
    <xdr:from>
      <xdr:col>0</xdr:col>
      <xdr:colOff>380999</xdr:colOff>
      <xdr:row>54</xdr:row>
      <xdr:rowOff>142875</xdr:rowOff>
    </xdr:from>
    <xdr:to>
      <xdr:col>10</xdr:col>
      <xdr:colOff>377824</xdr:colOff>
      <xdr:row>59</xdr:row>
      <xdr:rowOff>33617</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8372475"/>
          <a:ext cx="5845175" cy="652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AU">
              <a:latin typeface="Arial" panose="020B0604020202020204" pitchFamily="34" charset="0"/>
              <a:cs typeface="Arial" panose="020B0604020202020204" pitchFamily="34" charset="0"/>
            </a:rPr>
            <a:t>© Commonwealth of Australia 2025. </a:t>
          </a:r>
        </a:p>
        <a:p>
          <a:pPr marL="0" marR="0" lvl="0" indent="0" defTabSz="914400" eaLnBrk="1" fontAlgn="auto" latinLnBrk="0" hangingPunct="1">
            <a:lnSpc>
              <a:spcPct val="100000"/>
            </a:lnSpc>
            <a:spcBef>
              <a:spcPts val="0"/>
            </a:spcBef>
            <a:spcAft>
              <a:spcPts val="0"/>
            </a:spcAft>
            <a:buClrTx/>
            <a:buSzTx/>
            <a:buFontTx/>
            <a:buNone/>
            <a:tabLst/>
            <a:defRPr/>
          </a:pPr>
          <a:r>
            <a:rPr lang="en-AU">
              <a:latin typeface="Arial" panose="020B0604020202020204" pitchFamily="34" charset="0"/>
              <a:cs typeface="Arial" panose="020B0604020202020204" pitchFamily="34" charset="0"/>
            </a:rPr>
            <a:t>More information is available on the Department of Finance website: </a:t>
          </a:r>
        </a:p>
        <a:p>
          <a:pPr marL="0" marR="0" lvl="0" indent="0" defTabSz="914400" eaLnBrk="1" fontAlgn="auto" latinLnBrk="0" hangingPunct="1">
            <a:lnSpc>
              <a:spcPct val="100000"/>
            </a:lnSpc>
            <a:spcBef>
              <a:spcPts val="0"/>
            </a:spcBef>
            <a:spcAft>
              <a:spcPts val="0"/>
            </a:spcAft>
            <a:buClrTx/>
            <a:buSzTx/>
            <a:buFontTx/>
            <a:buNone/>
            <a:tabLst/>
            <a:defRPr/>
          </a:pPr>
          <a:r>
            <a:rPr lang="en-AU" sz="1100" u="sng" baseline="0">
              <a:solidFill>
                <a:srgbClr val="0070C0"/>
              </a:solidFill>
              <a:effectLst/>
              <a:uFill>
                <a:solidFill>
                  <a:srgbClr val="0070C0"/>
                </a:solidFill>
              </a:uFill>
              <a:latin typeface="Arial" panose="020B0604020202020204" pitchFamily="34" charset="0"/>
              <a:ea typeface="+mn-ea"/>
              <a:cs typeface="Arial" panose="020B0604020202020204" pitchFamily="34" charset="0"/>
            </a:rPr>
            <a:t>https://www.finance.gov.au/about-us/copyright </a:t>
          </a:r>
        </a:p>
        <a:p>
          <a:endParaRPr lang="en-AU"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586740</xdr:colOff>
      <xdr:row>1</xdr:row>
      <xdr:rowOff>19051</xdr:rowOff>
    </xdr:from>
    <xdr:to>
      <xdr:col>2</xdr:col>
      <xdr:colOff>2032424</xdr:colOff>
      <xdr:row>2</xdr:row>
      <xdr:rowOff>147108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200026"/>
          <a:ext cx="2537249" cy="30903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VALIDATIONS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xdr:colOff>
      <xdr:row>1</xdr:row>
      <xdr:rowOff>160018</xdr:rowOff>
    </xdr:from>
    <xdr:to>
      <xdr:col>7</xdr:col>
      <xdr:colOff>1905</xdr:colOff>
      <xdr:row>42</xdr:row>
      <xdr:rowOff>167639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56540" y="335278"/>
          <a:ext cx="6283325" cy="7589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The Primary Reporting Information and Management Information Aid (PRIMA) Financial Statements detail the disclosures recommended in the financial statements of reporting entities.  </a:t>
          </a:r>
          <a:r>
            <a:rPr lang="en-AU" sz="1100">
              <a:solidFill>
                <a:sysClr val="windowText" lastClr="000000"/>
              </a:solidFill>
              <a:effectLst/>
              <a:latin typeface="+mn-lt"/>
              <a:ea typeface="+mn-ea"/>
              <a:cs typeface="+mn-cs"/>
            </a:rPr>
            <a:t>For policy and guidance on financial statement disclosure requirements, entities should refer to Resource Management Guide (RMG) No 125, </a:t>
          </a:r>
          <a:r>
            <a:rPr lang="en-AU" sz="1100" i="1">
              <a:solidFill>
                <a:sysClr val="windowText" lastClr="000000"/>
              </a:solidFill>
              <a:effectLst/>
              <a:latin typeface="+mn-lt"/>
              <a:ea typeface="+mn-ea"/>
              <a:cs typeface="+mn-cs"/>
            </a:rPr>
            <a:t>Commonwealth Entities Financial Statements Guide, </a:t>
          </a:r>
          <a:r>
            <a:rPr lang="en-AU" sz="1100" i="0">
              <a:solidFill>
                <a:sysClr val="windowText" lastClr="000000"/>
              </a:solidFill>
              <a:latin typeface="+mn-lt"/>
              <a:ea typeface="+mn-ea"/>
              <a:cs typeface="+mn-cs"/>
            </a:rPr>
            <a:t>the </a:t>
          </a:r>
          <a:r>
            <a:rPr lang="en-AU" sz="1100" i="1">
              <a:solidFill>
                <a:sysClr val="windowText" lastClr="000000"/>
              </a:solidFill>
              <a:latin typeface="+mn-lt"/>
              <a:ea typeface="+mn-ea"/>
              <a:cs typeface="+mn-cs"/>
            </a:rPr>
            <a:t>Public Governance, Performance and Accountability (Financial Reporting) Rule 2015 </a:t>
          </a:r>
          <a:r>
            <a:rPr lang="en-AU" sz="1100">
              <a:solidFill>
                <a:sysClr val="windowText" lastClr="000000"/>
              </a:solidFill>
              <a:latin typeface="+mn-lt"/>
              <a:ea typeface="+mn-ea"/>
              <a:cs typeface="+mn-cs"/>
            </a:rPr>
            <a:t>(FRR)</a:t>
          </a:r>
          <a:r>
            <a:rPr lang="en-AU" sz="1100" i="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and/or the applicable </a:t>
          </a:r>
          <a:r>
            <a:rPr lang="en-AU" sz="1100">
              <a:solidFill>
                <a:schemeClr val="dk1"/>
              </a:solidFill>
              <a:effectLst/>
              <a:latin typeface="+mn-lt"/>
              <a:ea typeface="+mn-ea"/>
              <a:cs typeface="+mn-cs"/>
            </a:rPr>
            <a:t>Australian Accounting Standard </a:t>
          </a:r>
          <a:r>
            <a:rPr lang="en-AU" sz="1100">
              <a:solidFill>
                <a:sysClr val="windowText" lastClr="000000"/>
              </a:solidFill>
              <a:effectLst/>
              <a:latin typeface="+mn-lt"/>
              <a:ea typeface="+mn-ea"/>
              <a:cs typeface="+mn-cs"/>
            </a:rPr>
            <a:t>(AAS). Policy and disclosure guidance have been removed from the PRIMA financial statements to reduce duplication.</a:t>
          </a:r>
        </a:p>
        <a:p>
          <a:r>
            <a:rPr lang="en-AU" sz="1100">
              <a:solidFill>
                <a:sysClr val="windowText" lastClr="000000"/>
              </a:solidFill>
              <a:effectLst/>
              <a:latin typeface="+mn-lt"/>
              <a:ea typeface="+mn-ea"/>
              <a:cs typeface="+mn-cs"/>
            </a:rPr>
            <a:t> </a:t>
          </a:r>
        </a:p>
        <a:p>
          <a:r>
            <a:rPr lang="en-AU" sz="1100">
              <a:solidFill>
                <a:sysClr val="windowText" lastClr="000000"/>
              </a:solidFill>
              <a:effectLst/>
              <a:latin typeface="+mn-lt"/>
              <a:ea typeface="+mn-ea"/>
              <a:cs typeface="+mn-cs"/>
            </a:rPr>
            <a:t>It is suggested that reporting entities should follow the overall format and structure of PRIMA.</a:t>
          </a:r>
          <a:r>
            <a:rPr lang="en-AU" sz="1100" baseline="0">
              <a:solidFill>
                <a:sysClr val="windowText" lastClr="000000"/>
              </a:solidFill>
              <a:effectLst/>
              <a:latin typeface="+mn-lt"/>
              <a:ea typeface="+mn-ea"/>
              <a:cs typeface="+mn-cs"/>
            </a:rPr>
            <a:t> H</a:t>
          </a:r>
          <a:r>
            <a:rPr lang="en-AU" sz="1100">
              <a:solidFill>
                <a:sysClr val="windowText" lastClr="000000"/>
              </a:solidFill>
              <a:effectLst/>
              <a:latin typeface="+mn-lt"/>
              <a:ea typeface="+mn-ea"/>
              <a:cs typeface="+mn-cs"/>
            </a:rPr>
            <a:t>owever it is not mandatory,</a:t>
          </a:r>
          <a:r>
            <a:rPr lang="en-AU" sz="1100" baseline="0">
              <a:solidFill>
                <a:sysClr val="windowText" lastClr="000000"/>
              </a:solidFill>
              <a:effectLst/>
              <a:latin typeface="+mn-lt"/>
              <a:ea typeface="+mn-ea"/>
              <a:cs typeface="+mn-cs"/>
            </a:rPr>
            <a:t> and so entities are encouraged to</a:t>
          </a:r>
          <a:r>
            <a:rPr lang="en-AU" sz="1100">
              <a:solidFill>
                <a:sysClr val="windowText" lastClr="000000"/>
              </a:solidFill>
              <a:latin typeface="+mn-lt"/>
              <a:ea typeface="+mn-ea"/>
              <a:cs typeface="+mn-cs"/>
            </a:rPr>
            <a:t> use professional judgement to modify disclosures to best suit the circumstances of their entity.</a:t>
          </a:r>
          <a:r>
            <a:rPr lang="en-AU" sz="1100">
              <a:solidFill>
                <a:sysClr val="windowText" lastClr="000000"/>
              </a:solidFill>
              <a:effectLst/>
              <a:latin typeface="+mn-lt"/>
              <a:ea typeface="+mn-ea"/>
              <a:cs typeface="+mn-cs"/>
            </a:rPr>
            <a:t>  This includes judgement in:</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the ordering of notes to reflect focus areas of most relevance to the entity;</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changes to font and table orientation;</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using the primary statements rather than the notes (e.g. an entity might not want to include </a:t>
          </a:r>
          <a:r>
            <a:rPr lang="en-AU" sz="1100">
              <a:solidFill>
                <a:schemeClr val="dk1"/>
              </a:solidFill>
              <a:effectLst/>
              <a:latin typeface="+mn-lt"/>
              <a:ea typeface="+mn-ea"/>
              <a:cs typeface="+mn-cs"/>
            </a:rPr>
            <a:t>information in a note if the note simply restates information from the primary statements);</a:t>
          </a:r>
        </a:p>
        <a:p>
          <a:pPr marL="171450" lvl="0" indent="-171450">
            <a:buFont typeface="Arial" panose="020B0604020202020204" pitchFamily="34" charset="0"/>
            <a:buChar char="•"/>
          </a:pPr>
          <a:r>
            <a:rPr lang="en-AU" sz="1100">
              <a:solidFill>
                <a:schemeClr val="dk1"/>
              </a:solidFill>
              <a:effectLst/>
              <a:latin typeface="+mn-lt"/>
              <a:ea typeface="+mn-ea"/>
              <a:cs typeface="+mn-cs"/>
            </a:rPr>
            <a:t>amending disclosures such that they reflect the nature of the entity, its activities, financial results and position as at the reporting date, including the explanation of significant accounting policies and key judgements;</a:t>
          </a:r>
        </a:p>
        <a:p>
          <a:pPr marL="171450" lvl="0" indent="-171450">
            <a:buFont typeface="Arial" panose="020B0604020202020204" pitchFamily="34" charset="0"/>
            <a:buChar char="•"/>
          </a:pPr>
          <a:r>
            <a:rPr lang="en-AU" sz="1100">
              <a:solidFill>
                <a:schemeClr val="dk1"/>
              </a:solidFill>
              <a:effectLst/>
              <a:latin typeface="+mn-lt"/>
              <a:ea typeface="+mn-ea"/>
              <a:cs typeface="+mn-cs"/>
            </a:rPr>
            <a:t>additional line items, headings and sub-totals when it is necessary, or would assist readers, to understand the entity’s financial results; and</a:t>
          </a:r>
        </a:p>
        <a:p>
          <a:pPr marL="171450" lvl="0" indent="-171450">
            <a:buFont typeface="Arial" panose="020B0604020202020204" pitchFamily="34" charset="0"/>
            <a:buChar char="•"/>
          </a:pPr>
          <a:r>
            <a:rPr lang="en-AU" sz="1100">
              <a:solidFill>
                <a:schemeClr val="dk1"/>
              </a:solidFill>
              <a:effectLst/>
              <a:latin typeface="+mn-lt"/>
              <a:ea typeface="+mn-ea"/>
              <a:cs typeface="+mn-cs"/>
            </a:rPr>
            <a:t>using graphs and tables to communicate key results, movements or variances.</a:t>
          </a:r>
        </a:p>
        <a:p>
          <a:pPr marL="171450" lvl="0" indent="-171450">
            <a:buFont typeface="Arial" panose="020B0604020202020204" pitchFamily="34" charset="0"/>
            <a:buChar char="•"/>
          </a:pPr>
          <a:endParaRPr lang="en-AU"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Unless otherwise stated in the FRR or the applicable AAS, all disclosures are subject to materiality. For guidance on materiality, please refer to the RMG125 - </a:t>
          </a:r>
          <a:r>
            <a:rPr lang="en-AU" sz="1100" i="1">
              <a:solidFill>
                <a:schemeClr val="dk1"/>
              </a:solidFill>
              <a:effectLst/>
              <a:latin typeface="+mn-lt"/>
              <a:ea typeface="+mn-ea"/>
              <a:cs typeface="+mn-cs"/>
            </a:rPr>
            <a:t>Commonwealth Entities Financial Statements Guide</a:t>
          </a:r>
          <a:r>
            <a:rPr lang="en-AU" sz="1100">
              <a:solidFill>
                <a:schemeClr val="dk1"/>
              </a:solidFill>
              <a:effectLst/>
              <a:latin typeface="+mn-lt"/>
              <a:ea typeface="+mn-ea"/>
              <a:cs typeface="+mn-cs"/>
            </a:rPr>
            <a:t> and/or the applicable AAS.</a:t>
          </a:r>
        </a:p>
        <a:p>
          <a:pPr marL="0" marR="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Entities are reminded that they may:</a:t>
          </a:r>
        </a:p>
        <a:p>
          <a:pPr marL="171450" lvl="0" indent="-171450">
            <a:buFont typeface="Arial" panose="020B0604020202020204" pitchFamily="34" charset="0"/>
            <a:buChar char="•"/>
          </a:pPr>
          <a:r>
            <a:rPr lang="en-AU" sz="1100">
              <a:solidFill>
                <a:schemeClr val="dk1"/>
              </a:solidFill>
              <a:effectLst/>
              <a:latin typeface="+mn-lt"/>
              <a:ea typeface="+mn-ea"/>
              <a:cs typeface="+mn-cs"/>
            </a:rPr>
            <a:t>exclude components of the PRIMA Forms that are not relevant to their operations or where no activity in either the current or previous financial reporting period has taken place, unless inclusion is mandatory under the FRR; and</a:t>
          </a:r>
        </a:p>
        <a:p>
          <a:pPr marL="171450" lvl="0" indent="-171450">
            <a:buFont typeface="Arial" panose="020B0604020202020204" pitchFamily="34" charset="0"/>
            <a:buChar char="•"/>
          </a:pPr>
          <a:r>
            <a:rPr lang="en-AU" sz="1100">
              <a:solidFill>
                <a:schemeClr val="dk1"/>
              </a:solidFill>
              <a:effectLst/>
              <a:latin typeface="+mn-lt"/>
              <a:ea typeface="+mn-ea"/>
              <a:cs typeface="+mn-cs"/>
            </a:rPr>
            <a:t>aggregate line items that are not material. </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PRIMA financial statements do not contain all disclosures required under the accounting standards as applicable to individual reporting entities. For example, reporting entities with non-controlling interests or discontinued operations are required to report additional line items within the primary financial statements.  Entities may also report additional line items and/or notes to that contained in the PRIMA financial statements.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Entities may wish to discuss the above principles with their auditors when preparing the entity’s financial statements.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Entities will need to replace the example financial year with the current financial year and the comparative Financial year (being the previous year). </a:t>
          </a:r>
          <a:r>
            <a:rPr lang="en-AU" sz="1100">
              <a:solidFill>
                <a:srgbClr val="FF0000"/>
              </a:solidFill>
              <a:effectLst/>
              <a:latin typeface="+mn-lt"/>
              <a:ea typeface="+mn-ea"/>
              <a:cs typeface="+mn-cs"/>
            </a:rPr>
            <a:t>Entities can change the years in</a:t>
          </a:r>
          <a:r>
            <a:rPr lang="en-AU" sz="1100" baseline="0">
              <a:solidFill>
                <a:srgbClr val="FF0000"/>
              </a:solidFill>
              <a:effectLst/>
              <a:latin typeface="+mn-lt"/>
              <a:ea typeface="+mn-ea"/>
              <a:cs typeface="+mn-cs"/>
            </a:rPr>
            <a:t> Cells F3 and F4 on the Contents tab.</a:t>
          </a:r>
          <a:endParaRPr lang="en-AU" sz="1100">
            <a:solidFill>
              <a:srgbClr val="FF0000"/>
            </a:solidFill>
            <a:effectLst/>
            <a:latin typeface="+mn-lt"/>
            <a:ea typeface="+mn-ea"/>
            <a:cs typeface="+mn-cs"/>
          </a:endParaRPr>
        </a:p>
      </xdr:txBody>
    </xdr:sp>
    <xdr:clientData/>
  </xdr:twoCellAnchor>
  <xdr:twoCellAnchor editAs="oneCell">
    <xdr:from>
      <xdr:col>1</xdr:col>
      <xdr:colOff>0</xdr:colOff>
      <xdr:row>0</xdr:row>
      <xdr:rowOff>19051</xdr:rowOff>
    </xdr:from>
    <xdr:to>
      <xdr:col>2</xdr:col>
      <xdr:colOff>247650</xdr:colOff>
      <xdr:row>1</xdr:row>
      <xdr:rowOff>142876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47650" y="19051"/>
          <a:ext cx="1295400" cy="3048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GUIDANCE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561975</xdr:colOff>
      <xdr:row>0</xdr:row>
      <xdr:rowOff>38100</xdr:rowOff>
    </xdr:from>
    <xdr:to>
      <xdr:col>4</xdr:col>
      <xdr:colOff>802005</xdr:colOff>
      <xdr:row>1</xdr:row>
      <xdr:rowOff>162426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80975" y="38100"/>
          <a:ext cx="1316355" cy="3053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2</xdr:row>
      <xdr:rowOff>99060</xdr:rowOff>
    </xdr:from>
    <xdr:to>
      <xdr:col>4</xdr:col>
      <xdr:colOff>0</xdr:colOff>
      <xdr:row>15</xdr:row>
      <xdr:rowOff>83820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93725" y="461010"/>
          <a:ext cx="6197600" cy="3042285"/>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rgbClr val="009560"/>
              </a:solidFill>
              <a:latin typeface="Cambria" panose="02040503050406030204" pitchFamily="18" charset="0"/>
              <a:cs typeface="Times New Roman" panose="02020603050405020304" pitchFamily="18" charset="0"/>
            </a:rPr>
            <a:t>STATEMENT BY THE ACCOUNTABLE AUTHORITY AND CHIEF FINANCIAL OFFICER</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the attached financial statements for the year ended 30 June </a:t>
          </a:r>
          <a:r>
            <a:rPr lang="en-AU" sz="900" b="0">
              <a:solidFill>
                <a:srgbClr val="FF0000"/>
              </a:solidFill>
              <a:latin typeface="Cambria" panose="02040503050406030204" pitchFamily="18" charset="0"/>
              <a:cs typeface="Times New Roman" panose="02020603050405020304" pitchFamily="18" charset="0"/>
            </a:rPr>
            <a:t>20x2</a:t>
          </a:r>
          <a:r>
            <a:rPr lang="en-AU" sz="900" b="0">
              <a:latin typeface="Cambria" panose="02040503050406030204" pitchFamily="18" charset="0"/>
              <a:cs typeface="Times New Roman" panose="02020603050405020304" pitchFamily="18" charset="0"/>
            </a:rPr>
            <a:t> comply with subsection 42(2) of</a:t>
          </a:r>
          <a:r>
            <a:rPr lang="en-AU" sz="900" b="0" i="1">
              <a:latin typeface="Cambria" panose="02040503050406030204" pitchFamily="18" charset="0"/>
              <a:cs typeface="Times New Roman" panose="02020603050405020304" pitchFamily="18" charset="0"/>
            </a:rPr>
            <a:t> </a:t>
          </a:r>
          <a:r>
            <a:rPr lang="en-AU" sz="900" b="0" i="0">
              <a:latin typeface="Cambria" panose="02040503050406030204" pitchFamily="18" charset="0"/>
              <a:cs typeface="Times New Roman" panose="02020603050405020304" pitchFamily="18" charset="0"/>
            </a:rPr>
            <a:t>the</a:t>
          </a:r>
          <a:r>
            <a:rPr lang="en-AU" sz="900" b="0" i="1">
              <a:latin typeface="Cambria" panose="02040503050406030204" pitchFamily="18" charset="0"/>
              <a:cs typeface="Times New Roman" panose="02020603050405020304" pitchFamily="18" charset="0"/>
            </a:rPr>
            <a:t> Public Governance, Performance and Accountability Act 2013 </a:t>
          </a:r>
          <a:r>
            <a:rPr lang="en-AU" sz="900" b="0">
              <a:latin typeface="Cambria" panose="02040503050406030204" pitchFamily="18" charset="0"/>
              <a:cs typeface="Times New Roman" panose="02020603050405020304" pitchFamily="18" charset="0"/>
            </a:rPr>
            <a:t>(PGPA Act), and are based on properly maintained financial records as per subsection 41(2) of the PGPA Act.</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at the date of this statement, there are reasonable grounds to believe that the non-corporate</a:t>
          </a:r>
          <a:r>
            <a:rPr lang="en-AU" sz="900" b="0" baseline="0">
              <a:latin typeface="Cambria" panose="02040503050406030204" pitchFamily="18" charset="0"/>
              <a:cs typeface="Times New Roman" panose="02020603050405020304" pitchFamily="18" charset="0"/>
            </a:rPr>
            <a:t> </a:t>
          </a:r>
          <a:r>
            <a:rPr lang="en-AU" sz="900" b="0">
              <a:latin typeface="Cambria" panose="02040503050406030204" pitchFamily="18" charset="0"/>
              <a:cs typeface="Times New Roman" panose="02020603050405020304" pitchFamily="18" charset="0"/>
            </a:rPr>
            <a:t>Commonwealth entity will be able to pay its debts as and when they fall due.</a:t>
          </a: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Signed..........</a:t>
          </a: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[Name]</a:t>
          </a:r>
        </a:p>
        <a:p>
          <a:pPr marL="0" indent="0"/>
          <a:r>
            <a:rPr lang="en-AU" sz="900" b="0">
              <a:solidFill>
                <a:schemeClr val="dk1"/>
              </a:solidFill>
              <a:latin typeface="Cambria" panose="02040503050406030204" pitchFamily="18" charset="0"/>
              <a:ea typeface="+mn-ea"/>
              <a:cs typeface="Times New Roman" panose="02020603050405020304" pitchFamily="18" charset="0"/>
            </a:rPr>
            <a:t>Accountable Authority</a:t>
          </a: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[Date]</a:t>
          </a:r>
        </a:p>
      </xdr:txBody>
    </xdr:sp>
    <xdr:clientData/>
  </xdr:twoCellAnchor>
  <xdr:twoCellAnchor>
    <xdr:from>
      <xdr:col>1</xdr:col>
      <xdr:colOff>12700</xdr:colOff>
      <xdr:row>18</xdr:row>
      <xdr:rowOff>76200</xdr:rowOff>
    </xdr:from>
    <xdr:to>
      <xdr:col>4</xdr:col>
      <xdr:colOff>0</xdr:colOff>
      <xdr:row>32</xdr:row>
      <xdr:rowOff>152400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93725" y="4038600"/>
          <a:ext cx="6197600" cy="3438525"/>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rgbClr val="009560"/>
              </a:solidFill>
              <a:latin typeface="Cambria" panose="02040503050406030204" pitchFamily="18" charset="0"/>
              <a:cs typeface="Times New Roman" panose="02020603050405020304" pitchFamily="18" charset="0"/>
            </a:rPr>
            <a:t>STATEMENT BY THE ACCOUNTABLE AUTHORITY,</a:t>
          </a:r>
          <a:r>
            <a:rPr lang="en-AU" sz="900" b="1" baseline="0">
              <a:solidFill>
                <a:srgbClr val="009560"/>
              </a:solidFill>
              <a:latin typeface="Cambria" panose="02040503050406030204" pitchFamily="18" charset="0"/>
              <a:cs typeface="Times New Roman" panose="02020603050405020304" pitchFamily="18" charset="0"/>
            </a:rPr>
            <a:t> CHIEF EXECUTIVE</a:t>
          </a:r>
          <a:r>
            <a:rPr lang="en-AU" sz="900" b="1">
              <a:solidFill>
                <a:srgbClr val="009560"/>
              </a:solidFill>
              <a:latin typeface="Cambria" panose="02040503050406030204" pitchFamily="18" charset="0"/>
              <a:cs typeface="Times New Roman" panose="02020603050405020304" pitchFamily="18" charset="0"/>
            </a:rPr>
            <a:t> AND CHIEF FINANCIAL OFFICER</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the attached financial statements for the year ended 30 June </a:t>
          </a:r>
          <a:r>
            <a:rPr lang="en-AU" sz="900" b="0">
              <a:solidFill>
                <a:srgbClr val="FF0000"/>
              </a:solidFill>
              <a:latin typeface="Cambria" panose="02040503050406030204" pitchFamily="18" charset="0"/>
              <a:cs typeface="Times New Roman" panose="02020603050405020304" pitchFamily="18" charset="0"/>
            </a:rPr>
            <a:t>20x2</a:t>
          </a:r>
          <a:r>
            <a:rPr lang="en-AU" sz="900" b="0">
              <a:latin typeface="Cambria" panose="02040503050406030204" pitchFamily="18" charset="0"/>
              <a:cs typeface="Times New Roman" panose="02020603050405020304" pitchFamily="18" charset="0"/>
            </a:rPr>
            <a:t> comply with subsection 42(2) of the </a:t>
          </a:r>
          <a:r>
            <a:rPr lang="en-AU" sz="900" b="0" i="1">
              <a:latin typeface="Cambria" panose="02040503050406030204" pitchFamily="18" charset="0"/>
              <a:cs typeface="Times New Roman" panose="02020603050405020304" pitchFamily="18" charset="0"/>
            </a:rPr>
            <a:t>Public Governance, Performance and Accountability Act 2013</a:t>
          </a:r>
          <a:r>
            <a:rPr lang="en-AU" sz="900" b="0">
              <a:latin typeface="Cambria" panose="02040503050406030204" pitchFamily="18" charset="0"/>
              <a:cs typeface="Times New Roman" panose="02020603050405020304" pitchFamily="18" charset="0"/>
            </a:rPr>
            <a:t> (PGPA Act), and are based on properly maintained financial records as per subsection 41(2) of the PGPA Act.</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at the date of this statement, there are reasonable grounds to believe that the corporate Commonwealth entity will be able to pay its debts as and when they fall due.</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This statement is made in accordance with a resolution of the directors.	</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Signed..........</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[Name]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Accountable Authority</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[Date]</a:t>
          </a:r>
        </a:p>
        <a:p>
          <a:endParaRPr lang="en-AU" sz="900" b="0">
            <a:latin typeface="Cambria" panose="02040503050406030204" pitchFamily="18" charset="0"/>
            <a:cs typeface="Times New Roman" panose="02020603050405020304" pitchFamily="18" charset="0"/>
          </a:endParaRPr>
        </a:p>
      </xdr:txBody>
    </xdr:sp>
    <xdr:clientData/>
  </xdr:twoCellAnchor>
  <xdr:oneCellAnchor>
    <xdr:from>
      <xdr:col>2</xdr:col>
      <xdr:colOff>541020</xdr:colOff>
      <xdr:row>9</xdr:row>
      <xdr:rowOff>152400</xdr:rowOff>
    </xdr:from>
    <xdr:ext cx="1539240" cy="107632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617595" y="2486025"/>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1</xdr:col>
      <xdr:colOff>1529080</xdr:colOff>
      <xdr:row>27</xdr:row>
      <xdr:rowOff>22860</xdr:rowOff>
    </xdr:from>
    <xdr:ext cx="1539240" cy="107632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110105" y="644271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2</xdr:col>
      <xdr:colOff>614680</xdr:colOff>
      <xdr:row>27</xdr:row>
      <xdr:rowOff>22860</xdr:rowOff>
    </xdr:from>
    <xdr:ext cx="1539240" cy="107632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691255" y="644271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3</xdr:col>
      <xdr:colOff>972820</xdr:colOff>
      <xdr:row>27</xdr:row>
      <xdr:rowOff>7620</xdr:rowOff>
    </xdr:from>
    <xdr:ext cx="1539240" cy="107632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335270" y="642747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5C355EEB-1861-A819-02E7-C74BDFD1FC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201930</xdr:colOff>
      <xdr:row>37</xdr:row>
      <xdr:rowOff>0</xdr:rowOff>
    </xdr:from>
    <xdr:to>
      <xdr:col>10</xdr:col>
      <xdr:colOff>1798320</xdr:colOff>
      <xdr:row>43</xdr:row>
      <xdr:rowOff>60960</xdr:rowOff>
    </xdr:to>
    <xdr:sp macro="" textlink="">
      <xdr:nvSpPr>
        <xdr:cNvPr id="2" name="Rounded Rectangular Callout 1">
          <a:extLst>
            <a:ext uri="{FF2B5EF4-FFF2-40B4-BE49-F238E27FC236}">
              <a16:creationId xmlns:a16="http://schemas.microsoft.com/office/drawing/2014/main" id="{00000000-0008-0000-0600-000002000000}"/>
            </a:ext>
          </a:extLst>
        </xdr:cNvPr>
        <xdr:cNvSpPr/>
      </xdr:nvSpPr>
      <xdr:spPr>
        <a:xfrm rot="10800000" flipH="1" flipV="1">
          <a:off x="7383780" y="5591175"/>
          <a:ext cx="1596390" cy="1280160"/>
        </a:xfrm>
        <a:prstGeom prst="wedgeRectCallout">
          <a:avLst>
            <a:gd name="adj1" fmla="val -61129"/>
            <a:gd name="adj2" fmla="val -10195"/>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Where applicable, entities should include totals</a:t>
          </a:r>
          <a:r>
            <a:rPr lang="en-AU" sz="900" b="1" baseline="0">
              <a:solidFill>
                <a:sysClr val="windowText" lastClr="000000"/>
              </a:solidFill>
            </a:rPr>
            <a:t> for non-controlling interests e.g. "</a:t>
          </a:r>
          <a:r>
            <a:rPr lang="en-AU" sz="900" b="1">
              <a:solidFill>
                <a:sysClr val="windowText" lastClr="000000"/>
              </a:solidFill>
            </a:rPr>
            <a:t>Surplus/(Deficit) attributable to non-controlling interests" (AASB 1060.53)</a:t>
          </a:r>
        </a:p>
      </xdr:txBody>
    </xdr:sp>
    <xdr:clientData/>
  </xdr:twoCellAnchor>
  <xdr:twoCellAnchor>
    <xdr:from>
      <xdr:col>4</xdr:col>
      <xdr:colOff>53340</xdr:colOff>
      <xdr:row>64</xdr:row>
      <xdr:rowOff>70822</xdr:rowOff>
    </xdr:from>
    <xdr:to>
      <xdr:col>9</xdr:col>
      <xdr:colOff>590479</xdr:colOff>
      <xdr:row>69</xdr:row>
      <xdr:rowOff>78442</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434465" y="10100647"/>
          <a:ext cx="5747314" cy="950595"/>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Budget Variances Commentary</a:t>
          </a:r>
        </a:p>
        <a:p>
          <a:endParaRPr lang="en-AU" sz="900" b="1" i="1" u="sng">
            <a:solidFill>
              <a:schemeClr val="dk1"/>
            </a:solidFill>
            <a:effectLst/>
            <a:latin typeface="Cambria" panose="02040503050406030204" pitchFamily="18" charset="0"/>
            <a:ea typeface="+mn-ea"/>
            <a:cs typeface="Times New Roman" panose="02020603050405020304" pitchFamily="18" charset="0"/>
          </a:endParaRPr>
        </a:p>
        <a:p>
          <a:r>
            <a:rPr lang="en-AU" sz="900" b="1" i="0" u="none">
              <a:solidFill>
                <a:schemeClr val="dk1"/>
              </a:solidFill>
              <a:effectLst/>
              <a:latin typeface="Cambria" panose="02040503050406030204" pitchFamily="18" charset="0"/>
              <a:ea typeface="+mn-ea"/>
              <a:cs typeface="Times New Roman" panose="02020603050405020304" pitchFamily="18" charset="0"/>
            </a:rPr>
            <a:t>Statement of Comprehensive Income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a:p>
          <a:pPr marL="0" marR="0" lvl="0" indent="0" defTabSz="914400" eaLnBrk="1" fontAlgn="auto" latinLnBrk="0" hangingPunct="1">
            <a:lnSpc>
              <a:spcPct val="100000"/>
            </a:lnSpc>
            <a:spcBef>
              <a:spcPts val="0"/>
            </a:spcBef>
            <a:spcAft>
              <a:spcPts val="0"/>
            </a:spcAft>
            <a:buClrTx/>
            <a:buSzTx/>
            <a:buFontTx/>
            <a:buNone/>
            <a:tabLst/>
            <a:defRPr/>
          </a:pPr>
          <a:r>
            <a:rPr lang="en-AU" sz="900" i="0">
              <a:solidFill>
                <a:schemeClr val="dk1"/>
              </a:solidFill>
              <a:effectLst/>
              <a:latin typeface="Cambria" panose="02040503050406030204" pitchFamily="18" charset="0"/>
              <a:ea typeface="Cambria" panose="02040503050406030204" pitchFamily="18" charset="0"/>
              <a:cs typeface="+mn-cs"/>
            </a:rPr>
            <a:t>[Example:</a:t>
          </a:r>
          <a:r>
            <a:rPr lang="en-AU" sz="900" i="0" baseline="0">
              <a:solidFill>
                <a:schemeClr val="dk1"/>
              </a:solidFill>
              <a:effectLst/>
              <a:latin typeface="Cambria" panose="02040503050406030204" pitchFamily="18" charset="0"/>
              <a:ea typeface="Cambria" panose="02040503050406030204" pitchFamily="18" charset="0"/>
              <a:cs typeface="+mn-cs"/>
            </a:rPr>
            <a:t> </a:t>
          </a:r>
          <a:r>
            <a:rPr lang="en-AU" sz="900" i="0">
              <a:solidFill>
                <a:schemeClr val="dk1"/>
              </a:solidFill>
              <a:effectLst/>
              <a:latin typeface="Cambria" panose="02040503050406030204" pitchFamily="18" charset="0"/>
              <a:ea typeface="Cambria" panose="02040503050406030204" pitchFamily="18" charset="0"/>
              <a:cs typeface="+mn-cs"/>
            </a:rPr>
            <a:t>The variance primarily relates to the transition to AASB 16 Leases, effective 1 January 2019, the budget estimates were updated to reflect this standard in the subsequent budget rounds.]</a:t>
          </a:r>
          <a:endParaRPr lang="en-AU" sz="900">
            <a:effectLst/>
            <a:latin typeface="Cambria" panose="02040503050406030204" pitchFamily="18" charset="0"/>
            <a:ea typeface="Cambria" panose="02040503050406030204" pitchFamily="18" charset="0"/>
          </a:endParaRPr>
        </a:p>
        <a:p>
          <a:br>
            <a:rPr lang="en-AU" sz="900" i="0" u="none">
              <a:solidFill>
                <a:schemeClr val="dk1"/>
              </a:solidFill>
              <a:effectLst/>
              <a:latin typeface="Cambria" panose="02040503050406030204" pitchFamily="18" charset="0"/>
              <a:ea typeface="Cambria" panose="02040503050406030204" pitchFamily="18" charset="0"/>
              <a:cs typeface="+mn-cs"/>
            </a:rPr>
          </a:br>
          <a:endParaRPr lang="en-AU" sz="900" i="0" u="none">
            <a:solidFill>
              <a:schemeClr val="dk1"/>
            </a:solidFill>
            <a:effectLst/>
            <a:latin typeface="Cambria" panose="02040503050406030204" pitchFamily="18" charset="0"/>
            <a:ea typeface="Cambria" panose="02040503050406030204" pitchFamily="18" charset="0"/>
            <a:cs typeface="+mn-cs"/>
          </a:endParaRPr>
        </a:p>
      </xdr:txBody>
    </xdr:sp>
    <xdr:clientData/>
  </xdr:twoCellAnchor>
  <xdr:twoCellAnchor>
    <xdr:from>
      <xdr:col>10</xdr:col>
      <xdr:colOff>213360</xdr:colOff>
      <xdr:row>9</xdr:row>
      <xdr:rowOff>83820</xdr:rowOff>
    </xdr:from>
    <xdr:to>
      <xdr:col>10</xdr:col>
      <xdr:colOff>1855470</xdr:colOff>
      <xdr:row>16</xdr:row>
      <xdr:rowOff>80010</xdr:rowOff>
    </xdr:to>
    <xdr:sp macro="" textlink="">
      <xdr:nvSpPr>
        <xdr:cNvPr id="4" name="Rounded Rectangular Callout 1">
          <a:extLst>
            <a:ext uri="{FF2B5EF4-FFF2-40B4-BE49-F238E27FC236}">
              <a16:creationId xmlns:a16="http://schemas.microsoft.com/office/drawing/2014/main" id="{00000000-0008-0000-0600-000004000000}"/>
            </a:ext>
          </a:extLst>
        </xdr:cNvPr>
        <xdr:cNvSpPr/>
      </xdr:nvSpPr>
      <xdr:spPr>
        <a:xfrm rot="10800000" flipH="1" flipV="1">
          <a:off x="7395210" y="1684020"/>
          <a:ext cx="1604010" cy="1053465"/>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Tier 2 entities will need to manually populate the comparative figure for depreciation and amortisation expense.</a:t>
          </a:r>
        </a:p>
      </xdr:txBody>
    </xdr:sp>
    <xdr:clientData/>
  </xdr:twoCellAnchor>
  <xdr:twoCellAnchor>
    <xdr:from>
      <xdr:col>10</xdr:col>
      <xdr:colOff>213360</xdr:colOff>
      <xdr:row>19</xdr:row>
      <xdr:rowOff>99059</xdr:rowOff>
    </xdr:from>
    <xdr:to>
      <xdr:col>10</xdr:col>
      <xdr:colOff>1817370</xdr:colOff>
      <xdr:row>25</xdr:row>
      <xdr:rowOff>114301</xdr:rowOff>
    </xdr:to>
    <xdr:sp macro="" textlink="">
      <xdr:nvSpPr>
        <xdr:cNvPr id="5" name="Rounded Rectangular Callout 1">
          <a:extLst>
            <a:ext uri="{FF2B5EF4-FFF2-40B4-BE49-F238E27FC236}">
              <a16:creationId xmlns:a16="http://schemas.microsoft.com/office/drawing/2014/main" id="{00000000-0008-0000-0600-000005000000}"/>
            </a:ext>
          </a:extLst>
        </xdr:cNvPr>
        <xdr:cNvSpPr/>
      </xdr:nvSpPr>
      <xdr:spPr>
        <a:xfrm rot="10800000" flipH="1" flipV="1">
          <a:off x="7395210" y="3137534"/>
          <a:ext cx="1604010" cy="815342"/>
        </a:xfrm>
        <a:prstGeom prst="wedgeRectCallout">
          <a:avLst>
            <a:gd name="adj1" fmla="val -60735"/>
            <a:gd name="adj2" fmla="val -33686"/>
          </a:avLst>
        </a:prstGeom>
        <a:solidFill>
          <a:srgbClr val="FFC000"/>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Where applicable,</a:t>
          </a:r>
          <a:r>
            <a:rPr lang="en-AU" sz="900" b="1" baseline="0">
              <a:solidFill>
                <a:sysClr val="windowText" lastClr="000000"/>
              </a:solidFill>
            </a:rPr>
            <a:t> entities should include additional line items as required by the AASB 1060.52 specific to the entity</a:t>
          </a:r>
          <a:r>
            <a:rPr lang="en-AU" sz="900" b="1">
              <a:solidFill>
                <a:sysClr val="windowText" lastClr="000000"/>
              </a:solidFil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1320800</xdr:colOff>
      <xdr:row>63</xdr:row>
      <xdr:rowOff>7619</xdr:rowOff>
    </xdr:from>
    <xdr:to>
      <xdr:col>10</xdr:col>
      <xdr:colOff>846</xdr:colOff>
      <xdr:row>66</xdr:row>
      <xdr:rowOff>66675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82700" y="9713594"/>
          <a:ext cx="5109421" cy="792481"/>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Budget Variances Commentary</a:t>
          </a:r>
        </a:p>
        <a:p>
          <a:endParaRPr lang="en-AU" sz="900" b="1" i="1" u="sng">
            <a:solidFill>
              <a:schemeClr val="dk1"/>
            </a:solidFill>
            <a:effectLst/>
            <a:latin typeface="Cambria" panose="02040503050406030204" pitchFamily="18" charset="0"/>
            <a:ea typeface="+mn-ea"/>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Statement of Financial Position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41985" name="Label 1" hidden="1">
              <a:extLst>
                <a:ext uri="{63B3BB69-23CF-44E3-9099-C40C66FF867C}">
                  <a14:compatExt spid="_x0000_s41985"/>
                </a:ext>
                <a:ext uri="{FF2B5EF4-FFF2-40B4-BE49-F238E27FC236}">
                  <a16:creationId xmlns:a16="http://schemas.microsoft.com/office/drawing/2014/main" id="{00000000-0008-0000-0700-000001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41986" name="Label 2" hidden="1">
              <a:extLst>
                <a:ext uri="{63B3BB69-23CF-44E3-9099-C40C66FF867C}">
                  <a14:compatExt spid="_x0000_s41986"/>
                </a:ext>
                <a:ext uri="{FF2B5EF4-FFF2-40B4-BE49-F238E27FC236}">
                  <a16:creationId xmlns:a16="http://schemas.microsoft.com/office/drawing/2014/main" id="{00000000-0008-0000-0700-000002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41987" name="Label 3" hidden="1">
              <a:extLst>
                <a:ext uri="{63B3BB69-23CF-44E3-9099-C40C66FF867C}">
                  <a14:compatExt spid="_x0000_s41987"/>
                </a:ext>
                <a:ext uri="{FF2B5EF4-FFF2-40B4-BE49-F238E27FC236}">
                  <a16:creationId xmlns:a16="http://schemas.microsoft.com/office/drawing/2014/main" id="{00000000-0008-0000-0700-000003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41988" name="Label 4" hidden="1">
              <a:extLst>
                <a:ext uri="{63B3BB69-23CF-44E3-9099-C40C66FF867C}">
                  <a14:compatExt spid="_x0000_s41988"/>
                </a:ext>
                <a:ext uri="{FF2B5EF4-FFF2-40B4-BE49-F238E27FC236}">
                  <a16:creationId xmlns:a16="http://schemas.microsoft.com/office/drawing/2014/main" id="{00000000-0008-0000-0700-000004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41989" name="Label 5" hidden="1">
              <a:extLst>
                <a:ext uri="{63B3BB69-23CF-44E3-9099-C40C66FF867C}">
                  <a14:compatExt spid="_x0000_s41989"/>
                </a:ext>
                <a:ext uri="{FF2B5EF4-FFF2-40B4-BE49-F238E27FC236}">
                  <a16:creationId xmlns:a16="http://schemas.microsoft.com/office/drawing/2014/main" id="{00000000-0008-0000-0700-000005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41990" name="Label 6" hidden="1">
              <a:extLst>
                <a:ext uri="{63B3BB69-23CF-44E3-9099-C40C66FF867C}">
                  <a14:compatExt spid="_x0000_s41990"/>
                </a:ext>
                <a:ext uri="{FF2B5EF4-FFF2-40B4-BE49-F238E27FC236}">
                  <a16:creationId xmlns:a16="http://schemas.microsoft.com/office/drawing/2014/main" id="{00000000-0008-0000-0700-000006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41991" name="Label 7" hidden="1">
              <a:extLst>
                <a:ext uri="{63B3BB69-23CF-44E3-9099-C40C66FF867C}">
                  <a14:compatExt spid="_x0000_s41991"/>
                </a:ext>
                <a:ext uri="{FF2B5EF4-FFF2-40B4-BE49-F238E27FC236}">
                  <a16:creationId xmlns:a16="http://schemas.microsoft.com/office/drawing/2014/main" id="{00000000-0008-0000-0700-000007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41992" name="Label 8" hidden="1">
              <a:extLst>
                <a:ext uri="{63B3BB69-23CF-44E3-9099-C40C66FF867C}">
                  <a14:compatExt spid="_x0000_s41992"/>
                </a:ext>
                <a:ext uri="{FF2B5EF4-FFF2-40B4-BE49-F238E27FC236}">
                  <a16:creationId xmlns:a16="http://schemas.microsoft.com/office/drawing/2014/main" id="{00000000-0008-0000-0700-000008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41993" name="Label 9" hidden="1">
              <a:extLst>
                <a:ext uri="{63B3BB69-23CF-44E3-9099-C40C66FF867C}">
                  <a14:compatExt spid="_x0000_s41993"/>
                </a:ext>
                <a:ext uri="{FF2B5EF4-FFF2-40B4-BE49-F238E27FC236}">
                  <a16:creationId xmlns:a16="http://schemas.microsoft.com/office/drawing/2014/main" id="{00000000-0008-0000-0700-000009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xdr:twoCellAnchor>
    <xdr:from>
      <xdr:col>10</xdr:col>
      <xdr:colOff>205740</xdr:colOff>
      <xdr:row>20</xdr:row>
      <xdr:rowOff>99060</xdr:rowOff>
    </xdr:from>
    <xdr:to>
      <xdr:col>13</xdr:col>
      <xdr:colOff>19050</xdr:colOff>
      <xdr:row>26</xdr:row>
      <xdr:rowOff>95250</xdr:rowOff>
    </xdr:to>
    <xdr:sp macro="" textlink="">
      <xdr:nvSpPr>
        <xdr:cNvPr id="3" name="Rounded Rectangular Callout 1">
          <a:extLst>
            <a:ext uri="{FF2B5EF4-FFF2-40B4-BE49-F238E27FC236}">
              <a16:creationId xmlns:a16="http://schemas.microsoft.com/office/drawing/2014/main" id="{00000000-0008-0000-0700-000003000000}"/>
            </a:ext>
          </a:extLst>
        </xdr:cNvPr>
        <xdr:cNvSpPr/>
      </xdr:nvSpPr>
      <xdr:spPr>
        <a:xfrm rot="10800000" flipH="1" flipV="1">
          <a:off x="6597015" y="3451860"/>
          <a:ext cx="1670685" cy="910590"/>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Tier 2 entities will need to manually populate the comparative figure for Investment Property.</a:t>
          </a:r>
        </a:p>
      </xdr:txBody>
    </xdr:sp>
    <xdr:clientData/>
  </xdr:twoCellAnchor>
  <xdr:twoCellAnchor>
    <xdr:from>
      <xdr:col>10</xdr:col>
      <xdr:colOff>230909</xdr:colOff>
      <xdr:row>13</xdr:row>
      <xdr:rowOff>23091</xdr:rowOff>
    </xdr:from>
    <xdr:to>
      <xdr:col>13</xdr:col>
      <xdr:colOff>44219</xdr:colOff>
      <xdr:row>19</xdr:row>
      <xdr:rowOff>103947</xdr:rowOff>
    </xdr:to>
    <xdr:sp macro="" textlink="">
      <xdr:nvSpPr>
        <xdr:cNvPr id="4" name="Rounded Rectangular Callout 1">
          <a:extLst>
            <a:ext uri="{FF2B5EF4-FFF2-40B4-BE49-F238E27FC236}">
              <a16:creationId xmlns:a16="http://schemas.microsoft.com/office/drawing/2014/main" id="{00000000-0008-0000-0700-000004000000}"/>
            </a:ext>
          </a:extLst>
        </xdr:cNvPr>
        <xdr:cNvSpPr/>
      </xdr:nvSpPr>
      <xdr:spPr>
        <a:xfrm rot="10800000" flipH="1" flipV="1">
          <a:off x="6622184" y="2394816"/>
          <a:ext cx="1670685" cy="909531"/>
        </a:xfrm>
        <a:prstGeom prst="wedgeRectCallout">
          <a:avLst>
            <a:gd name="adj1" fmla="val -60735"/>
            <a:gd name="adj2" fmla="val -33686"/>
          </a:avLst>
        </a:prstGeom>
        <a:solidFill>
          <a:srgbClr val="A3DBE8"/>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Entities that have PPE under operating leases will need to manually add the balances disclosed in second table in</a:t>
          </a:r>
          <a:r>
            <a:rPr lang="en-AU" sz="900" b="1" baseline="0">
              <a:solidFill>
                <a:sysClr val="windowText" lastClr="000000"/>
              </a:solidFill>
            </a:rPr>
            <a:t> Note FPOPPE3.2</a:t>
          </a:r>
          <a:endParaRPr lang="en-AU"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106</xdr:row>
      <xdr:rowOff>9525</xdr:rowOff>
    </xdr:from>
    <xdr:to>
      <xdr:col>10</xdr:col>
      <xdr:colOff>0</xdr:colOff>
      <xdr:row>117</xdr:row>
      <xdr:rowOff>171450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323975" y="16535400"/>
          <a:ext cx="5819775" cy="2124075"/>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Accounting Policy</a:t>
          </a:r>
        </a:p>
        <a:p>
          <a:r>
            <a:rPr lang="en-AU" sz="900" i="1" u="sng">
              <a:solidFill>
                <a:schemeClr val="dk1"/>
              </a:solidFill>
              <a:effectLst/>
              <a:latin typeface="Cambria" panose="02040503050406030204" pitchFamily="18" charset="0"/>
              <a:ea typeface="Cambria" panose="02040503050406030204" pitchFamily="18" charset="0"/>
              <a:cs typeface="+mn-cs"/>
            </a:rPr>
            <a:t>Equity Injections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Amounts appropriated which are designated as ‘equity injections’ for a year (less any formal reductions) and Departmental Capital Budgets (DCBs) are recognised directly in contributed equity in that year.</a:t>
          </a:r>
        </a:p>
        <a:p>
          <a:r>
            <a:rPr lang="en-AU" sz="900" i="1" u="none" strike="noStrike">
              <a:solidFill>
                <a:schemeClr val="dk1"/>
              </a:solidFill>
              <a:effectLst/>
              <a:latin typeface="Cambria" panose="02040503050406030204" pitchFamily="18" charset="0"/>
              <a:ea typeface="Cambria" panose="02040503050406030204" pitchFamily="18" charset="0"/>
              <a:cs typeface="+mn-cs"/>
            </a:rPr>
            <a:t>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i="1" u="sng">
              <a:solidFill>
                <a:schemeClr val="dk1"/>
              </a:solidFill>
              <a:effectLst/>
              <a:latin typeface="Cambria" panose="02040503050406030204" pitchFamily="18" charset="0"/>
              <a:ea typeface="Cambria" panose="02040503050406030204" pitchFamily="18" charset="0"/>
              <a:cs typeface="+mn-cs"/>
            </a:rPr>
            <a:t>Restructuring of Administrative Arrangements</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Net assets received from or relinquished to another Government entity under a restructuring of administrative arrangements are adjusted at their book value directly against contributed equity.</a:t>
          </a:r>
        </a:p>
        <a:p>
          <a:r>
            <a:rPr lang="en-AU" sz="900" i="1" u="none" strike="noStrike">
              <a:solidFill>
                <a:schemeClr val="dk1"/>
              </a:solidFill>
              <a:effectLst/>
              <a:latin typeface="Cambria" panose="02040503050406030204" pitchFamily="18" charset="0"/>
              <a:ea typeface="Cambria" panose="02040503050406030204" pitchFamily="18" charset="0"/>
              <a:cs typeface="+mn-cs"/>
            </a:rPr>
            <a:t>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i="1" u="sng">
              <a:solidFill>
                <a:schemeClr val="dk1"/>
              </a:solidFill>
              <a:effectLst/>
              <a:latin typeface="Cambria" panose="02040503050406030204" pitchFamily="18" charset="0"/>
              <a:ea typeface="Cambria" panose="02040503050406030204" pitchFamily="18" charset="0"/>
              <a:cs typeface="+mn-cs"/>
            </a:rPr>
            <a:t>Other Distributions to Owners</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The FRR require that distributions to owners be debited to contributed equity unless it is in the nature of a dividend.  In </a:t>
          </a:r>
          <a:r>
            <a:rPr lang="en-AU" sz="900">
              <a:solidFill>
                <a:srgbClr val="FF0000"/>
              </a:solidFill>
              <a:effectLst/>
              <a:latin typeface="Cambria" panose="02040503050406030204" pitchFamily="18" charset="0"/>
              <a:ea typeface="Cambria" panose="02040503050406030204" pitchFamily="18" charset="0"/>
              <a:cs typeface="+mn-cs"/>
            </a:rPr>
            <a:t>20X1-X2</a:t>
          </a:r>
          <a:r>
            <a:rPr lang="en-AU" sz="900">
              <a:solidFill>
                <a:schemeClr val="dk1"/>
              </a:solidFill>
              <a:effectLst/>
              <a:latin typeface="Cambria" panose="02040503050406030204" pitchFamily="18" charset="0"/>
              <a:ea typeface="Cambria" panose="02040503050406030204" pitchFamily="18" charset="0"/>
              <a:cs typeface="+mn-cs"/>
            </a:rPr>
            <a:t>, by agreement with the Department of Finance, the entity [……].</a:t>
          </a:r>
        </a:p>
      </xdr:txBody>
    </xdr:sp>
    <xdr:clientData/>
  </xdr:twoCellAnchor>
  <xdr:twoCellAnchor>
    <xdr:from>
      <xdr:col>4</xdr:col>
      <xdr:colOff>12700</xdr:colOff>
      <xdr:row>118</xdr:row>
      <xdr:rowOff>129540</xdr:rowOff>
    </xdr:from>
    <xdr:to>
      <xdr:col>10</xdr:col>
      <xdr:colOff>0</xdr:colOff>
      <xdr:row>122</xdr:row>
      <xdr:rowOff>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327150" y="18798540"/>
          <a:ext cx="5816600" cy="80391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Budget Variances Commentary</a:t>
          </a:r>
        </a:p>
        <a:p>
          <a:endParaRPr lang="en-AU" sz="900" b="1" i="0" u="none">
            <a:latin typeface="Cambria" panose="02040503050406030204" pitchFamily="18" charset="0"/>
            <a:ea typeface="Cambria" panose="02040503050406030204" pitchFamily="18" charset="0"/>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Statement of Changes in Equity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22860</xdr:colOff>
      <xdr:row>68</xdr:row>
      <xdr:rowOff>129540</xdr:rowOff>
    </xdr:from>
    <xdr:to>
      <xdr:col>9</xdr:col>
      <xdr:colOff>594360</xdr:colOff>
      <xdr:row>72</xdr:row>
      <xdr:rowOff>129540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261110" y="11769090"/>
          <a:ext cx="6267450" cy="7239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Budget Variances Commentary</a:t>
          </a:r>
        </a:p>
        <a:p>
          <a:endParaRPr lang="en-AU" sz="900" b="1" i="0" u="none">
            <a:latin typeface="Cambria" panose="02040503050406030204" pitchFamily="18" charset="0"/>
            <a:ea typeface="Cambria" panose="02040503050406030204" pitchFamily="18" charset="0"/>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Cash Flow Statement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12700</xdr:colOff>
      <xdr:row>67</xdr:row>
      <xdr:rowOff>167641</xdr:rowOff>
    </xdr:from>
    <xdr:to>
      <xdr:col>10</xdr:col>
      <xdr:colOff>0</xdr:colOff>
      <xdr:row>71</xdr:row>
      <xdr:rowOff>137161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317625" y="11588116"/>
          <a:ext cx="5730875" cy="683895"/>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Budget Variances Commentary</a:t>
          </a:r>
        </a:p>
        <a:p>
          <a:endParaRPr lang="en-AU" sz="900">
            <a:effectLst/>
            <a:latin typeface="Cambria" panose="02040503050406030204" pitchFamily="18" charset="0"/>
          </a:endParaRPr>
        </a:p>
        <a:p>
          <a:r>
            <a:rPr lang="en-AU" sz="900" b="1" i="0">
              <a:solidFill>
                <a:schemeClr val="dk1"/>
              </a:solidFill>
              <a:effectLst/>
              <a:latin typeface="Cambria" panose="02040503050406030204" pitchFamily="18" charset="0"/>
              <a:ea typeface="+mn-ea"/>
              <a:cs typeface="+mn-cs"/>
            </a:rPr>
            <a:t>Schedule of Comprehensive Income for not-for-profit Reporting Entities</a:t>
          </a:r>
        </a:p>
        <a:p>
          <a:r>
            <a:rPr lang="en-AU" sz="900" i="0">
              <a:solidFill>
                <a:schemeClr val="dk1"/>
              </a:solidFill>
              <a:effectLst/>
              <a:latin typeface="Cambria" panose="02040503050406030204" pitchFamily="18" charset="0"/>
              <a:ea typeface="+mn-ea"/>
              <a:cs typeface="+mn-cs"/>
            </a:rPr>
            <a:t>[Disclose relevant budget variance explanation]</a:t>
          </a:r>
          <a:endParaRPr lang="en-AU" sz="900">
            <a:effectLst/>
            <a:latin typeface="Cambria" panose="020405030504060302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12700</xdr:colOff>
      <xdr:row>61</xdr:row>
      <xdr:rowOff>0</xdr:rowOff>
    </xdr:from>
    <xdr:to>
      <xdr:col>10</xdr:col>
      <xdr:colOff>0</xdr:colOff>
      <xdr:row>64</xdr:row>
      <xdr:rowOff>171450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231900" y="9648825"/>
          <a:ext cx="5492750" cy="704850"/>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Budget Variances Commentary</a:t>
          </a:r>
        </a:p>
        <a:p>
          <a:endParaRPr lang="en-AU" sz="900">
            <a:effectLst/>
            <a:latin typeface="Cambria" panose="02040503050406030204" pitchFamily="18" charset="0"/>
          </a:endParaRPr>
        </a:p>
        <a:p>
          <a:r>
            <a:rPr lang="en-AU" sz="900" b="1" i="0">
              <a:solidFill>
                <a:schemeClr val="dk1"/>
              </a:solidFill>
              <a:effectLst/>
              <a:latin typeface="Cambria" panose="02040503050406030204" pitchFamily="18" charset="0"/>
              <a:ea typeface="+mn-ea"/>
              <a:cs typeface="+mn-cs"/>
            </a:rPr>
            <a:t>Schedule of Assets and Liabilities</a:t>
          </a:r>
          <a:r>
            <a:rPr lang="en-AU" sz="900" b="1" i="0" baseline="0">
              <a:solidFill>
                <a:schemeClr val="dk1"/>
              </a:solidFill>
              <a:effectLst/>
              <a:latin typeface="Cambria" panose="02040503050406030204" pitchFamily="18" charset="0"/>
              <a:ea typeface="+mn-ea"/>
              <a:cs typeface="+mn-cs"/>
            </a:rPr>
            <a:t> for not-for-profit Reporting Entities</a:t>
          </a:r>
          <a:endParaRPr lang="en-AU" sz="900" b="1" i="0">
            <a:solidFill>
              <a:schemeClr val="dk1"/>
            </a:solidFill>
            <a:effectLst/>
            <a:latin typeface="Cambria" panose="02040503050406030204" pitchFamily="18" charset="0"/>
            <a:ea typeface="+mn-ea"/>
            <a:cs typeface="+mn-cs"/>
          </a:endParaRPr>
        </a:p>
        <a:p>
          <a:r>
            <a:rPr lang="en-AU" sz="900" i="0">
              <a:solidFill>
                <a:schemeClr val="dk1"/>
              </a:solidFill>
              <a:effectLst/>
              <a:latin typeface="Cambria" panose="02040503050406030204" pitchFamily="18" charset="0"/>
              <a:ea typeface="+mn-ea"/>
              <a:cs typeface="+mn-cs"/>
            </a:rPr>
            <a:t>[Disclose relevant budget variance explanation]</a:t>
          </a:r>
          <a:endParaRPr lang="en-AU" sz="900">
            <a:effectLst/>
            <a:latin typeface="Cambria" panose="02040503050406030204" pitchFamily="18" charset="0"/>
          </a:endParaRPr>
        </a:p>
      </xdr:txBody>
    </xdr:sp>
    <xdr:clientData/>
  </xdr:twoCellAnchor>
  <xdr:twoCellAnchor>
    <xdr:from>
      <xdr:col>10</xdr:col>
      <xdr:colOff>259080</xdr:colOff>
      <xdr:row>14</xdr:row>
      <xdr:rowOff>15240</xdr:rowOff>
    </xdr:from>
    <xdr:to>
      <xdr:col>13</xdr:col>
      <xdr:colOff>68465</xdr:colOff>
      <xdr:row>20</xdr:row>
      <xdr:rowOff>74006</xdr:rowOff>
    </xdr:to>
    <xdr:sp macro="" textlink="">
      <xdr:nvSpPr>
        <xdr:cNvPr id="3" name="Rounded Rectangular Callout 1">
          <a:extLst>
            <a:ext uri="{FF2B5EF4-FFF2-40B4-BE49-F238E27FC236}">
              <a16:creationId xmlns:a16="http://schemas.microsoft.com/office/drawing/2014/main" id="{00000000-0008-0000-0B00-000003000000}"/>
            </a:ext>
          </a:extLst>
        </xdr:cNvPr>
        <xdr:cNvSpPr/>
      </xdr:nvSpPr>
      <xdr:spPr>
        <a:xfrm rot="10800000" flipH="1" flipV="1">
          <a:off x="6983730" y="2434590"/>
          <a:ext cx="1666760" cy="916016"/>
        </a:xfrm>
        <a:prstGeom prst="wedgeRectCallout">
          <a:avLst>
            <a:gd name="adj1" fmla="val -60735"/>
            <a:gd name="adj2" fmla="val -33686"/>
          </a:avLst>
        </a:prstGeom>
        <a:solidFill>
          <a:srgbClr val="A3DBE8"/>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Entities that have PPE under operating leases will need to manually add the balances disclosed in second table in</a:t>
          </a:r>
          <a:r>
            <a:rPr lang="en-AU" sz="900" b="1" baseline="0">
              <a:solidFill>
                <a:sysClr val="windowText" lastClr="000000"/>
              </a:solidFill>
            </a:rPr>
            <a:t> Note FPOPPE3.2</a:t>
          </a:r>
          <a:endParaRPr lang="en-AU"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12700</xdr:colOff>
      <xdr:row>46</xdr:row>
      <xdr:rowOff>15239</xdr:rowOff>
    </xdr:from>
    <xdr:to>
      <xdr:col>8</xdr:col>
      <xdr:colOff>0</xdr:colOff>
      <xdr:row>51</xdr:row>
      <xdr:rowOff>323849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31875" y="7073264"/>
          <a:ext cx="5035550" cy="1213485"/>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Administered Cash Transfers to and from the Official Public Account</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Revenue collected by the entity for use by the Government rather than the entity is administered revenue. Collections are transferred to the Official Public Account (OPA) maintained by the Department of Finance. Conversely, cash is drawn from the OPA to make payments under Parliamentary appropriation on behalf of Government. These transfers to and from the OPA are adjustments to the administered cash held by the entity on behalf of the Government and reported as such in the schedule of administered cash flows and in the administered reconciliation schedule.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22860</xdr:colOff>
      <xdr:row>1</xdr:row>
      <xdr:rowOff>0</xdr:rowOff>
    </xdr:from>
    <xdr:to>
      <xdr:col>4</xdr:col>
      <xdr:colOff>1630680</xdr:colOff>
      <xdr:row>2</xdr:row>
      <xdr:rowOff>121920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61085" y="180975"/>
          <a:ext cx="3674745" cy="30289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Overview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16</xdr:row>
      <xdr:rowOff>69796</xdr:rowOff>
    </xdr:from>
    <xdr:to>
      <xdr:col>7</xdr:col>
      <xdr:colOff>7620</xdr:colOff>
      <xdr:row>19</xdr:row>
      <xdr:rowOff>15240</xdr:rowOff>
    </xdr:to>
    <xdr:sp macro="" textlink="">
      <xdr:nvSpPr>
        <xdr:cNvPr id="2" name="TextBox 1">
          <a:extLst>
            <a:ext uri="{FF2B5EF4-FFF2-40B4-BE49-F238E27FC236}">
              <a16:creationId xmlns:a16="http://schemas.microsoft.com/office/drawing/2014/main" id="{00000000-0008-0000-0F00-000002000000}"/>
            </a:ext>
          </a:extLst>
        </xdr:cNvPr>
        <xdr:cNvSpPr txBox="1">
          <a:spLocks/>
        </xdr:cNvSpPr>
      </xdr:nvSpPr>
      <xdr:spPr>
        <a:xfrm>
          <a:off x="1171575" y="2517721"/>
          <a:ext cx="6027420" cy="402644"/>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p>
        <a:p>
          <a:r>
            <a:rPr lang="en-AU" sz="900">
              <a:latin typeface="Cambria" panose="02040503050406030204" pitchFamily="18" charset="0"/>
              <a:cs typeface="Times New Roman" panose="02020603050405020304" pitchFamily="18" charset="0"/>
            </a:rPr>
            <a:t>Accounting policies for employee related expenses is contained</a:t>
          </a:r>
          <a:r>
            <a:rPr lang="en-AU" sz="900" baseline="0">
              <a:latin typeface="Cambria" panose="02040503050406030204" pitchFamily="18" charset="0"/>
              <a:cs typeface="Times New Roman" panose="02020603050405020304" pitchFamily="18" charset="0"/>
            </a:rPr>
            <a:t> in the People and relationships section.</a:t>
          </a:r>
          <a:endParaRPr lang="en-AU" sz="900">
            <a:latin typeface="Cambria" panose="02040503050406030204" pitchFamily="18" charset="0"/>
            <a:cs typeface="Times New Roman" panose="02020603050405020304" pitchFamily="18" charset="0"/>
          </a:endParaRPr>
        </a:p>
      </xdr:txBody>
    </xdr:sp>
    <xdr:clientData/>
  </xdr:twoCellAnchor>
  <xdr:twoCellAnchor>
    <xdr:from>
      <xdr:col>4</xdr:col>
      <xdr:colOff>0</xdr:colOff>
      <xdr:row>69</xdr:row>
      <xdr:rowOff>30479</xdr:rowOff>
    </xdr:from>
    <xdr:to>
      <xdr:col>7</xdr:col>
      <xdr:colOff>7620</xdr:colOff>
      <xdr:row>70</xdr:row>
      <xdr:rowOff>243840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171575" y="11155679"/>
          <a:ext cx="6027420" cy="375286"/>
        </a:xfrm>
        <a:prstGeom prst="rect">
          <a:avLst/>
        </a:prstGeom>
        <a:solidFill>
          <a:sysClr val="window" lastClr="FFFFFF"/>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All borrowing costs are expensed as incurred. </a:t>
          </a:r>
        </a:p>
      </xdr:txBody>
    </xdr:sp>
    <xdr:clientData/>
  </xdr:twoCellAnchor>
  <xdr:twoCellAnchor editAs="oneCell">
    <xdr:from>
      <xdr:col>4</xdr:col>
      <xdr:colOff>0</xdr:colOff>
      <xdr:row>1</xdr:row>
      <xdr:rowOff>0</xdr:rowOff>
    </xdr:from>
    <xdr:to>
      <xdr:col>4</xdr:col>
      <xdr:colOff>2354580</xdr:colOff>
      <xdr:row>1</xdr:row>
      <xdr:rowOff>339090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171575" y="161925"/>
          <a:ext cx="2354580" cy="33909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Financial Performance</a:t>
          </a:r>
        </a:p>
      </xdr:txBody>
    </xdr:sp>
    <xdr:clientData/>
  </xdr:twoCellAnchor>
  <xdr:twoCellAnchor editAs="oneCell">
    <xdr:from>
      <xdr:col>4</xdr:col>
      <xdr:colOff>2255520</xdr:colOff>
      <xdr:row>1</xdr:row>
      <xdr:rowOff>30480</xdr:rowOff>
    </xdr:from>
    <xdr:to>
      <xdr:col>6</xdr:col>
      <xdr:colOff>545950</xdr:colOff>
      <xdr:row>3</xdr:row>
      <xdr:rowOff>125729</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427095" y="192405"/>
          <a:ext cx="3291055" cy="50482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analyses the financial performance of [Entity] for the year ended </a:t>
          </a:r>
          <a:r>
            <a:rPr lang="en-AU" sz="900" b="1" baseline="0">
              <a:solidFill>
                <a:srgbClr val="FF0000"/>
              </a:solidFill>
              <a:effectLst/>
              <a:latin typeface="Cambria" panose="02040503050406030204" pitchFamily="18" charset="0"/>
              <a:ea typeface="+mn-ea"/>
              <a:cs typeface="Times New Roman" panose="02020603050405020304" pitchFamily="18" charset="0"/>
            </a:rPr>
            <a:t>20x2</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a:t>
          </a:r>
          <a:endParaRPr lang="en-AU" sz="900" b="0">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0</xdr:colOff>
      <xdr:row>111</xdr:row>
      <xdr:rowOff>106680</xdr:rowOff>
    </xdr:from>
    <xdr:to>
      <xdr:col>7</xdr:col>
      <xdr:colOff>0</xdr:colOff>
      <xdr:row>112</xdr:row>
      <xdr:rowOff>453390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1171575" y="17327880"/>
          <a:ext cx="6019800" cy="87058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The [disclose name of the section] of the entity provides services on a for-profit basis and is subject to the Australian Government’s Competitive Neutrality Policy. The above amounts have been calculated as being payable to the Australian Government in the form of company income tax under the Income Tax Assessment Acts had they applied.  These amounts have been paid or are payable by the entity to the Official Public Account.</a:t>
          </a:r>
        </a:p>
      </xdr:txBody>
    </xdr:sp>
    <xdr:clientData/>
  </xdr:twoCellAnchor>
  <xdr:twoCellAnchor>
    <xdr:from>
      <xdr:col>0</xdr:col>
      <xdr:colOff>0</xdr:colOff>
      <xdr:row>2</xdr:row>
      <xdr:rowOff>3175</xdr:rowOff>
    </xdr:from>
    <xdr:to>
      <xdr:col>3</xdr:col>
      <xdr:colOff>66675</xdr:colOff>
      <xdr:row>3</xdr:row>
      <xdr:rowOff>82907</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0" y="546100"/>
          <a:ext cx="66675" cy="10830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0" y="94996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X14A3T</a:t>
          </a:r>
        </a:p>
      </xdr:txBody>
    </xdr:sp>
    <xdr:clientData/>
  </xdr:twoCellAnchor>
  <xdr:twoCellAnchor>
    <xdr:from>
      <xdr:col>0</xdr:col>
      <xdr:colOff>0</xdr:colOff>
      <xdr:row>77</xdr:row>
      <xdr:rowOff>3175</xdr:rowOff>
    </xdr:from>
    <xdr:to>
      <xdr:col>3</xdr:col>
      <xdr:colOff>66675</xdr:colOff>
      <xdr:row>77</xdr:row>
      <xdr:rowOff>105767</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0" y="12652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X14A5T</a:t>
          </a:r>
        </a:p>
      </xdr:txBody>
    </xdr:sp>
    <xdr:clientData/>
  </xdr:twoCellAnchor>
  <xdr:twoCellAnchor>
    <xdr:from>
      <xdr:col>0</xdr:col>
      <xdr:colOff>0</xdr:colOff>
      <xdr:row>85</xdr:row>
      <xdr:rowOff>3175</xdr:rowOff>
    </xdr:from>
    <xdr:to>
      <xdr:col>3</xdr:col>
      <xdr:colOff>66675</xdr:colOff>
      <xdr:row>85</xdr:row>
      <xdr:rowOff>105767</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0" y="13881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X14A6T</a:t>
          </a:r>
        </a:p>
      </xdr:txBody>
    </xdr:sp>
    <xdr:clientData/>
  </xdr:twoCellAnchor>
  <xdr:twoCellAnchor>
    <xdr:from>
      <xdr:col>0</xdr:col>
      <xdr:colOff>0</xdr:colOff>
      <xdr:row>92</xdr:row>
      <xdr:rowOff>3176</xdr:rowOff>
    </xdr:from>
    <xdr:to>
      <xdr:col>3</xdr:col>
      <xdr:colOff>66675</xdr:colOff>
      <xdr:row>92</xdr:row>
      <xdr:rowOff>105768</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0" y="14957426"/>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X14A7T</a:t>
          </a:r>
        </a:p>
      </xdr:txBody>
    </xdr:sp>
    <xdr:clientData/>
  </xdr:twoCellAnchor>
  <xdr:twoCellAnchor>
    <xdr:from>
      <xdr:col>0</xdr:col>
      <xdr:colOff>0</xdr:colOff>
      <xdr:row>102</xdr:row>
      <xdr:rowOff>3175</xdr:rowOff>
    </xdr:from>
    <xdr:to>
      <xdr:col>3</xdr:col>
      <xdr:colOff>66675</xdr:colOff>
      <xdr:row>102</xdr:row>
      <xdr:rowOff>105767</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0" y="16421100"/>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X14A3T</a:t>
          </a:r>
        </a:p>
      </xdr:txBody>
    </xdr:sp>
    <xdr:clientData/>
  </xdr:twoCellAnchor>
  <xdr:twoCellAnchor>
    <xdr:from>
      <xdr:col>4</xdr:col>
      <xdr:colOff>0</xdr:colOff>
      <xdr:row>45</xdr:row>
      <xdr:rowOff>9525</xdr:rowOff>
    </xdr:from>
    <xdr:to>
      <xdr:col>7</xdr:col>
      <xdr:colOff>9525</xdr:colOff>
      <xdr:row>46</xdr:row>
      <xdr:rowOff>781050</xdr:rowOff>
    </xdr:to>
    <xdr:sp macro="" textlink="">
      <xdr:nvSpPr>
        <xdr:cNvPr id="13" name="TextBox 12">
          <a:extLst>
            <a:ext uri="{FF2B5EF4-FFF2-40B4-BE49-F238E27FC236}">
              <a16:creationId xmlns:a16="http://schemas.microsoft.com/office/drawing/2014/main" id="{00000000-0008-0000-0F00-00000D000000}"/>
            </a:ext>
            <a:ext uri="{147F2762-F138-4A5C-976F-8EAC2B608ADB}">
              <a16:predDERef xmlns:a16="http://schemas.microsoft.com/office/drawing/2014/main" pred="{00000000-0008-0000-0B00-00000C000000}"/>
            </a:ext>
          </a:extLst>
        </xdr:cNvPr>
        <xdr:cNvSpPr txBox="1">
          <a:spLocks/>
        </xdr:cNvSpPr>
      </xdr:nvSpPr>
      <xdr:spPr>
        <a:xfrm>
          <a:off x="1171575" y="6696075"/>
          <a:ext cx="6029325" cy="8763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p>
        <a:p>
          <a:r>
            <a:rPr lang="en-AU" sz="900" b="0" i="1" u="sng">
              <a:latin typeface="Cambria" panose="02040503050406030204" pitchFamily="18" charset="0"/>
              <a:cs typeface="Times New Roman" panose="02020603050405020304" pitchFamily="18" charset="0"/>
            </a:rPr>
            <a:t>Short-term leases and leases of low-value assets</a:t>
          </a:r>
        </a:p>
        <a:p>
          <a:r>
            <a:rPr lang="en-AU" sz="900" b="0">
              <a:latin typeface="Cambria" panose="02040503050406030204" pitchFamily="18" charset="0"/>
              <a:cs typeface="Times New Roman" panose="02020603050405020304" pitchFamily="18" charset="0"/>
            </a:rPr>
            <a:t>The Entity has elected not to recognise right-of-use assets and lease liabilities for short-term leases of assets that have a lease term of 12 months or less and leases of  low-value assets (less than $10,000 per asset). The entity recognises the lease payments associated with these leases as an expense on a straight-line basis over the lease term.</a:t>
          </a:r>
        </a:p>
      </xdr:txBody>
    </xdr:sp>
    <xdr:clientData/>
  </xdr:twoCellAnchor>
  <xdr:twoCellAnchor>
    <xdr:from>
      <xdr:col>0</xdr:col>
      <xdr:colOff>0</xdr:colOff>
      <xdr:row>62</xdr:row>
      <xdr:rowOff>3175</xdr:rowOff>
    </xdr:from>
    <xdr:to>
      <xdr:col>3</xdr:col>
      <xdr:colOff>66675</xdr:colOff>
      <xdr:row>62</xdr:row>
      <xdr:rowOff>105767</xdr:rowOff>
    </xdr:to>
    <xdr:sp macro="" textlink="">
      <xdr:nvSpPr>
        <xdr:cNvPr id="14" name="TextBox 13">
          <a:extLst>
            <a:ext uri="{FF2B5EF4-FFF2-40B4-BE49-F238E27FC236}">
              <a16:creationId xmlns:a16="http://schemas.microsoft.com/office/drawing/2014/main" id="{00000000-0008-0000-0F00-00000E000000}"/>
            </a:ext>
          </a:extLst>
        </xdr:cNvPr>
        <xdr:cNvSpPr txBox="1"/>
      </xdr:nvSpPr>
      <xdr:spPr>
        <a:xfrm>
          <a:off x="0" y="101092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X14A4T</a:t>
          </a:r>
        </a:p>
      </xdr:txBody>
    </xdr:sp>
    <xdr:clientData/>
  </xdr:twoCellAnchor>
  <xdr:twoCellAnchor>
    <xdr:from>
      <xdr:col>0</xdr:col>
      <xdr:colOff>0</xdr:colOff>
      <xdr:row>105</xdr:row>
      <xdr:rowOff>3175</xdr:rowOff>
    </xdr:from>
    <xdr:to>
      <xdr:col>3</xdr:col>
      <xdr:colOff>66675</xdr:colOff>
      <xdr:row>105</xdr:row>
      <xdr:rowOff>105767</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0" y="16602075"/>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X14A3T</a:t>
          </a:r>
        </a:p>
      </xdr:txBody>
    </xdr:sp>
    <xdr:clientData/>
  </xdr:twoCellAnchor>
  <xdr:twoCellAnchor>
    <xdr:from>
      <xdr:col>4</xdr:col>
      <xdr:colOff>9525</xdr:colOff>
      <xdr:row>53</xdr:row>
      <xdr:rowOff>28575</xdr:rowOff>
    </xdr:from>
    <xdr:to>
      <xdr:col>7</xdr:col>
      <xdr:colOff>0</xdr:colOff>
      <xdr:row>57</xdr:row>
      <xdr:rowOff>247650</xdr:rowOff>
    </xdr:to>
    <xdr:sp macro="" textlink="">
      <xdr:nvSpPr>
        <xdr:cNvPr id="16" name="TextBox 15">
          <a:extLst>
            <a:ext uri="{FF2B5EF4-FFF2-40B4-BE49-F238E27FC236}">
              <a16:creationId xmlns:a16="http://schemas.microsoft.com/office/drawing/2014/main" id="{00000000-0008-0000-0F00-000010000000}"/>
            </a:ext>
          </a:extLst>
        </xdr:cNvPr>
        <xdr:cNvSpPr txBox="1"/>
      </xdr:nvSpPr>
      <xdr:spPr>
        <a:xfrm>
          <a:off x="1181100" y="8534400"/>
          <a:ext cx="6010275" cy="828675"/>
        </a:xfrm>
        <a:prstGeom prst="rect">
          <a:avLst/>
        </a:prstGeom>
        <a:solidFill>
          <a:schemeClr val="bg1"/>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The entity administers a number of grant schemes.</a:t>
          </a:r>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Grant liabilities are recognised to the extent that (i) the services required to be performed by the grantee have been performed or (ii) the grant eligibility criteria have been satisfied, but payments due have not been made.  When the Government enters into an agreement to make these grants and services but services have not been performed or criteria satisfied, this is considered a commitment.</a:t>
          </a:r>
        </a:p>
      </xdr:txBody>
    </xdr:sp>
    <xdr:clientData/>
  </xdr:twoCellAnchor>
  <xdr:twoCellAnchor>
    <xdr:from>
      <xdr:col>0</xdr:col>
      <xdr:colOff>0</xdr:colOff>
      <xdr:row>8</xdr:row>
      <xdr:rowOff>3175</xdr:rowOff>
    </xdr:from>
    <xdr:to>
      <xdr:col>3</xdr:col>
      <xdr:colOff>66675</xdr:colOff>
      <xdr:row>8</xdr:row>
      <xdr:rowOff>105767</xdr:rowOff>
    </xdr:to>
    <xdr:sp macro="" textlink="">
      <xdr:nvSpPr>
        <xdr:cNvPr id="17" name="TextBox 16">
          <a:extLst>
            <a:ext uri="{FF2B5EF4-FFF2-40B4-BE49-F238E27FC236}">
              <a16:creationId xmlns:a16="http://schemas.microsoft.com/office/drawing/2014/main" id="{D8A85E67-2307-80D3-99CF-45288F682535}"/>
            </a:ext>
          </a:extLst>
        </xdr:cNvPr>
        <xdr:cNvSpPr txBox="1"/>
      </xdr:nvSpPr>
      <xdr:spPr>
        <a:xfrm>
          <a:off x="0" y="13747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X15A0T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18" name="TextBox 17">
          <a:extLst>
            <a:ext uri="{FF2B5EF4-FFF2-40B4-BE49-F238E27FC236}">
              <a16:creationId xmlns:a16="http://schemas.microsoft.com/office/drawing/2014/main" id="{FCA09C8D-0676-66BB-9477-43F73E8503CF}"/>
            </a:ext>
          </a:extLst>
        </xdr:cNvPr>
        <xdr:cNvSpPr txBox="1"/>
      </xdr:nvSpPr>
      <xdr:spPr>
        <a:xfrm>
          <a:off x="0" y="31369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X15A1T</a:t>
          </a:r>
        </a:p>
      </xdr:txBody>
    </xdr:sp>
    <xdr:clientData/>
  </xdr:twoCellAnchor>
  <xdr:twoCellAnchor>
    <xdr:from>
      <xdr:col>0</xdr:col>
      <xdr:colOff>0</xdr:colOff>
      <xdr:row>46</xdr:row>
      <xdr:rowOff>3175</xdr:rowOff>
    </xdr:from>
    <xdr:to>
      <xdr:col>3</xdr:col>
      <xdr:colOff>66675</xdr:colOff>
      <xdr:row>46</xdr:row>
      <xdr:rowOff>105767</xdr:rowOff>
    </xdr:to>
    <xdr:sp macro="" textlink="">
      <xdr:nvSpPr>
        <xdr:cNvPr id="19" name="TextBox 18">
          <a:extLst>
            <a:ext uri="{FF2B5EF4-FFF2-40B4-BE49-F238E27FC236}">
              <a16:creationId xmlns:a16="http://schemas.microsoft.com/office/drawing/2014/main" id="{43B83B36-B0FA-49E8-320A-F71747FD2C26}"/>
            </a:ext>
          </a:extLst>
        </xdr:cNvPr>
        <xdr:cNvSpPr txBox="1"/>
      </xdr:nvSpPr>
      <xdr:spPr>
        <a:xfrm>
          <a:off x="0" y="6937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X15A2T</a:t>
          </a:r>
        </a:p>
      </xdr:txBody>
    </xdr:sp>
    <xdr:clientData/>
  </xdr:twoCellAnchor>
  <xdr:twoCellAnchor>
    <xdr:from>
      <xdr:col>0</xdr:col>
      <xdr:colOff>0</xdr:colOff>
      <xdr:row>59</xdr:row>
      <xdr:rowOff>3175</xdr:rowOff>
    </xdr:from>
    <xdr:to>
      <xdr:col>3</xdr:col>
      <xdr:colOff>66675</xdr:colOff>
      <xdr:row>59</xdr:row>
      <xdr:rowOff>105767</xdr:rowOff>
    </xdr:to>
    <xdr:sp macro="" textlink="">
      <xdr:nvSpPr>
        <xdr:cNvPr id="20" name="TextBox 19">
          <a:extLst>
            <a:ext uri="{FF2B5EF4-FFF2-40B4-BE49-F238E27FC236}">
              <a16:creationId xmlns:a16="http://schemas.microsoft.com/office/drawing/2014/main" id="{23CF1A51-85B6-603C-3562-130B9D1EC8BB}"/>
            </a:ext>
          </a:extLst>
        </xdr:cNvPr>
        <xdr:cNvSpPr txBox="1"/>
      </xdr:nvSpPr>
      <xdr:spPr>
        <a:xfrm>
          <a:off x="0" y="97948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X15A3T</a:t>
          </a:r>
        </a:p>
      </xdr:txBody>
    </xdr:sp>
    <xdr:clientData/>
  </xdr:twoCellAnchor>
  <xdr:twoCellAnchor>
    <xdr:from>
      <xdr:col>0</xdr:col>
      <xdr:colOff>0</xdr:colOff>
      <xdr:row>93</xdr:row>
      <xdr:rowOff>3175</xdr:rowOff>
    </xdr:from>
    <xdr:to>
      <xdr:col>3</xdr:col>
      <xdr:colOff>66675</xdr:colOff>
      <xdr:row>93</xdr:row>
      <xdr:rowOff>105767</xdr:rowOff>
    </xdr:to>
    <xdr:sp macro="" textlink="">
      <xdr:nvSpPr>
        <xdr:cNvPr id="21" name="TextBox 20">
          <a:extLst>
            <a:ext uri="{FF2B5EF4-FFF2-40B4-BE49-F238E27FC236}">
              <a16:creationId xmlns:a16="http://schemas.microsoft.com/office/drawing/2014/main" id="{FC0090B6-CBC8-12F6-83A2-47D9E601BC69}"/>
            </a:ext>
          </a:extLst>
        </xdr:cNvPr>
        <xdr:cNvSpPr txBox="1"/>
      </xdr:nvSpPr>
      <xdr:spPr>
        <a:xfrm>
          <a:off x="0" y="152527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X15A4T</a:t>
          </a:r>
        </a:p>
      </xdr:txBody>
    </xdr:sp>
    <xdr:clientData/>
  </xdr:twoCellAnchor>
  <xdr:twoCellAnchor>
    <xdr:from>
      <xdr:col>0</xdr:col>
      <xdr:colOff>0</xdr:colOff>
      <xdr:row>105</xdr:row>
      <xdr:rowOff>0</xdr:rowOff>
    </xdr:from>
    <xdr:to>
      <xdr:col>3</xdr:col>
      <xdr:colOff>66675</xdr:colOff>
      <xdr:row>107</xdr:row>
      <xdr:rowOff>102592</xdr:rowOff>
    </xdr:to>
    <xdr:sp macro="" textlink="">
      <xdr:nvSpPr>
        <xdr:cNvPr id="22" name="TextBox 21">
          <a:extLst>
            <a:ext uri="{FF2B5EF4-FFF2-40B4-BE49-F238E27FC236}">
              <a16:creationId xmlns:a16="http://schemas.microsoft.com/office/drawing/2014/main" id="{9E0BDAE2-D5E2-CC6C-783B-98400E82ADCA}"/>
            </a:ext>
          </a:extLst>
        </xdr:cNvPr>
        <xdr:cNvSpPr txBox="1"/>
      </xdr:nvSpPr>
      <xdr:spPr>
        <a:xfrm>
          <a:off x="0" y="167449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X15A5T</a:t>
          </a:r>
        </a:p>
      </xdr:txBody>
    </xdr:sp>
    <xdr:clientData/>
  </xdr:twoCellAnchor>
  <xdr:twoCellAnchor>
    <xdr:from>
      <xdr:col>0</xdr:col>
      <xdr:colOff>0</xdr:colOff>
      <xdr:row>70</xdr:row>
      <xdr:rowOff>3175</xdr:rowOff>
    </xdr:from>
    <xdr:to>
      <xdr:col>3</xdr:col>
      <xdr:colOff>66675</xdr:colOff>
      <xdr:row>70</xdr:row>
      <xdr:rowOff>105767</xdr:rowOff>
    </xdr:to>
    <xdr:sp macro="" textlink="">
      <xdr:nvSpPr>
        <xdr:cNvPr id="23" name="TextBox 22">
          <a:extLst>
            <a:ext uri="{FF2B5EF4-FFF2-40B4-BE49-F238E27FC236}">
              <a16:creationId xmlns:a16="http://schemas.microsoft.com/office/drawing/2014/main" id="{E883216C-C21E-E509-5775-DC029A9A7378}"/>
            </a:ext>
          </a:extLst>
        </xdr:cNvPr>
        <xdr:cNvSpPr txBox="1"/>
      </xdr:nvSpPr>
      <xdr:spPr>
        <a:xfrm>
          <a:off x="0" y="11433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X15A6T</a:t>
          </a:r>
        </a:p>
      </xdr:txBody>
    </xdr:sp>
    <xdr:clientData/>
  </xdr:twoCellAnchor>
  <xdr:twoCellAnchor>
    <xdr:from>
      <xdr:col>0</xdr:col>
      <xdr:colOff>0</xdr:colOff>
      <xdr:row>76</xdr:row>
      <xdr:rowOff>3175</xdr:rowOff>
    </xdr:from>
    <xdr:to>
      <xdr:col>3</xdr:col>
      <xdr:colOff>66675</xdr:colOff>
      <xdr:row>76</xdr:row>
      <xdr:rowOff>105767</xdr:rowOff>
    </xdr:to>
    <xdr:sp macro="" textlink="">
      <xdr:nvSpPr>
        <xdr:cNvPr id="24" name="TextBox 23">
          <a:extLst>
            <a:ext uri="{FF2B5EF4-FFF2-40B4-BE49-F238E27FC236}">
              <a16:creationId xmlns:a16="http://schemas.microsoft.com/office/drawing/2014/main" id="{4BE6D88D-A31F-49EF-B308-94C7BBD6BEC4}"/>
            </a:ext>
          </a:extLst>
        </xdr:cNvPr>
        <xdr:cNvSpPr txBox="1"/>
      </xdr:nvSpPr>
      <xdr:spPr>
        <a:xfrm>
          <a:off x="0" y="126333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X15A7T</a:t>
          </a:r>
        </a:p>
      </xdr:txBody>
    </xdr:sp>
    <xdr:clientData/>
  </xdr:twoCellAnchor>
  <xdr:twoCellAnchor>
    <xdr:from>
      <xdr:col>0</xdr:col>
      <xdr:colOff>0</xdr:colOff>
      <xdr:row>88</xdr:row>
      <xdr:rowOff>3175</xdr:rowOff>
    </xdr:from>
    <xdr:to>
      <xdr:col>3</xdr:col>
      <xdr:colOff>66675</xdr:colOff>
      <xdr:row>88</xdr:row>
      <xdr:rowOff>105767</xdr:rowOff>
    </xdr:to>
    <xdr:sp macro="" textlink="">
      <xdr:nvSpPr>
        <xdr:cNvPr id="25" name="TextBox 24">
          <a:extLst>
            <a:ext uri="{FF2B5EF4-FFF2-40B4-BE49-F238E27FC236}">
              <a16:creationId xmlns:a16="http://schemas.microsoft.com/office/drawing/2014/main" id="{95BD1E47-C4F3-0713-BE50-4D0088075F94}"/>
            </a:ext>
          </a:extLst>
        </xdr:cNvPr>
        <xdr:cNvSpPr txBox="1"/>
      </xdr:nvSpPr>
      <xdr:spPr>
        <a:xfrm>
          <a:off x="0" y="14481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X15A8T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53</xdr:row>
      <xdr:rowOff>106681</xdr:rowOff>
    </xdr:from>
    <xdr:to>
      <xdr:col>6</xdr:col>
      <xdr:colOff>906780</xdr:colOff>
      <xdr:row>55</xdr:row>
      <xdr:rowOff>114300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171575" y="10955656"/>
          <a:ext cx="5697855" cy="379094"/>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mn-cs"/>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mn-cs"/>
            </a:rPr>
            <a:t>Interest revenue is recognised using the effective interest method. </a:t>
          </a:r>
        </a:p>
      </xdr:txBody>
    </xdr:sp>
    <xdr:clientData/>
  </xdr:twoCellAnchor>
  <xdr:twoCellAnchor>
    <xdr:from>
      <xdr:col>3</xdr:col>
      <xdr:colOff>1197003</xdr:colOff>
      <xdr:row>121</xdr:row>
      <xdr:rowOff>91440</xdr:rowOff>
    </xdr:from>
    <xdr:to>
      <xdr:col>6</xdr:col>
      <xdr:colOff>899160</xdr:colOff>
      <xdr:row>126</xdr:row>
      <xdr:rowOff>746760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1168428" y="22284690"/>
          <a:ext cx="5702907" cy="168402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Resources Received Free of Charge</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Resources received free of charge are recognised as revenue when, and only when, a fair value can be reliably determined and the services would have been purchased if they had not been donated.  Use of those resources is recognised as an expense. Resources received free of charge are recorded as either revenue or gains depending on their nature.</a:t>
          </a:r>
        </a:p>
        <a:p>
          <a:endParaRPr lang="en-AU" sz="900">
            <a:solidFill>
              <a:schemeClr val="dk1"/>
            </a:solidFill>
            <a:effectLst/>
            <a:latin typeface="Cambria" panose="02040503050406030204" pitchFamily="18" charset="0"/>
            <a:ea typeface="+mn-ea"/>
            <a:cs typeface="+mn-cs"/>
          </a:endParaRPr>
        </a:p>
        <a:p>
          <a:r>
            <a:rPr lang="en-AU" sz="900" b="0" i="1" u="sng">
              <a:solidFill>
                <a:schemeClr val="dk1"/>
              </a:solidFill>
              <a:effectLst/>
              <a:latin typeface="Cambria" panose="02040503050406030204" pitchFamily="18" charset="0"/>
              <a:ea typeface="+mn-ea"/>
              <a:cs typeface="+mn-cs"/>
            </a:rPr>
            <a:t>Volunteer Services</a:t>
          </a: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On the initial recognition of volunteer services as an asset or an expense, the Entity recognises any related amounts in accordance with the relevant standard.  The Entity recognises the excess of the fair value of the volunteer services over the recognised related amounts as income immediately in the income statement.</a:t>
          </a:r>
        </a:p>
        <a:p>
          <a:pPr marL="0" indent="0"/>
          <a:endParaRPr lang="en-AU" sz="900" b="0">
            <a:solidFill>
              <a:schemeClr val="dk1"/>
            </a:solidFill>
            <a:effectLst/>
            <a:latin typeface="Cambria" panose="02040503050406030204" pitchFamily="18" charset="0"/>
            <a:ea typeface="+mn-ea"/>
            <a:cs typeface="+mn-cs"/>
          </a:endParaRPr>
        </a:p>
      </xdr:txBody>
    </xdr:sp>
    <xdr:clientData/>
  </xdr:twoCellAnchor>
  <xdr:twoCellAnchor>
    <xdr:from>
      <xdr:col>3</xdr:col>
      <xdr:colOff>1196340</xdr:colOff>
      <xdr:row>157</xdr:row>
      <xdr:rowOff>45720</xdr:rowOff>
    </xdr:from>
    <xdr:to>
      <xdr:col>6</xdr:col>
      <xdr:colOff>906780</xdr:colOff>
      <xdr:row>158</xdr:row>
      <xdr:rowOff>1318260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167765" y="28582620"/>
          <a:ext cx="5701665" cy="143446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i="0" u="none">
              <a:solidFill>
                <a:schemeClr val="dk1"/>
              </a:solidFill>
              <a:effectLst/>
              <a:latin typeface="Cambria" panose="02040503050406030204" pitchFamily="18" charset="0"/>
              <a:ea typeface="+mn-ea"/>
              <a:cs typeface="+mn-cs"/>
            </a:rPr>
            <a:t>Accounting Policy</a:t>
          </a:r>
        </a:p>
        <a:p>
          <a:pPr marL="0" indent="0"/>
          <a:r>
            <a:rPr lang="en-AU" sz="900" i="1" u="sng">
              <a:solidFill>
                <a:schemeClr val="dk1"/>
              </a:solidFill>
              <a:effectLst/>
              <a:latin typeface="Cambria" panose="02040503050406030204" pitchFamily="18" charset="0"/>
              <a:ea typeface="+mn-ea"/>
              <a:cs typeface="+mn-cs"/>
            </a:rPr>
            <a:t>Resources Received Free of Charge</a:t>
          </a:r>
        </a:p>
        <a:p>
          <a:pPr marL="0" indent="0"/>
          <a:r>
            <a:rPr lang="en-AU" sz="900">
              <a:solidFill>
                <a:schemeClr val="dk1"/>
              </a:solidFill>
              <a:effectLst/>
              <a:latin typeface="Cambria" panose="02040503050406030204" pitchFamily="18" charset="0"/>
              <a:ea typeface="+mn-ea"/>
              <a:cs typeface="+mn-cs"/>
            </a:rPr>
            <a:t>Contributions of assets at no cost of acquisition or for nominal consideration are recognised as gains at their fair value when the asset qualifies for recognition, unless received from another Government entity as a consequence of a restructuring of administrative arrangements (refer to Note 8.2). </a:t>
          </a:r>
        </a:p>
        <a:p>
          <a:pPr marL="0" indent="0"/>
          <a:endParaRPr lang="en-AU" sz="900">
            <a:solidFill>
              <a:schemeClr val="dk1"/>
            </a:solidFill>
            <a:effectLst/>
            <a:latin typeface="Cambria" panose="02040503050406030204" pitchFamily="18" charset="0"/>
            <a:ea typeface="+mn-ea"/>
            <a:cs typeface="+mn-cs"/>
          </a:endParaRPr>
        </a:p>
        <a:p>
          <a:pPr marL="0" indent="0"/>
          <a:r>
            <a:rPr lang="en-AU" sz="900" i="1" u="sng">
              <a:solidFill>
                <a:schemeClr val="dk1"/>
              </a:solidFill>
              <a:effectLst/>
              <a:latin typeface="Cambria" panose="02040503050406030204" pitchFamily="18" charset="0"/>
              <a:ea typeface="+mn-ea"/>
              <a:cs typeface="+mn-cs"/>
            </a:rPr>
            <a:t>Sale of Assets</a:t>
          </a:r>
        </a:p>
        <a:p>
          <a:pPr marL="0" indent="0"/>
          <a:r>
            <a:rPr lang="en-AU" sz="900">
              <a:solidFill>
                <a:schemeClr val="dk1"/>
              </a:solidFill>
              <a:effectLst/>
              <a:latin typeface="Cambria" panose="02040503050406030204" pitchFamily="18" charset="0"/>
              <a:ea typeface="+mn-ea"/>
              <a:cs typeface="+mn-cs"/>
            </a:rPr>
            <a:t>Gains from disposal of assets are recognised when control of the asset has passed to the buyer  [Simplification suggestion: Consider deleting sentence as circumstances for recording as revenue or gain are set out separately above.]</a:t>
          </a:r>
        </a:p>
      </xdr:txBody>
    </xdr:sp>
    <xdr:clientData/>
  </xdr:twoCellAnchor>
  <xdr:twoCellAnchor>
    <xdr:from>
      <xdr:col>4</xdr:col>
      <xdr:colOff>15240</xdr:colOff>
      <xdr:row>170</xdr:row>
      <xdr:rowOff>38101</xdr:rowOff>
    </xdr:from>
    <xdr:to>
      <xdr:col>7</xdr:col>
      <xdr:colOff>1905</xdr:colOff>
      <xdr:row>170</xdr:row>
      <xdr:rowOff>1619250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1186815" y="31756351"/>
          <a:ext cx="5682615" cy="158114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i="0" u="none">
              <a:solidFill>
                <a:schemeClr val="dk1"/>
              </a:solidFill>
              <a:effectLst/>
              <a:latin typeface="Cambria" panose="02040503050406030204" pitchFamily="18" charset="0"/>
              <a:ea typeface="Cambria" panose="02040503050406030204" pitchFamily="18" charset="0"/>
              <a:cs typeface="+mn-cs"/>
            </a:rPr>
            <a:t>Accounting Policy</a:t>
          </a:r>
        </a:p>
        <a:p>
          <a:pPr marL="0" indent="0"/>
          <a:r>
            <a:rPr lang="en-AU" sz="900" b="0" i="1" u="sng">
              <a:solidFill>
                <a:schemeClr val="dk1"/>
              </a:solidFill>
              <a:effectLst/>
              <a:latin typeface="Cambria" panose="02040503050406030204" pitchFamily="18" charset="0"/>
              <a:ea typeface="Cambria" panose="02040503050406030204" pitchFamily="18" charset="0"/>
              <a:cs typeface="+mn-cs"/>
            </a:rPr>
            <a:t>Revenue from Government </a:t>
          </a:r>
        </a:p>
        <a:p>
          <a:pPr marL="0" indent="0"/>
          <a:r>
            <a:rPr lang="en-AU" sz="900" b="0" i="0" u="none">
              <a:solidFill>
                <a:schemeClr val="dk1"/>
              </a:solidFill>
              <a:effectLst/>
              <a:latin typeface="Cambria" panose="02040503050406030204" pitchFamily="18" charset="0"/>
              <a:ea typeface="Cambria" panose="02040503050406030204" pitchFamily="18" charset="0"/>
              <a:cs typeface="+mn-cs"/>
            </a:rPr>
            <a:t>Amounts appropriated for departmental appropriations for the  year (adjusted for any formal additions and reductions) are recognised as Revenue from Government when the entity gains control of the appropriation, except for certain amounts  that relate to activities that are reciprocal in nature, in which case revenue is recognised only when it has been earned.  Appropriations receivable are recognised at their nominal amounts.</a:t>
          </a:r>
        </a:p>
        <a:p>
          <a:pPr marL="0" marR="0" indent="0" defTabSz="914400" eaLnBrk="1" fontAlgn="auto" latinLnBrk="0" hangingPunct="1">
            <a:lnSpc>
              <a:spcPct val="100000"/>
            </a:lnSpc>
            <a:spcBef>
              <a:spcPts val="0"/>
            </a:spcBef>
            <a:spcAft>
              <a:spcPts val="0"/>
            </a:spcAft>
            <a:buClrTx/>
            <a:buSzTx/>
            <a:buFontTx/>
            <a:buNone/>
            <a:tabLst/>
            <a:defRPr/>
          </a:pPr>
          <a:r>
            <a:rPr lang="en-AU" sz="900" b="0" i="0" u="none">
              <a:solidFill>
                <a:schemeClr val="dk1"/>
              </a:solidFill>
              <a:effectLst/>
              <a:latin typeface="Cambria" panose="02040503050406030204" pitchFamily="18" charset="0"/>
              <a:ea typeface="Cambria" panose="02040503050406030204" pitchFamily="18" charset="0"/>
              <a:cs typeface="+mn-cs"/>
            </a:rPr>
            <a:t>Funding received or receivable from non-corporate Commonwealth entities (appropriated to the non-corporate Commonwealth entity as a corporate Commonwealth entity payment item for payment to this entity) is recognised as Revenue from Government by the corporate Commonwealth entity unless the funding is in the nature of an equity injection or a loan.</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0</xdr:colOff>
      <xdr:row>47</xdr:row>
      <xdr:rowOff>3175</xdr:rowOff>
    </xdr:from>
    <xdr:to>
      <xdr:col>3</xdr:col>
      <xdr:colOff>66675</xdr:colOff>
      <xdr:row>47</xdr:row>
      <xdr:rowOff>105767</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0" y="99377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X15A2T</a:t>
          </a:r>
        </a:p>
      </xdr:txBody>
    </xdr:sp>
    <xdr:clientData/>
  </xdr:twoCellAnchor>
  <xdr:twoCellAnchor>
    <xdr:from>
      <xdr:col>0</xdr:col>
      <xdr:colOff>0</xdr:colOff>
      <xdr:row>56</xdr:row>
      <xdr:rowOff>3175</xdr:rowOff>
    </xdr:from>
    <xdr:to>
      <xdr:col>3</xdr:col>
      <xdr:colOff>66675</xdr:colOff>
      <xdr:row>56</xdr:row>
      <xdr:rowOff>105767</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0" y="11385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X15A3T</a:t>
          </a:r>
        </a:p>
      </xdr:txBody>
    </xdr:sp>
    <xdr:clientData/>
  </xdr:twoCellAnchor>
  <xdr:twoCellAnchor>
    <xdr:from>
      <xdr:col>0</xdr:col>
      <xdr:colOff>0</xdr:colOff>
      <xdr:row>63</xdr:row>
      <xdr:rowOff>3175</xdr:rowOff>
    </xdr:from>
    <xdr:to>
      <xdr:col>3</xdr:col>
      <xdr:colOff>66675</xdr:colOff>
      <xdr:row>63</xdr:row>
      <xdr:rowOff>105767</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0" y="12414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X15A4T</a:t>
          </a:r>
        </a:p>
      </xdr:txBody>
    </xdr:sp>
    <xdr:clientData/>
  </xdr:twoCellAnchor>
  <xdr:twoCellAnchor>
    <xdr:from>
      <xdr:col>0</xdr:col>
      <xdr:colOff>0</xdr:colOff>
      <xdr:row>114</xdr:row>
      <xdr:rowOff>3175</xdr:rowOff>
    </xdr:from>
    <xdr:to>
      <xdr:col>3</xdr:col>
      <xdr:colOff>66675</xdr:colOff>
      <xdr:row>114</xdr:row>
      <xdr:rowOff>105767</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0" y="208248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X15A5T</a:t>
          </a:r>
        </a:p>
      </xdr:txBody>
    </xdr:sp>
    <xdr:clientData/>
  </xdr:twoCellAnchor>
  <xdr:twoCellAnchor>
    <xdr:from>
      <xdr:col>0</xdr:col>
      <xdr:colOff>0</xdr:colOff>
      <xdr:row>131</xdr:row>
      <xdr:rowOff>3175</xdr:rowOff>
    </xdr:from>
    <xdr:to>
      <xdr:col>3</xdr:col>
      <xdr:colOff>66675</xdr:colOff>
      <xdr:row>131</xdr:row>
      <xdr:rowOff>105767</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0" y="24425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X15A6T</a:t>
          </a:r>
        </a:p>
      </xdr:txBody>
    </xdr:sp>
    <xdr:clientData/>
  </xdr:twoCellAnchor>
  <xdr:twoCellAnchor>
    <xdr:from>
      <xdr:col>0</xdr:col>
      <xdr:colOff>0</xdr:colOff>
      <xdr:row>136</xdr:row>
      <xdr:rowOff>3175</xdr:rowOff>
    </xdr:from>
    <xdr:to>
      <xdr:col>3</xdr:col>
      <xdr:colOff>66675</xdr:colOff>
      <xdr:row>136</xdr:row>
      <xdr:rowOff>105767</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0" y="251968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X15A7T</a:t>
          </a:r>
        </a:p>
      </xdr:txBody>
    </xdr:sp>
    <xdr:clientData/>
  </xdr:twoCellAnchor>
  <xdr:twoCellAnchor>
    <xdr:from>
      <xdr:col>0</xdr:col>
      <xdr:colOff>0</xdr:colOff>
      <xdr:row>148</xdr:row>
      <xdr:rowOff>3175</xdr:rowOff>
    </xdr:from>
    <xdr:to>
      <xdr:col>3</xdr:col>
      <xdr:colOff>66675</xdr:colOff>
      <xdr:row>148</xdr:row>
      <xdr:rowOff>105767</xdr:rowOff>
    </xdr:to>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0" y="272065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X15A8T</a:t>
          </a:r>
        </a:p>
      </xdr:txBody>
    </xdr:sp>
    <xdr:clientData/>
  </xdr:twoCellAnchor>
  <xdr:twoCellAnchor>
    <xdr:from>
      <xdr:col>0</xdr:col>
      <xdr:colOff>0</xdr:colOff>
      <xdr:row>160</xdr:row>
      <xdr:rowOff>3176</xdr:rowOff>
    </xdr:from>
    <xdr:to>
      <xdr:col>3</xdr:col>
      <xdr:colOff>66675</xdr:colOff>
      <xdr:row>160</xdr:row>
      <xdr:rowOff>105768</xdr:rowOff>
    </xdr:to>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0" y="30264101"/>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X15A9T</a:t>
          </a:r>
        </a:p>
      </xdr:txBody>
    </xdr:sp>
    <xdr:clientData/>
  </xdr:twoCellAnchor>
  <xdr:twoCellAnchor>
    <xdr:from>
      <xdr:col>4</xdr:col>
      <xdr:colOff>0</xdr:colOff>
      <xdr:row>33</xdr:row>
      <xdr:rowOff>0</xdr:rowOff>
    </xdr:from>
    <xdr:to>
      <xdr:col>7</xdr:col>
      <xdr:colOff>1905</xdr:colOff>
      <xdr:row>38</xdr:row>
      <xdr:rowOff>83820</xdr:rowOff>
    </xdr:to>
    <xdr:sp macro="" textlink="">
      <xdr:nvSpPr>
        <xdr:cNvPr id="15" name="TextBox 14">
          <a:extLst>
            <a:ext uri="{FF2B5EF4-FFF2-40B4-BE49-F238E27FC236}">
              <a16:creationId xmlns:a16="http://schemas.microsoft.com/office/drawing/2014/main" id="{00000000-0008-0000-1000-00000F000000}"/>
            </a:ext>
          </a:extLst>
        </xdr:cNvPr>
        <xdr:cNvSpPr txBox="1"/>
      </xdr:nvSpPr>
      <xdr:spPr>
        <a:xfrm>
          <a:off x="1171575" y="5638800"/>
          <a:ext cx="5697855" cy="314134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a:solidFill>
                <a:schemeClr val="dk1"/>
              </a:solidFill>
              <a:effectLst/>
              <a:latin typeface="Cambria" panose="02040503050406030204" pitchFamily="18" charset="0"/>
              <a:ea typeface="+mn-ea"/>
              <a:cs typeface="+mn-cs"/>
            </a:rPr>
            <a:t>Accounting Policy</a:t>
          </a:r>
        </a:p>
        <a:p>
          <a:pPr marL="0" indent="0"/>
          <a:r>
            <a:rPr lang="en-AU" sz="900" b="0">
              <a:solidFill>
                <a:schemeClr val="dk1"/>
              </a:solidFill>
              <a:effectLst/>
              <a:latin typeface="Cambria" panose="02040503050406030204" pitchFamily="18" charset="0"/>
              <a:ea typeface="+mn-ea"/>
              <a:cs typeface="+mn-cs"/>
            </a:rPr>
            <a:t>Revenue from the sale of goods is </a:t>
          </a:r>
          <a:r>
            <a:rPr lang="en-AU" sz="900" b="0">
              <a:solidFill>
                <a:schemeClr val="tx1"/>
              </a:solidFill>
              <a:effectLst/>
              <a:latin typeface="Cambria" panose="02040503050406030204" pitchFamily="18" charset="0"/>
              <a:ea typeface="+mn-ea"/>
              <a:cs typeface="+mn-cs"/>
            </a:rPr>
            <a:t>recognised when</a:t>
          </a:r>
          <a:r>
            <a:rPr lang="en-AU" sz="900" b="0" baseline="0">
              <a:solidFill>
                <a:schemeClr val="tx1"/>
              </a:solidFill>
              <a:effectLst/>
              <a:latin typeface="Cambria" panose="02040503050406030204" pitchFamily="18" charset="0"/>
              <a:ea typeface="+mn-ea"/>
              <a:cs typeface="+mn-cs"/>
            </a:rPr>
            <a:t> </a:t>
          </a:r>
          <a:r>
            <a:rPr lang="en-AU" sz="900" b="0" strike="noStrike" baseline="0">
              <a:solidFill>
                <a:schemeClr val="tx1"/>
              </a:solidFill>
              <a:effectLst/>
              <a:latin typeface="Cambria" panose="02040503050406030204" pitchFamily="18" charset="0"/>
              <a:ea typeface="Cambria" panose="02040503050406030204" pitchFamily="18" charset="0"/>
              <a:cs typeface="+mn-cs"/>
            </a:rPr>
            <a:t>control has been transferred to the </a:t>
          </a:r>
          <a:r>
            <a:rPr lang="en-AU" sz="900" b="0">
              <a:solidFill>
                <a:schemeClr val="tx1"/>
              </a:solidFill>
              <a:effectLst/>
              <a:latin typeface="Cambria" panose="02040503050406030204" pitchFamily="18" charset="0"/>
              <a:ea typeface="+mn-ea"/>
              <a:cs typeface="+mn-cs"/>
            </a:rPr>
            <a:t>buyer</a:t>
          </a:r>
          <a:r>
            <a:rPr lang="en-AU" sz="900" b="0" baseline="0">
              <a:solidFill>
                <a:schemeClr val="tx1"/>
              </a:solidFill>
              <a:effectLst/>
              <a:latin typeface="Cambria" panose="020405030504060302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Cambria" panose="02040503050406030204" pitchFamily="18" charset="0"/>
              <a:ea typeface="+mn-ea"/>
              <a:cs typeface="+mn-cs"/>
            </a:rPr>
            <a:t>[Entity to disclose overall policies relating to when a contract is in scope of AASB 15 and if the performance obligations are required by an enforceable contract and they are sufficiently specific to enable the Entity to determine when they have been satisfied.  In relation to AASB 1058, detail timing of recognition in regards to whether a transaction gives rise to a performance obligation, liability or contribution by owners.  Also disclose the judgements, changes in judgements, in applying AASB 1058 that affect the determination of the amount and timing of income arising from transfers to enable the Entity to acquire or construct a non financial asset.]</a:t>
          </a:r>
        </a:p>
        <a:p>
          <a:pPr marL="0" indent="0"/>
          <a:endParaRPr lang="en-AU" sz="900" b="0" baseline="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Cambria" panose="02040503050406030204" pitchFamily="18" charset="0"/>
              <a:ea typeface="+mn-ea"/>
              <a:cs typeface="+mn-cs"/>
            </a:rPr>
            <a:t>The following is a description of principal activities from which the Entity generates its revenue: [Entity to provide details of products/services along with the nature, timing of satisfaction of performance obligations and significant payment terms.  For performance obligations satisfied over time, disclose the methods used to recognise revenue.  For performance obligations satisfied at a point in time, disclose the significant judgements made in evaluating when a customer obtains control of promised goods or services.]</a:t>
          </a:r>
        </a:p>
        <a:p>
          <a:pPr marL="0" marR="0" lvl="0" indent="0" defTabSz="914400" eaLnBrk="1" fontAlgn="auto" latinLnBrk="0" hangingPunct="1">
            <a:lnSpc>
              <a:spcPct val="100000"/>
            </a:lnSpc>
            <a:spcBef>
              <a:spcPts val="0"/>
            </a:spcBef>
            <a:spcAft>
              <a:spcPts val="0"/>
            </a:spcAft>
            <a:buClrTx/>
            <a:buSzTx/>
            <a:buFontTx/>
            <a:buNone/>
            <a:tabLst/>
            <a:defRPr/>
          </a:pPr>
          <a:endParaRPr lang="en-AU" sz="900" b="0" baseline="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Cambria" panose="02040503050406030204" pitchFamily="18" charset="0"/>
              <a:ea typeface="+mn-ea"/>
              <a:cs typeface="+mn-cs"/>
            </a:rPr>
            <a:t>The transaction price is the total amount of consideration to which the Entity expects to be entitled in exchange for transferring promised goods or services to a customer.  The consideration promised in a contract with a customer may include fixed amounts, variable amounts, or both.</a:t>
          </a:r>
          <a:endParaRPr lang="en-AU" sz="900" b="0" baseline="0">
            <a:solidFill>
              <a:srgbClr val="FF0000"/>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900" b="0" baseline="0">
            <a:solidFill>
              <a:schemeClr val="tx1"/>
            </a:solidFill>
            <a:effectLst/>
            <a:latin typeface="Cambria" panose="02040503050406030204" pitchFamily="18" charset="0"/>
            <a:ea typeface="+mn-ea"/>
            <a:cs typeface="+mn-cs"/>
          </a:endParaRPr>
        </a:p>
        <a:p>
          <a:pPr marL="0" indent="0"/>
          <a:r>
            <a:rPr lang="en-AU" sz="900" b="0">
              <a:solidFill>
                <a:schemeClr val="tx1"/>
              </a:solidFill>
              <a:effectLst/>
              <a:latin typeface="Cambria" panose="02040503050406030204" pitchFamily="18" charset="0"/>
              <a:ea typeface="+mn-ea"/>
              <a:cs typeface="+mn-cs"/>
            </a:rPr>
            <a:t>Receivables for goods and services, which have 30 day terms, are recognised at the nominal amounts due less any impairment allowance account.  Collectability of debts is reviewed at end of the reporting period. Allowances are made when collectability of the debt is no longer probable</a:t>
          </a:r>
          <a:r>
            <a:rPr lang="en-AU" sz="900" b="0">
              <a:solidFill>
                <a:schemeClr val="dk1"/>
              </a:solidFill>
              <a:effectLst/>
              <a:latin typeface="Cambria" panose="02040503050406030204" pitchFamily="18" charset="0"/>
              <a:ea typeface="+mn-ea"/>
              <a:cs typeface="+mn-cs"/>
            </a:rPr>
            <a:t>. </a:t>
          </a:r>
        </a:p>
      </xdr:txBody>
    </xdr:sp>
    <xdr:clientData/>
  </xdr:twoCellAnchor>
  <xdr:twoCellAnchor>
    <xdr:from>
      <xdr:col>0</xdr:col>
      <xdr:colOff>0</xdr:colOff>
      <xdr:row>7</xdr:row>
      <xdr:rowOff>3175</xdr:rowOff>
    </xdr:from>
    <xdr:to>
      <xdr:col>3</xdr:col>
      <xdr:colOff>66675</xdr:colOff>
      <xdr:row>7</xdr:row>
      <xdr:rowOff>105767</xdr:rowOff>
    </xdr:to>
    <xdr:sp macro="" textlink="">
      <xdr:nvSpPr>
        <xdr:cNvPr id="16" name="TextBox 15">
          <a:extLst>
            <a:ext uri="{FF2B5EF4-FFF2-40B4-BE49-F238E27FC236}">
              <a16:creationId xmlns:a16="http://schemas.microsoft.com/office/drawing/2014/main" id="{D97E9046-A236-F9A8-C07F-0C2F367B60E1}"/>
            </a:ext>
          </a:extLst>
        </xdr:cNvPr>
        <xdr:cNvSpPr txBox="1"/>
      </xdr:nvSpPr>
      <xdr:spPr>
        <a:xfrm>
          <a:off x="0" y="927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X16A0T</a:t>
          </a:r>
        </a:p>
      </xdr:txBody>
    </xdr:sp>
    <xdr:clientData/>
  </xdr:twoCellAnchor>
  <xdr:twoCellAnchor>
    <xdr:from>
      <xdr:col>0</xdr:col>
      <xdr:colOff>0</xdr:colOff>
      <xdr:row>42</xdr:row>
      <xdr:rowOff>3175</xdr:rowOff>
    </xdr:from>
    <xdr:to>
      <xdr:col>3</xdr:col>
      <xdr:colOff>66675</xdr:colOff>
      <xdr:row>42</xdr:row>
      <xdr:rowOff>105767</xdr:rowOff>
    </xdr:to>
    <xdr:sp macro="" textlink="">
      <xdr:nvSpPr>
        <xdr:cNvPr id="17" name="TextBox 16">
          <a:extLst>
            <a:ext uri="{FF2B5EF4-FFF2-40B4-BE49-F238E27FC236}">
              <a16:creationId xmlns:a16="http://schemas.microsoft.com/office/drawing/2014/main" id="{9CC5FB82-1A77-351C-28C7-B8FAB4A93CDF}"/>
            </a:ext>
          </a:extLst>
        </xdr:cNvPr>
        <xdr:cNvSpPr txBox="1"/>
      </xdr:nvSpPr>
      <xdr:spPr>
        <a:xfrm>
          <a:off x="0" y="9185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X16A1T</a:t>
          </a:r>
        </a:p>
      </xdr:txBody>
    </xdr:sp>
    <xdr:clientData/>
  </xdr:twoCellAnchor>
  <xdr:twoCellAnchor>
    <xdr:from>
      <xdr:col>0</xdr:col>
      <xdr:colOff>0</xdr:colOff>
      <xdr:row>47</xdr:row>
      <xdr:rowOff>3175</xdr:rowOff>
    </xdr:from>
    <xdr:to>
      <xdr:col>3</xdr:col>
      <xdr:colOff>66675</xdr:colOff>
      <xdr:row>47</xdr:row>
      <xdr:rowOff>105767</xdr:rowOff>
    </xdr:to>
    <xdr:sp macro="" textlink="">
      <xdr:nvSpPr>
        <xdr:cNvPr id="18" name="TextBox 17">
          <a:extLst>
            <a:ext uri="{FF2B5EF4-FFF2-40B4-BE49-F238E27FC236}">
              <a16:creationId xmlns:a16="http://schemas.microsoft.com/office/drawing/2014/main" id="{2AF7870E-56B0-0BAB-715B-0D89A6328E3B}"/>
            </a:ext>
          </a:extLst>
        </xdr:cNvPr>
        <xdr:cNvSpPr txBox="1"/>
      </xdr:nvSpPr>
      <xdr:spPr>
        <a:xfrm>
          <a:off x="0" y="99377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X16A2T</a:t>
          </a:r>
        </a:p>
      </xdr:txBody>
    </xdr:sp>
    <xdr:clientData/>
  </xdr:twoCellAnchor>
  <xdr:twoCellAnchor>
    <xdr:from>
      <xdr:col>0</xdr:col>
      <xdr:colOff>0</xdr:colOff>
      <xdr:row>56</xdr:row>
      <xdr:rowOff>3175</xdr:rowOff>
    </xdr:from>
    <xdr:to>
      <xdr:col>3</xdr:col>
      <xdr:colOff>66675</xdr:colOff>
      <xdr:row>56</xdr:row>
      <xdr:rowOff>105767</xdr:rowOff>
    </xdr:to>
    <xdr:sp macro="" textlink="">
      <xdr:nvSpPr>
        <xdr:cNvPr id="19" name="TextBox 18">
          <a:extLst>
            <a:ext uri="{FF2B5EF4-FFF2-40B4-BE49-F238E27FC236}">
              <a16:creationId xmlns:a16="http://schemas.microsoft.com/office/drawing/2014/main" id="{4774568B-68FF-3399-3E77-AA35F0C20D3B}"/>
            </a:ext>
          </a:extLst>
        </xdr:cNvPr>
        <xdr:cNvSpPr txBox="1"/>
      </xdr:nvSpPr>
      <xdr:spPr>
        <a:xfrm>
          <a:off x="0" y="11385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X16A3T</a:t>
          </a:r>
        </a:p>
      </xdr:txBody>
    </xdr:sp>
    <xdr:clientData/>
  </xdr:twoCellAnchor>
  <xdr:twoCellAnchor>
    <xdr:from>
      <xdr:col>0</xdr:col>
      <xdr:colOff>0</xdr:colOff>
      <xdr:row>63</xdr:row>
      <xdr:rowOff>3175</xdr:rowOff>
    </xdr:from>
    <xdr:to>
      <xdr:col>3</xdr:col>
      <xdr:colOff>66675</xdr:colOff>
      <xdr:row>63</xdr:row>
      <xdr:rowOff>105767</xdr:rowOff>
    </xdr:to>
    <xdr:sp macro="" textlink="">
      <xdr:nvSpPr>
        <xdr:cNvPr id="20" name="TextBox 19">
          <a:extLst>
            <a:ext uri="{FF2B5EF4-FFF2-40B4-BE49-F238E27FC236}">
              <a16:creationId xmlns:a16="http://schemas.microsoft.com/office/drawing/2014/main" id="{712DD9C3-F94E-C0DD-4109-2B3BEA55FFDA}"/>
            </a:ext>
          </a:extLst>
        </xdr:cNvPr>
        <xdr:cNvSpPr txBox="1"/>
      </xdr:nvSpPr>
      <xdr:spPr>
        <a:xfrm>
          <a:off x="0" y="12414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X16A4T</a:t>
          </a:r>
        </a:p>
      </xdr:txBody>
    </xdr:sp>
    <xdr:clientData/>
  </xdr:twoCellAnchor>
  <xdr:twoCellAnchor>
    <xdr:from>
      <xdr:col>0</xdr:col>
      <xdr:colOff>0</xdr:colOff>
      <xdr:row>113</xdr:row>
      <xdr:rowOff>3175</xdr:rowOff>
    </xdr:from>
    <xdr:to>
      <xdr:col>3</xdr:col>
      <xdr:colOff>66675</xdr:colOff>
      <xdr:row>113</xdr:row>
      <xdr:rowOff>105767</xdr:rowOff>
    </xdr:to>
    <xdr:sp macro="" textlink="">
      <xdr:nvSpPr>
        <xdr:cNvPr id="21" name="TextBox 20">
          <a:extLst>
            <a:ext uri="{FF2B5EF4-FFF2-40B4-BE49-F238E27FC236}">
              <a16:creationId xmlns:a16="http://schemas.microsoft.com/office/drawing/2014/main" id="{56965C4D-05A5-2B3E-C47C-61DEC45BD9AB}"/>
            </a:ext>
          </a:extLst>
        </xdr:cNvPr>
        <xdr:cNvSpPr txBox="1"/>
      </xdr:nvSpPr>
      <xdr:spPr>
        <a:xfrm>
          <a:off x="0" y="206724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X16A5T</a:t>
          </a:r>
        </a:p>
      </xdr:txBody>
    </xdr:sp>
    <xdr:clientData/>
  </xdr:twoCellAnchor>
  <xdr:twoCellAnchor>
    <xdr:from>
      <xdr:col>0</xdr:col>
      <xdr:colOff>0</xdr:colOff>
      <xdr:row>130</xdr:row>
      <xdr:rowOff>3175</xdr:rowOff>
    </xdr:from>
    <xdr:to>
      <xdr:col>3</xdr:col>
      <xdr:colOff>66675</xdr:colOff>
      <xdr:row>130</xdr:row>
      <xdr:rowOff>105767</xdr:rowOff>
    </xdr:to>
    <xdr:sp macro="" textlink="">
      <xdr:nvSpPr>
        <xdr:cNvPr id="22" name="TextBox 21">
          <a:extLst>
            <a:ext uri="{FF2B5EF4-FFF2-40B4-BE49-F238E27FC236}">
              <a16:creationId xmlns:a16="http://schemas.microsoft.com/office/drawing/2014/main" id="{5EE0635D-92FF-CC64-290F-2630FE0E1789}"/>
            </a:ext>
          </a:extLst>
        </xdr:cNvPr>
        <xdr:cNvSpPr txBox="1"/>
      </xdr:nvSpPr>
      <xdr:spPr>
        <a:xfrm>
          <a:off x="0" y="242728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X16A6T</a:t>
          </a:r>
        </a:p>
      </xdr:txBody>
    </xdr:sp>
    <xdr:clientData/>
  </xdr:twoCellAnchor>
  <xdr:twoCellAnchor>
    <xdr:from>
      <xdr:col>0</xdr:col>
      <xdr:colOff>0</xdr:colOff>
      <xdr:row>135</xdr:row>
      <xdr:rowOff>3175</xdr:rowOff>
    </xdr:from>
    <xdr:to>
      <xdr:col>3</xdr:col>
      <xdr:colOff>66675</xdr:colOff>
      <xdr:row>135</xdr:row>
      <xdr:rowOff>105767</xdr:rowOff>
    </xdr:to>
    <xdr:sp macro="" textlink="">
      <xdr:nvSpPr>
        <xdr:cNvPr id="23" name="TextBox 22">
          <a:extLst>
            <a:ext uri="{FF2B5EF4-FFF2-40B4-BE49-F238E27FC236}">
              <a16:creationId xmlns:a16="http://schemas.microsoft.com/office/drawing/2014/main" id="{6CBDA958-E5B3-FCA2-BEAC-F27A2A932375}"/>
            </a:ext>
          </a:extLst>
        </xdr:cNvPr>
        <xdr:cNvSpPr txBox="1"/>
      </xdr:nvSpPr>
      <xdr:spPr>
        <a:xfrm>
          <a:off x="0" y="250444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X16A7T</a:t>
          </a:r>
        </a:p>
      </xdr:txBody>
    </xdr:sp>
    <xdr:clientData/>
  </xdr:twoCellAnchor>
  <xdr:twoCellAnchor>
    <xdr:from>
      <xdr:col>0</xdr:col>
      <xdr:colOff>0</xdr:colOff>
      <xdr:row>147</xdr:row>
      <xdr:rowOff>3175</xdr:rowOff>
    </xdr:from>
    <xdr:to>
      <xdr:col>3</xdr:col>
      <xdr:colOff>66675</xdr:colOff>
      <xdr:row>147</xdr:row>
      <xdr:rowOff>105767</xdr:rowOff>
    </xdr:to>
    <xdr:sp macro="" textlink="">
      <xdr:nvSpPr>
        <xdr:cNvPr id="24" name="TextBox 23">
          <a:extLst>
            <a:ext uri="{FF2B5EF4-FFF2-40B4-BE49-F238E27FC236}">
              <a16:creationId xmlns:a16="http://schemas.microsoft.com/office/drawing/2014/main" id="{0BFA6F06-2C73-F688-428A-EE36B43054FA}"/>
            </a:ext>
          </a:extLst>
        </xdr:cNvPr>
        <xdr:cNvSpPr txBox="1"/>
      </xdr:nvSpPr>
      <xdr:spPr>
        <a:xfrm>
          <a:off x="0" y="27054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X16A8T</a:t>
          </a:r>
        </a:p>
      </xdr:txBody>
    </xdr:sp>
    <xdr:clientData/>
  </xdr:twoCellAnchor>
  <xdr:twoCellAnchor>
    <xdr:from>
      <xdr:col>0</xdr:col>
      <xdr:colOff>0</xdr:colOff>
      <xdr:row>159</xdr:row>
      <xdr:rowOff>3175</xdr:rowOff>
    </xdr:from>
    <xdr:to>
      <xdr:col>3</xdr:col>
      <xdr:colOff>66675</xdr:colOff>
      <xdr:row>159</xdr:row>
      <xdr:rowOff>105767</xdr:rowOff>
    </xdr:to>
    <xdr:sp macro="" textlink="">
      <xdr:nvSpPr>
        <xdr:cNvPr id="25" name="TextBox 24">
          <a:extLst>
            <a:ext uri="{FF2B5EF4-FFF2-40B4-BE49-F238E27FC236}">
              <a16:creationId xmlns:a16="http://schemas.microsoft.com/office/drawing/2014/main" id="{0E7F4304-5D05-72F7-0310-C156D0A8417E}"/>
            </a:ext>
          </a:extLst>
        </xdr:cNvPr>
        <xdr:cNvSpPr txBox="1"/>
      </xdr:nvSpPr>
      <xdr:spPr>
        <a:xfrm>
          <a:off x="0" y="301117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X16A9T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10160</xdr:colOff>
      <xdr:row>79</xdr:row>
      <xdr:rowOff>114300</xdr:rowOff>
    </xdr:from>
    <xdr:to>
      <xdr:col>6</xdr:col>
      <xdr:colOff>932329</xdr:colOff>
      <xdr:row>82</xdr:row>
      <xdr:rowOff>7620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172210" y="12925425"/>
          <a:ext cx="6027569" cy="1026795"/>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The entity administers a number of grant and subsidy schemes on behalf of the Government.</a:t>
          </a:r>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Grant and subsidy liabilities are recognised to the extent that (i) the services required to be performed by the grantee have been performed or (ii) the grant eligibility criteria have been satisfied, but payments due have not been made.  When the Government enters into an agreement to make these grants and services but services have not been performed or criteria satisfied, this is considered a commitment.</a:t>
          </a:r>
        </a:p>
      </xdr:txBody>
    </xdr:sp>
    <xdr:clientData/>
  </xdr:twoCellAnchor>
  <xdr:twoCellAnchor>
    <xdr:from>
      <xdr:col>4</xdr:col>
      <xdr:colOff>10160</xdr:colOff>
      <xdr:row>122</xdr:row>
      <xdr:rowOff>106681</xdr:rowOff>
    </xdr:from>
    <xdr:to>
      <xdr:col>6</xdr:col>
      <xdr:colOff>932329</xdr:colOff>
      <xdr:row>124</xdr:row>
      <xdr:rowOff>8966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1172210" y="20375881"/>
          <a:ext cx="6027569" cy="67381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Payments to corporate Commonwealth entities from amounts appropriated for that purpose are classified as administered expenses, equity injections or loans of the relevant portfolio department. The appropriation to the department is disclosed under</a:t>
          </a:r>
          <a:r>
            <a:rPr lang="en-AU" sz="900" baseline="0">
              <a:solidFill>
                <a:schemeClr val="dk1"/>
              </a:solidFill>
              <a:effectLst/>
              <a:latin typeface="Cambria" panose="02040503050406030204" pitchFamily="18" charset="0"/>
              <a:ea typeface="+mn-ea"/>
              <a:cs typeface="+mn-cs"/>
            </a:rPr>
            <a:t> the Funding section - Appropriations</a:t>
          </a:r>
          <a:r>
            <a:rPr lang="en-AU" sz="900">
              <a:solidFill>
                <a:schemeClr val="dk1"/>
              </a:solidFill>
              <a:effectLst/>
              <a:latin typeface="Cambria" panose="02040503050406030204" pitchFamily="18" charset="0"/>
              <a:ea typeface="+mn-ea"/>
              <a:cs typeface="+mn-cs"/>
            </a:rPr>
            <a:t>.</a:t>
          </a:r>
        </a:p>
      </xdr:txBody>
    </xdr:sp>
    <xdr:clientData/>
  </xdr:twoCellAnchor>
  <xdr:twoCellAnchor editAs="oneCell">
    <xdr:from>
      <xdr:col>4</xdr:col>
      <xdr:colOff>17930</xdr:colOff>
      <xdr:row>1</xdr:row>
      <xdr:rowOff>0</xdr:rowOff>
    </xdr:from>
    <xdr:to>
      <xdr:col>6</xdr:col>
      <xdr:colOff>114651</xdr:colOff>
      <xdr:row>2</xdr:row>
      <xdr:rowOff>365760</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179980" y="161925"/>
          <a:ext cx="5221171" cy="60388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Income and Expenses Administered on Behalf of Government </a:t>
          </a:r>
        </a:p>
      </xdr:txBody>
    </xdr:sp>
    <xdr:clientData/>
  </xdr:twoCellAnchor>
  <xdr:twoCellAnchor editAs="oneCell">
    <xdr:from>
      <xdr:col>4</xdr:col>
      <xdr:colOff>8965</xdr:colOff>
      <xdr:row>2</xdr:row>
      <xdr:rowOff>304799</xdr:rowOff>
    </xdr:from>
    <xdr:to>
      <xdr:col>6</xdr:col>
      <xdr:colOff>145131</xdr:colOff>
      <xdr:row>4</xdr:row>
      <xdr:rowOff>172</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1171015" y="704849"/>
          <a:ext cx="5260616" cy="61929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the activities that [Entity] does not control but administers on behalf of the Government. Unless otherwise noted, the accounting policies adopted are consistent with those applied for departmental reporting.</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0" y="841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0</xdr:colOff>
      <xdr:row>19</xdr:row>
      <xdr:rowOff>3175</xdr:rowOff>
    </xdr:from>
    <xdr:to>
      <xdr:col>3</xdr:col>
      <xdr:colOff>66675</xdr:colOff>
      <xdr:row>20</xdr:row>
      <xdr:rowOff>14327</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0" y="3613150"/>
          <a:ext cx="66675" cy="10640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X17A1T</a:t>
          </a:r>
        </a:p>
      </xdr:txBody>
    </xdr:sp>
    <xdr:clientData/>
  </xdr:twoCellAnchor>
  <xdr:twoCellAnchor>
    <xdr:from>
      <xdr:col>0</xdr:col>
      <xdr:colOff>0</xdr:colOff>
      <xdr:row>55</xdr:row>
      <xdr:rowOff>3175</xdr:rowOff>
    </xdr:from>
    <xdr:to>
      <xdr:col>3</xdr:col>
      <xdr:colOff>66675</xdr:colOff>
      <xdr:row>55</xdr:row>
      <xdr:rowOff>105767</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0" y="98139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X17A3T</a:t>
          </a:r>
        </a:p>
      </xdr:txBody>
    </xdr:sp>
    <xdr:clientData/>
  </xdr:twoCellAnchor>
  <xdr:twoCellAnchor>
    <xdr:from>
      <xdr:col>0</xdr:col>
      <xdr:colOff>0</xdr:colOff>
      <xdr:row>61</xdr:row>
      <xdr:rowOff>3175</xdr:rowOff>
    </xdr:from>
    <xdr:to>
      <xdr:col>3</xdr:col>
      <xdr:colOff>66675</xdr:colOff>
      <xdr:row>61</xdr:row>
      <xdr:rowOff>105767</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0" y="107378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X17A4T</a:t>
          </a:r>
        </a:p>
      </xdr:txBody>
    </xdr:sp>
    <xdr:clientData/>
  </xdr:twoCellAnchor>
  <xdr:twoCellAnchor>
    <xdr:from>
      <xdr:col>0</xdr:col>
      <xdr:colOff>0</xdr:colOff>
      <xdr:row>79</xdr:row>
      <xdr:rowOff>3175</xdr:rowOff>
    </xdr:from>
    <xdr:to>
      <xdr:col>3</xdr:col>
      <xdr:colOff>66675</xdr:colOff>
      <xdr:row>79</xdr:row>
      <xdr:rowOff>105767</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0" y="128143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X17A5T</a:t>
          </a:r>
        </a:p>
      </xdr:txBody>
    </xdr:sp>
    <xdr:clientData/>
  </xdr:twoCellAnchor>
  <xdr:twoCellAnchor>
    <xdr:from>
      <xdr:col>0</xdr:col>
      <xdr:colOff>0</xdr:colOff>
      <xdr:row>87</xdr:row>
      <xdr:rowOff>3174</xdr:rowOff>
    </xdr:from>
    <xdr:to>
      <xdr:col>3</xdr:col>
      <xdr:colOff>66675</xdr:colOff>
      <xdr:row>87</xdr:row>
      <xdr:rowOff>105766</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0" y="146049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X17A6T</a:t>
          </a:r>
        </a:p>
      </xdr:txBody>
    </xdr:sp>
    <xdr:clientData/>
  </xdr:twoCellAnchor>
  <xdr:twoCellAnchor>
    <xdr:from>
      <xdr:col>0</xdr:col>
      <xdr:colOff>0</xdr:colOff>
      <xdr:row>110</xdr:row>
      <xdr:rowOff>3175</xdr:rowOff>
    </xdr:from>
    <xdr:to>
      <xdr:col>3</xdr:col>
      <xdr:colOff>66675</xdr:colOff>
      <xdr:row>110</xdr:row>
      <xdr:rowOff>105767</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0" y="184912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X17A7T</a:t>
          </a:r>
        </a:p>
      </xdr:txBody>
    </xdr:sp>
    <xdr:clientData/>
  </xdr:twoCellAnchor>
  <xdr:twoCellAnchor>
    <xdr:from>
      <xdr:col>0</xdr:col>
      <xdr:colOff>0</xdr:colOff>
      <xdr:row>115</xdr:row>
      <xdr:rowOff>3175</xdr:rowOff>
    </xdr:from>
    <xdr:to>
      <xdr:col>3</xdr:col>
      <xdr:colOff>66675</xdr:colOff>
      <xdr:row>115</xdr:row>
      <xdr:rowOff>105767</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0" y="191960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X17A8T</a:t>
          </a:r>
        </a:p>
      </xdr:txBody>
    </xdr:sp>
    <xdr:clientData/>
  </xdr:twoCellAnchor>
  <xdr:twoCellAnchor>
    <xdr:from>
      <xdr:col>0</xdr:col>
      <xdr:colOff>0</xdr:colOff>
      <xdr:row>119</xdr:row>
      <xdr:rowOff>3175</xdr:rowOff>
    </xdr:from>
    <xdr:to>
      <xdr:col>3</xdr:col>
      <xdr:colOff>66675</xdr:colOff>
      <xdr:row>119</xdr:row>
      <xdr:rowOff>105767</xdr:rowOff>
    </xdr:to>
    <xdr:sp macro="" textlink="">
      <xdr:nvSpPr>
        <xdr:cNvPr id="14" name="TextBox 13">
          <a:extLst>
            <a:ext uri="{FF2B5EF4-FFF2-40B4-BE49-F238E27FC236}">
              <a16:creationId xmlns:a16="http://schemas.microsoft.com/office/drawing/2014/main" id="{00000000-0008-0000-1100-00000E000000}"/>
            </a:ext>
          </a:extLst>
        </xdr:cNvPr>
        <xdr:cNvSpPr txBox="1"/>
      </xdr:nvSpPr>
      <xdr:spPr>
        <a:xfrm>
          <a:off x="0" y="19815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X17A9T</a:t>
          </a:r>
        </a:p>
      </xdr:txBody>
    </xdr:sp>
    <xdr:clientData/>
  </xdr:twoCellAnchor>
  <xdr:twoCellAnchor>
    <xdr:from>
      <xdr:col>4</xdr:col>
      <xdr:colOff>3175</xdr:colOff>
      <xdr:row>44</xdr:row>
      <xdr:rowOff>9525</xdr:rowOff>
    </xdr:from>
    <xdr:to>
      <xdr:col>7</xdr:col>
      <xdr:colOff>7620</xdr:colOff>
      <xdr:row>45</xdr:row>
      <xdr:rowOff>838200</xdr:rowOff>
    </xdr:to>
    <xdr:sp macro="" textlink="">
      <xdr:nvSpPr>
        <xdr:cNvPr id="15" name="TextBox 14">
          <a:extLst>
            <a:ext uri="{FF2B5EF4-FFF2-40B4-BE49-F238E27FC236}">
              <a16:creationId xmlns:a16="http://schemas.microsoft.com/office/drawing/2014/main" id="{00000000-0008-0000-1100-00000F000000}"/>
            </a:ext>
          </a:extLst>
        </xdr:cNvPr>
        <xdr:cNvSpPr txBox="1">
          <a:spLocks/>
        </xdr:cNvSpPr>
      </xdr:nvSpPr>
      <xdr:spPr>
        <a:xfrm>
          <a:off x="1165225" y="7448550"/>
          <a:ext cx="6043295" cy="933450"/>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p>
        <a:p>
          <a:r>
            <a:rPr lang="en-AU" sz="900" b="0" i="1" u="sng">
              <a:latin typeface="Cambria" panose="02040503050406030204" pitchFamily="18" charset="0"/>
              <a:cs typeface="Times New Roman" panose="02020603050405020304" pitchFamily="18" charset="0"/>
            </a:rPr>
            <a:t>Short-term leases and leases of low-value assets</a:t>
          </a:r>
        </a:p>
        <a:p>
          <a:r>
            <a:rPr lang="en-AU" sz="900" b="0">
              <a:latin typeface="Cambria" panose="02040503050406030204" pitchFamily="18" charset="0"/>
              <a:cs typeface="Times New Roman" panose="02020603050405020304" pitchFamily="18" charset="0"/>
            </a:rPr>
            <a:t>The Entity has elected not to recognise right-of-use assets and lease liabilities for short-term leases of assets that have a lease term of 12 months or less and leases of  low-value assets (less than $10,000 per asset). The entity recognises the lease payments associated with these leases as an expense on a straight-line basis over the lease term.</a:t>
          </a:r>
        </a:p>
      </xdr:txBody>
    </xdr:sp>
    <xdr:clientData/>
  </xdr:twoCellAnchor>
  <xdr:twoCellAnchor>
    <xdr:from>
      <xdr:col>0</xdr:col>
      <xdr:colOff>0</xdr:colOff>
      <xdr:row>85</xdr:row>
      <xdr:rowOff>3175</xdr:rowOff>
    </xdr:from>
    <xdr:to>
      <xdr:col>3</xdr:col>
      <xdr:colOff>66675</xdr:colOff>
      <xdr:row>85</xdr:row>
      <xdr:rowOff>105767</xdr:rowOff>
    </xdr:to>
    <xdr:sp macro="" textlink="">
      <xdr:nvSpPr>
        <xdr:cNvPr id="16" name="TextBox 15">
          <a:extLst>
            <a:ext uri="{FF2B5EF4-FFF2-40B4-BE49-F238E27FC236}">
              <a16:creationId xmlns:a16="http://schemas.microsoft.com/office/drawing/2014/main" id="{00000000-0008-0000-1100-000010000000}"/>
            </a:ext>
          </a:extLst>
        </xdr:cNvPr>
        <xdr:cNvSpPr txBox="1"/>
      </xdr:nvSpPr>
      <xdr:spPr>
        <a:xfrm>
          <a:off x="0" y="142906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X14A4T</a:t>
          </a:r>
        </a:p>
      </xdr:txBody>
    </xdr:sp>
    <xdr:clientData/>
  </xdr:twoCellAnchor>
  <xdr:twoCellAnchor>
    <xdr:from>
      <xdr:col>4</xdr:col>
      <xdr:colOff>0</xdr:colOff>
      <xdr:row>16</xdr:row>
      <xdr:rowOff>66675</xdr:rowOff>
    </xdr:from>
    <xdr:to>
      <xdr:col>7</xdr:col>
      <xdr:colOff>4445</xdr:colOff>
      <xdr:row>19</xdr:row>
      <xdr:rowOff>19050</xdr:rowOff>
    </xdr:to>
    <xdr:sp macro="" textlink="">
      <xdr:nvSpPr>
        <xdr:cNvPr id="17" name="TextBox 16">
          <a:extLst>
            <a:ext uri="{FF2B5EF4-FFF2-40B4-BE49-F238E27FC236}">
              <a16:creationId xmlns:a16="http://schemas.microsoft.com/office/drawing/2014/main" id="{00000000-0008-0000-1100-000011000000}"/>
            </a:ext>
          </a:extLst>
        </xdr:cNvPr>
        <xdr:cNvSpPr txBox="1">
          <a:spLocks/>
        </xdr:cNvSpPr>
      </xdr:nvSpPr>
      <xdr:spPr>
        <a:xfrm>
          <a:off x="1162050" y="3219450"/>
          <a:ext cx="6043295" cy="409575"/>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a:solidFill>
                <a:schemeClr val="dk1"/>
              </a:solidFill>
              <a:latin typeface="Cambria" panose="02040503050406030204" pitchFamily="18" charset="0"/>
              <a:ea typeface="+mn-ea"/>
              <a:cs typeface="Times New Roman" panose="02020603050405020304" pitchFamily="18" charset="0"/>
            </a:rPr>
            <a:t>Accounting Policy</a:t>
          </a:r>
        </a:p>
        <a:p>
          <a:pPr marL="0" indent="0"/>
          <a:r>
            <a:rPr lang="en-AU" sz="900" b="0">
              <a:solidFill>
                <a:schemeClr val="dk1"/>
              </a:solidFill>
              <a:latin typeface="Cambria" panose="02040503050406030204" pitchFamily="18" charset="0"/>
              <a:ea typeface="+mn-ea"/>
              <a:cs typeface="Times New Roman" panose="02020603050405020304" pitchFamily="18" charset="0"/>
            </a:rPr>
            <a:t>Accounting policies for employee related expenses is contained in the People and relationships section.</a:t>
          </a:r>
        </a:p>
      </xdr:txBody>
    </xdr:sp>
    <xdr:clientData/>
  </xdr:twoCellAnchor>
  <xdr:twoCellAnchor>
    <xdr:from>
      <xdr:col>4</xdr:col>
      <xdr:colOff>0</xdr:colOff>
      <xdr:row>92</xdr:row>
      <xdr:rowOff>66676</xdr:rowOff>
    </xdr:from>
    <xdr:to>
      <xdr:col>6</xdr:col>
      <xdr:colOff>932328</xdr:colOff>
      <xdr:row>93</xdr:row>
      <xdr:rowOff>142876</xdr:rowOff>
    </xdr:to>
    <xdr:sp macro="" textlink="">
      <xdr:nvSpPr>
        <xdr:cNvPr id="18" name="TextBox 17">
          <a:extLst>
            <a:ext uri="{FF2B5EF4-FFF2-40B4-BE49-F238E27FC236}">
              <a16:creationId xmlns:a16="http://schemas.microsoft.com/office/drawing/2014/main" id="{00000000-0008-0000-1100-000012000000}"/>
            </a:ext>
          </a:extLst>
        </xdr:cNvPr>
        <xdr:cNvSpPr txBox="1"/>
      </xdr:nvSpPr>
      <xdr:spPr>
        <a:xfrm>
          <a:off x="1162050" y="15401926"/>
          <a:ext cx="6037728" cy="41910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All borrowing costs are expensed as incurred. </a:t>
          </a:r>
        </a:p>
      </xdr:txBody>
    </xdr:sp>
    <xdr:clientData/>
  </xdr:twoCellAnchor>
  <xdr:twoCellAnchor>
    <xdr:from>
      <xdr:col>4</xdr:col>
      <xdr:colOff>9525</xdr:colOff>
      <xdr:row>138</xdr:row>
      <xdr:rowOff>38101</xdr:rowOff>
    </xdr:from>
    <xdr:to>
      <xdr:col>6</xdr:col>
      <xdr:colOff>932329</xdr:colOff>
      <xdr:row>138</xdr:row>
      <xdr:rowOff>907775</xdr:rowOff>
    </xdr:to>
    <xdr:sp macro="" textlink="">
      <xdr:nvSpPr>
        <xdr:cNvPr id="19" name="TextBox 18">
          <a:extLst>
            <a:ext uri="{FF2B5EF4-FFF2-40B4-BE49-F238E27FC236}">
              <a16:creationId xmlns:a16="http://schemas.microsoft.com/office/drawing/2014/main" id="{00000000-0008-0000-1100-000013000000}"/>
            </a:ext>
          </a:extLst>
        </xdr:cNvPr>
        <xdr:cNvSpPr txBox="1"/>
      </xdr:nvSpPr>
      <xdr:spPr>
        <a:xfrm>
          <a:off x="1171575" y="23155276"/>
          <a:ext cx="6028204" cy="86967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The [disclose name of the section] of the entity provides services on a for-profit basis and is subject to the Australian Government’s Competitive Neutrality Policy. The above amounts have been calculated as being payable to the Australian Government in the form of company income tax under the Income Tax Assessment Acts had they applied.  These amounts have been paid or are payable by the entity to the Official Public Account.</a:t>
          </a:r>
        </a:p>
      </xdr:txBody>
    </xdr:sp>
    <xdr:clientData/>
  </xdr:twoCellAnchor>
  <xdr:twoCellAnchor>
    <xdr:from>
      <xdr:col>0</xdr:col>
      <xdr:colOff>0</xdr:colOff>
      <xdr:row>8</xdr:row>
      <xdr:rowOff>3175</xdr:rowOff>
    </xdr:from>
    <xdr:to>
      <xdr:col>3</xdr:col>
      <xdr:colOff>66675</xdr:colOff>
      <xdr:row>8</xdr:row>
      <xdr:rowOff>105767</xdr:rowOff>
    </xdr:to>
    <xdr:sp macro="" textlink="">
      <xdr:nvSpPr>
        <xdr:cNvPr id="20" name="TextBox 19">
          <a:extLst>
            <a:ext uri="{FF2B5EF4-FFF2-40B4-BE49-F238E27FC236}">
              <a16:creationId xmlns:a16="http://schemas.microsoft.com/office/drawing/2014/main" id="{9D95FF43-47C8-CB1C-D284-F566CBE3FEC4}"/>
            </a:ext>
          </a:extLst>
        </xdr:cNvPr>
        <xdr:cNvSpPr txBox="1"/>
      </xdr:nvSpPr>
      <xdr:spPr>
        <a:xfrm>
          <a:off x="0" y="19367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X17A0T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21" name="TextBox 20">
          <a:extLst>
            <a:ext uri="{FF2B5EF4-FFF2-40B4-BE49-F238E27FC236}">
              <a16:creationId xmlns:a16="http://schemas.microsoft.com/office/drawing/2014/main" id="{C8A1988B-1F84-9783-2FED-67043D93E724}"/>
            </a:ext>
          </a:extLst>
        </xdr:cNvPr>
        <xdr:cNvSpPr txBox="1"/>
      </xdr:nvSpPr>
      <xdr:spPr>
        <a:xfrm>
          <a:off x="0" y="37084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X17A1T</a:t>
          </a:r>
        </a:p>
      </xdr:txBody>
    </xdr:sp>
    <xdr:clientData/>
  </xdr:twoCellAnchor>
  <xdr:twoCellAnchor>
    <xdr:from>
      <xdr:col>0</xdr:col>
      <xdr:colOff>0</xdr:colOff>
      <xdr:row>49</xdr:row>
      <xdr:rowOff>3175</xdr:rowOff>
    </xdr:from>
    <xdr:to>
      <xdr:col>3</xdr:col>
      <xdr:colOff>66675</xdr:colOff>
      <xdr:row>49</xdr:row>
      <xdr:rowOff>105767</xdr:rowOff>
    </xdr:to>
    <xdr:sp macro="" textlink="">
      <xdr:nvSpPr>
        <xdr:cNvPr id="22" name="TextBox 21">
          <a:extLst>
            <a:ext uri="{FF2B5EF4-FFF2-40B4-BE49-F238E27FC236}">
              <a16:creationId xmlns:a16="http://schemas.microsoft.com/office/drawing/2014/main" id="{8C9D597F-E78D-C53E-06D5-A1097BB452E2}"/>
            </a:ext>
          </a:extLst>
        </xdr:cNvPr>
        <xdr:cNvSpPr txBox="1"/>
      </xdr:nvSpPr>
      <xdr:spPr>
        <a:xfrm>
          <a:off x="0" y="8899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X17A2T</a:t>
          </a:r>
        </a:p>
      </xdr:txBody>
    </xdr:sp>
    <xdr:clientData/>
  </xdr:twoCellAnchor>
  <xdr:twoCellAnchor>
    <xdr:from>
      <xdr:col>0</xdr:col>
      <xdr:colOff>0</xdr:colOff>
      <xdr:row>57</xdr:row>
      <xdr:rowOff>3175</xdr:rowOff>
    </xdr:from>
    <xdr:to>
      <xdr:col>3</xdr:col>
      <xdr:colOff>66675</xdr:colOff>
      <xdr:row>57</xdr:row>
      <xdr:rowOff>105767</xdr:rowOff>
    </xdr:to>
    <xdr:sp macro="" textlink="">
      <xdr:nvSpPr>
        <xdr:cNvPr id="23" name="TextBox 22">
          <a:extLst>
            <a:ext uri="{FF2B5EF4-FFF2-40B4-BE49-F238E27FC236}">
              <a16:creationId xmlns:a16="http://schemas.microsoft.com/office/drawing/2014/main" id="{4A7333DD-54A9-1869-C447-7F36017B118F}"/>
            </a:ext>
          </a:extLst>
        </xdr:cNvPr>
        <xdr:cNvSpPr txBox="1"/>
      </xdr:nvSpPr>
      <xdr:spPr>
        <a:xfrm>
          <a:off x="0" y="10128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X17A3T</a:t>
          </a:r>
        </a:p>
      </xdr:txBody>
    </xdr:sp>
    <xdr:clientData/>
  </xdr:twoCellAnchor>
  <xdr:twoCellAnchor>
    <xdr:from>
      <xdr:col>0</xdr:col>
      <xdr:colOff>0</xdr:colOff>
      <xdr:row>65</xdr:row>
      <xdr:rowOff>3175</xdr:rowOff>
    </xdr:from>
    <xdr:to>
      <xdr:col>3</xdr:col>
      <xdr:colOff>66675</xdr:colOff>
      <xdr:row>65</xdr:row>
      <xdr:rowOff>105767</xdr:rowOff>
    </xdr:to>
    <xdr:sp macro="" textlink="">
      <xdr:nvSpPr>
        <xdr:cNvPr id="24" name="TextBox 23">
          <a:extLst>
            <a:ext uri="{FF2B5EF4-FFF2-40B4-BE49-F238E27FC236}">
              <a16:creationId xmlns:a16="http://schemas.microsoft.com/office/drawing/2014/main" id="{9BBADB0F-2250-5187-5DF6-477777A33B57}"/>
            </a:ext>
          </a:extLst>
        </xdr:cNvPr>
        <xdr:cNvSpPr txBox="1"/>
      </xdr:nvSpPr>
      <xdr:spPr>
        <a:xfrm>
          <a:off x="0" y="11347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X17A4T</a:t>
          </a:r>
        </a:p>
      </xdr:txBody>
    </xdr:sp>
    <xdr:clientData/>
  </xdr:twoCellAnchor>
  <xdr:twoCellAnchor>
    <xdr:from>
      <xdr:col>0</xdr:col>
      <xdr:colOff>0</xdr:colOff>
      <xdr:row>79</xdr:row>
      <xdr:rowOff>3175</xdr:rowOff>
    </xdr:from>
    <xdr:to>
      <xdr:col>3</xdr:col>
      <xdr:colOff>66675</xdr:colOff>
      <xdr:row>79</xdr:row>
      <xdr:rowOff>105767</xdr:rowOff>
    </xdr:to>
    <xdr:sp macro="" textlink="">
      <xdr:nvSpPr>
        <xdr:cNvPr id="25" name="TextBox 24">
          <a:extLst>
            <a:ext uri="{FF2B5EF4-FFF2-40B4-BE49-F238E27FC236}">
              <a16:creationId xmlns:a16="http://schemas.microsoft.com/office/drawing/2014/main" id="{C5EE2533-D4C9-5AFB-C371-755A917FD89A}"/>
            </a:ext>
          </a:extLst>
        </xdr:cNvPr>
        <xdr:cNvSpPr txBox="1"/>
      </xdr:nvSpPr>
      <xdr:spPr>
        <a:xfrm>
          <a:off x="0" y="134239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X17A5T</a:t>
          </a:r>
        </a:p>
      </xdr:txBody>
    </xdr:sp>
    <xdr:clientData/>
  </xdr:twoCellAnchor>
  <xdr:twoCellAnchor>
    <xdr:from>
      <xdr:col>0</xdr:col>
      <xdr:colOff>0</xdr:colOff>
      <xdr:row>90</xdr:row>
      <xdr:rowOff>3175</xdr:rowOff>
    </xdr:from>
    <xdr:to>
      <xdr:col>3</xdr:col>
      <xdr:colOff>66675</xdr:colOff>
      <xdr:row>91</xdr:row>
      <xdr:rowOff>10517</xdr:rowOff>
    </xdr:to>
    <xdr:sp macro="" textlink="">
      <xdr:nvSpPr>
        <xdr:cNvPr id="26" name="TextBox 25">
          <a:extLst>
            <a:ext uri="{FF2B5EF4-FFF2-40B4-BE49-F238E27FC236}">
              <a16:creationId xmlns:a16="http://schemas.microsoft.com/office/drawing/2014/main" id="{3EB704EC-5FEC-1EC1-1FB4-D953FA2B30DA}"/>
            </a:ext>
          </a:extLst>
        </xdr:cNvPr>
        <xdr:cNvSpPr txBox="1"/>
      </xdr:nvSpPr>
      <xdr:spPr>
        <a:xfrm>
          <a:off x="0" y="156718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X17A6T</a:t>
          </a:r>
        </a:p>
      </xdr:txBody>
    </xdr:sp>
    <xdr:clientData/>
  </xdr:twoCellAnchor>
  <xdr:twoCellAnchor>
    <xdr:from>
      <xdr:col>0</xdr:col>
      <xdr:colOff>0</xdr:colOff>
      <xdr:row>99</xdr:row>
      <xdr:rowOff>3175</xdr:rowOff>
    </xdr:from>
    <xdr:to>
      <xdr:col>3</xdr:col>
      <xdr:colOff>66675</xdr:colOff>
      <xdr:row>99</xdr:row>
      <xdr:rowOff>105767</xdr:rowOff>
    </xdr:to>
    <xdr:sp macro="" textlink="">
      <xdr:nvSpPr>
        <xdr:cNvPr id="27" name="TextBox 26">
          <a:extLst>
            <a:ext uri="{FF2B5EF4-FFF2-40B4-BE49-F238E27FC236}">
              <a16:creationId xmlns:a16="http://schemas.microsoft.com/office/drawing/2014/main" id="{08F50B8A-1C9F-50F3-DE5C-11E317B0D63D}"/>
            </a:ext>
          </a:extLst>
        </xdr:cNvPr>
        <xdr:cNvSpPr txBox="1"/>
      </xdr:nvSpPr>
      <xdr:spPr>
        <a:xfrm>
          <a:off x="0" y="17367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X17A7T</a:t>
          </a:r>
        </a:p>
      </xdr:txBody>
    </xdr:sp>
    <xdr:clientData/>
  </xdr:twoCellAnchor>
  <xdr:twoCellAnchor>
    <xdr:from>
      <xdr:col>0</xdr:col>
      <xdr:colOff>0</xdr:colOff>
      <xdr:row>110</xdr:row>
      <xdr:rowOff>3175</xdr:rowOff>
    </xdr:from>
    <xdr:to>
      <xdr:col>3</xdr:col>
      <xdr:colOff>66675</xdr:colOff>
      <xdr:row>110</xdr:row>
      <xdr:rowOff>105767</xdr:rowOff>
    </xdr:to>
    <xdr:sp macro="" textlink="">
      <xdr:nvSpPr>
        <xdr:cNvPr id="28" name="TextBox 27">
          <a:extLst>
            <a:ext uri="{FF2B5EF4-FFF2-40B4-BE49-F238E27FC236}">
              <a16:creationId xmlns:a16="http://schemas.microsoft.com/office/drawing/2014/main" id="{0A5BDFE9-F71A-FC50-C683-73BBD0A045DA}"/>
            </a:ext>
          </a:extLst>
        </xdr:cNvPr>
        <xdr:cNvSpPr txBox="1"/>
      </xdr:nvSpPr>
      <xdr:spPr>
        <a:xfrm>
          <a:off x="0" y="191008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X17A8T</a:t>
          </a:r>
        </a:p>
      </xdr:txBody>
    </xdr:sp>
    <xdr:clientData/>
  </xdr:twoCellAnchor>
  <xdr:twoCellAnchor>
    <xdr:from>
      <xdr:col>0</xdr:col>
      <xdr:colOff>0</xdr:colOff>
      <xdr:row>115</xdr:row>
      <xdr:rowOff>3175</xdr:rowOff>
    </xdr:from>
    <xdr:to>
      <xdr:col>3</xdr:col>
      <xdr:colOff>66675</xdr:colOff>
      <xdr:row>115</xdr:row>
      <xdr:rowOff>105767</xdr:rowOff>
    </xdr:to>
    <xdr:sp macro="" textlink="">
      <xdr:nvSpPr>
        <xdr:cNvPr id="29" name="TextBox 28">
          <a:extLst>
            <a:ext uri="{FF2B5EF4-FFF2-40B4-BE49-F238E27FC236}">
              <a16:creationId xmlns:a16="http://schemas.microsoft.com/office/drawing/2014/main" id="{DFDA80DA-DFEB-59D2-BE9E-32D133C72A4F}"/>
            </a:ext>
          </a:extLst>
        </xdr:cNvPr>
        <xdr:cNvSpPr txBox="1"/>
      </xdr:nvSpPr>
      <xdr:spPr>
        <a:xfrm>
          <a:off x="0" y="198056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X17A9T</a:t>
          </a:r>
        </a:p>
      </xdr:txBody>
    </xdr:sp>
    <xdr:clientData/>
  </xdr:twoCellAnchor>
  <xdr:twoCellAnchor>
    <xdr:from>
      <xdr:col>0</xdr:col>
      <xdr:colOff>0</xdr:colOff>
      <xdr:row>121</xdr:row>
      <xdr:rowOff>3175</xdr:rowOff>
    </xdr:from>
    <xdr:to>
      <xdr:col>3</xdr:col>
      <xdr:colOff>66675</xdr:colOff>
      <xdr:row>121</xdr:row>
      <xdr:rowOff>105767</xdr:rowOff>
    </xdr:to>
    <xdr:sp macro="" textlink="">
      <xdr:nvSpPr>
        <xdr:cNvPr id="30" name="TextBox 29">
          <a:extLst>
            <a:ext uri="{FF2B5EF4-FFF2-40B4-BE49-F238E27FC236}">
              <a16:creationId xmlns:a16="http://schemas.microsoft.com/office/drawing/2014/main" id="{4E223EA9-820D-8AC2-E1E3-904B6B414A6D}"/>
            </a:ext>
          </a:extLst>
        </xdr:cNvPr>
        <xdr:cNvSpPr txBox="1"/>
      </xdr:nvSpPr>
      <xdr:spPr>
        <a:xfrm>
          <a:off x="0" y="207295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X17A10T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11430</xdr:colOff>
      <xdr:row>46</xdr:row>
      <xdr:rowOff>80011</xdr:rowOff>
    </xdr:from>
    <xdr:to>
      <xdr:col>6</xdr:col>
      <xdr:colOff>883919</xdr:colOff>
      <xdr:row>47</xdr:row>
      <xdr:rowOff>30480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259205" y="7176136"/>
          <a:ext cx="5701664" cy="68389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All administered revenues are revenues relating to ordinary activities performed by the entity on behalf of the Australian Government. As such, administered appropriations are not revenues of the individual entity that oversees distribution or expenditure of the funds as directed.</a:t>
          </a:r>
        </a:p>
      </xdr:txBody>
    </xdr:sp>
    <xdr:clientData/>
  </xdr:twoCellAnchor>
  <xdr:twoCellAnchor>
    <xdr:from>
      <xdr:col>4</xdr:col>
      <xdr:colOff>5715</xdr:colOff>
      <xdr:row>54</xdr:row>
      <xdr:rowOff>85726</xdr:rowOff>
    </xdr:from>
    <xdr:to>
      <xdr:col>7</xdr:col>
      <xdr:colOff>0</xdr:colOff>
      <xdr:row>55</xdr:row>
      <xdr:rowOff>76200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1253490" y="8924926"/>
          <a:ext cx="5709285" cy="46672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[Revenue is generated from/Fees are charged for] [...].  Administered fee revenue is recognised when [...].</a:t>
          </a:r>
        </a:p>
      </xdr:txBody>
    </xdr:sp>
    <xdr:clientData/>
  </xdr:twoCellAnchor>
  <xdr:twoCellAnchor>
    <xdr:from>
      <xdr:col>4</xdr:col>
      <xdr:colOff>9525</xdr:colOff>
      <xdr:row>18</xdr:row>
      <xdr:rowOff>120015</xdr:rowOff>
    </xdr:from>
    <xdr:to>
      <xdr:col>7</xdr:col>
      <xdr:colOff>0</xdr:colOff>
      <xdr:row>20</xdr:row>
      <xdr:rowOff>24765</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257300" y="2710815"/>
          <a:ext cx="5705475" cy="38100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[Revenue is generated from income tax] [...].  Administered income tax revenue is recognised when [...].</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0</xdr:colOff>
      <xdr:row>21</xdr:row>
      <xdr:rowOff>3175</xdr:rowOff>
    </xdr:from>
    <xdr:to>
      <xdr:col>3</xdr:col>
      <xdr:colOff>66675</xdr:colOff>
      <xdr:row>21</xdr:row>
      <xdr:rowOff>105767</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0" y="31559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X18A1T</a:t>
          </a:r>
        </a:p>
      </xdr:txBody>
    </xdr:sp>
    <xdr:clientData/>
  </xdr:twoCellAnchor>
  <xdr:twoCellAnchor>
    <xdr:from>
      <xdr:col>0</xdr:col>
      <xdr:colOff>0</xdr:colOff>
      <xdr:row>30</xdr:row>
      <xdr:rowOff>3175</xdr:rowOff>
    </xdr:from>
    <xdr:to>
      <xdr:col>3</xdr:col>
      <xdr:colOff>66675</xdr:colOff>
      <xdr:row>30</xdr:row>
      <xdr:rowOff>105767</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0" y="4489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X18A2T</a:t>
          </a:r>
        </a:p>
      </xdr:txBody>
    </xdr:sp>
    <xdr:clientData/>
  </xdr:twoCellAnchor>
  <xdr:twoCellAnchor>
    <xdr:from>
      <xdr:col>0</xdr:col>
      <xdr:colOff>0</xdr:colOff>
      <xdr:row>42</xdr:row>
      <xdr:rowOff>3175</xdr:rowOff>
    </xdr:from>
    <xdr:to>
      <xdr:col>3</xdr:col>
      <xdr:colOff>66675</xdr:colOff>
      <xdr:row>42</xdr:row>
      <xdr:rowOff>105767</xdr:rowOff>
    </xdr:to>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0" y="64897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X18A3T</a:t>
          </a:r>
        </a:p>
      </xdr:txBody>
    </xdr:sp>
    <xdr:clientData/>
  </xdr:twoCellAnchor>
  <xdr:twoCellAnchor>
    <xdr:from>
      <xdr:col>0</xdr:col>
      <xdr:colOff>0</xdr:colOff>
      <xdr:row>48</xdr:row>
      <xdr:rowOff>3175</xdr:rowOff>
    </xdr:from>
    <xdr:to>
      <xdr:col>3</xdr:col>
      <xdr:colOff>66675</xdr:colOff>
      <xdr:row>48</xdr:row>
      <xdr:rowOff>105767</xdr:rowOff>
    </xdr:to>
    <xdr:sp macro="" textlink="">
      <xdr:nvSpPr>
        <xdr:cNvPr id="9" name="TextBox 8">
          <a:extLst>
            <a:ext uri="{FF2B5EF4-FFF2-40B4-BE49-F238E27FC236}">
              <a16:creationId xmlns:a16="http://schemas.microsoft.com/office/drawing/2014/main" id="{00000000-0008-0000-1200-000009000000}"/>
            </a:ext>
          </a:extLst>
        </xdr:cNvPr>
        <xdr:cNvSpPr txBox="1"/>
      </xdr:nvSpPr>
      <xdr:spPr>
        <a:xfrm>
          <a:off x="0" y="7956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X18A4T</a:t>
          </a:r>
        </a:p>
      </xdr:txBody>
    </xdr:sp>
    <xdr:clientData/>
  </xdr:twoCellAnchor>
  <xdr:twoCellAnchor>
    <xdr:from>
      <xdr:col>0</xdr:col>
      <xdr:colOff>0</xdr:colOff>
      <xdr:row>59</xdr:row>
      <xdr:rowOff>3175</xdr:rowOff>
    </xdr:from>
    <xdr:to>
      <xdr:col>3</xdr:col>
      <xdr:colOff>66675</xdr:colOff>
      <xdr:row>59</xdr:row>
      <xdr:rowOff>105767</xdr:rowOff>
    </xdr:to>
    <xdr:sp macro="" textlink="">
      <xdr:nvSpPr>
        <xdr:cNvPr id="10" name="TextBox 9">
          <a:extLst>
            <a:ext uri="{FF2B5EF4-FFF2-40B4-BE49-F238E27FC236}">
              <a16:creationId xmlns:a16="http://schemas.microsoft.com/office/drawing/2014/main" id="{00000000-0008-0000-1200-00000A000000}"/>
            </a:ext>
          </a:extLst>
        </xdr:cNvPr>
        <xdr:cNvSpPr txBox="1"/>
      </xdr:nvSpPr>
      <xdr:spPr>
        <a:xfrm>
          <a:off x="0" y="9985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X18A5T</a:t>
          </a:r>
        </a:p>
      </xdr:txBody>
    </xdr:sp>
    <xdr:clientData/>
  </xdr:twoCellAnchor>
  <xdr:twoCellAnchor>
    <xdr:from>
      <xdr:col>0</xdr:col>
      <xdr:colOff>0</xdr:colOff>
      <xdr:row>71</xdr:row>
      <xdr:rowOff>3175</xdr:rowOff>
    </xdr:from>
    <xdr:to>
      <xdr:col>3</xdr:col>
      <xdr:colOff>66675</xdr:colOff>
      <xdr:row>71</xdr:row>
      <xdr:rowOff>105767</xdr:rowOff>
    </xdr:to>
    <xdr:sp macro="" textlink="">
      <xdr:nvSpPr>
        <xdr:cNvPr id="11" name="TextBox 10">
          <a:extLst>
            <a:ext uri="{FF2B5EF4-FFF2-40B4-BE49-F238E27FC236}">
              <a16:creationId xmlns:a16="http://schemas.microsoft.com/office/drawing/2014/main" id="{00000000-0008-0000-1200-00000B000000}"/>
            </a:ext>
          </a:extLst>
        </xdr:cNvPr>
        <xdr:cNvSpPr txBox="1"/>
      </xdr:nvSpPr>
      <xdr:spPr>
        <a:xfrm>
          <a:off x="0" y="11814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X18A6T</a:t>
          </a:r>
        </a:p>
      </xdr:txBody>
    </xdr:sp>
    <xdr:clientData/>
  </xdr:twoCellAnchor>
  <xdr:twoCellAnchor>
    <xdr:from>
      <xdr:col>0</xdr:col>
      <xdr:colOff>0</xdr:colOff>
      <xdr:row>78</xdr:row>
      <xdr:rowOff>3175</xdr:rowOff>
    </xdr:from>
    <xdr:to>
      <xdr:col>3</xdr:col>
      <xdr:colOff>66675</xdr:colOff>
      <xdr:row>78</xdr:row>
      <xdr:rowOff>105767</xdr:rowOff>
    </xdr:to>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0" y="12880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X18A7T</a:t>
          </a:r>
        </a:p>
      </xdr:txBody>
    </xdr:sp>
    <xdr:clientData/>
  </xdr:twoCellAnchor>
  <xdr:twoCellAnchor>
    <xdr:from>
      <xdr:col>0</xdr:col>
      <xdr:colOff>0</xdr:colOff>
      <xdr:row>127</xdr:row>
      <xdr:rowOff>3174</xdr:rowOff>
    </xdr:from>
    <xdr:to>
      <xdr:col>3</xdr:col>
      <xdr:colOff>66675</xdr:colOff>
      <xdr:row>127</xdr:row>
      <xdr:rowOff>105766</xdr:rowOff>
    </xdr:to>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0" y="2083434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X18A8T</a:t>
          </a:r>
        </a:p>
      </xdr:txBody>
    </xdr:sp>
    <xdr:clientData/>
  </xdr:twoCellAnchor>
  <xdr:twoCellAnchor>
    <xdr:from>
      <xdr:col>0</xdr:col>
      <xdr:colOff>0</xdr:colOff>
      <xdr:row>151</xdr:row>
      <xdr:rowOff>3174</xdr:rowOff>
    </xdr:from>
    <xdr:to>
      <xdr:col>3</xdr:col>
      <xdr:colOff>66675</xdr:colOff>
      <xdr:row>151</xdr:row>
      <xdr:rowOff>105766</xdr:rowOff>
    </xdr:to>
    <xdr:sp macro="" textlink="">
      <xdr:nvSpPr>
        <xdr:cNvPr id="14" name="TextBox 13">
          <a:extLst>
            <a:ext uri="{FF2B5EF4-FFF2-40B4-BE49-F238E27FC236}">
              <a16:creationId xmlns:a16="http://schemas.microsoft.com/office/drawing/2014/main" id="{00000000-0008-0000-1200-00000E000000}"/>
            </a:ext>
          </a:extLst>
        </xdr:cNvPr>
        <xdr:cNvSpPr txBox="1"/>
      </xdr:nvSpPr>
      <xdr:spPr>
        <a:xfrm>
          <a:off x="0" y="2449194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X18A9T</a:t>
          </a:r>
        </a:p>
      </xdr:txBody>
    </xdr:sp>
    <xdr:clientData/>
  </xdr:twoCellAnchor>
  <xdr:twoCellAnchor>
    <xdr:from>
      <xdr:col>0</xdr:col>
      <xdr:colOff>0</xdr:colOff>
      <xdr:row>156</xdr:row>
      <xdr:rowOff>3174</xdr:rowOff>
    </xdr:from>
    <xdr:to>
      <xdr:col>3</xdr:col>
      <xdr:colOff>66675</xdr:colOff>
      <xdr:row>156</xdr:row>
      <xdr:rowOff>105766</xdr:rowOff>
    </xdr:to>
    <xdr:sp macro="" textlink="">
      <xdr:nvSpPr>
        <xdr:cNvPr id="15" name="TextBox 14">
          <a:extLst>
            <a:ext uri="{FF2B5EF4-FFF2-40B4-BE49-F238E27FC236}">
              <a16:creationId xmlns:a16="http://schemas.microsoft.com/office/drawing/2014/main" id="{00000000-0008-0000-1200-00000F000000}"/>
            </a:ext>
          </a:extLst>
        </xdr:cNvPr>
        <xdr:cNvSpPr txBox="1"/>
      </xdr:nvSpPr>
      <xdr:spPr>
        <a:xfrm>
          <a:off x="0" y="251967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X18A10T</a:t>
          </a:r>
        </a:p>
      </xdr:txBody>
    </xdr:sp>
    <xdr:clientData/>
  </xdr:twoCellAnchor>
  <xdr:twoCellAnchor>
    <xdr:from>
      <xdr:col>0</xdr:col>
      <xdr:colOff>0</xdr:colOff>
      <xdr:row>166</xdr:row>
      <xdr:rowOff>3174</xdr:rowOff>
    </xdr:from>
    <xdr:to>
      <xdr:col>3</xdr:col>
      <xdr:colOff>66675</xdr:colOff>
      <xdr:row>166</xdr:row>
      <xdr:rowOff>105766</xdr:rowOff>
    </xdr:to>
    <xdr:sp macro="" textlink="">
      <xdr:nvSpPr>
        <xdr:cNvPr id="16" name="TextBox 15">
          <a:extLst>
            <a:ext uri="{FF2B5EF4-FFF2-40B4-BE49-F238E27FC236}">
              <a16:creationId xmlns:a16="http://schemas.microsoft.com/office/drawing/2014/main" id="{00000000-0008-0000-1200-000010000000}"/>
            </a:ext>
          </a:extLst>
        </xdr:cNvPr>
        <xdr:cNvSpPr txBox="1"/>
      </xdr:nvSpPr>
      <xdr:spPr>
        <a:xfrm>
          <a:off x="0" y="26635074"/>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X18A11T</a:t>
          </a:r>
        </a:p>
      </xdr:txBody>
    </xdr:sp>
    <xdr:clientData/>
  </xdr:twoCellAnchor>
  <xdr:twoCellAnchor>
    <xdr:from>
      <xdr:col>4</xdr:col>
      <xdr:colOff>0</xdr:colOff>
      <xdr:row>37</xdr:row>
      <xdr:rowOff>0</xdr:rowOff>
    </xdr:from>
    <xdr:to>
      <xdr:col>6</xdr:col>
      <xdr:colOff>861060</xdr:colOff>
      <xdr:row>39</xdr:row>
      <xdr:rowOff>361950</xdr:rowOff>
    </xdr:to>
    <xdr:sp macro="" textlink="">
      <xdr:nvSpPr>
        <xdr:cNvPr id="17" name="TextBox 16">
          <a:extLst>
            <a:ext uri="{FF2B5EF4-FFF2-40B4-BE49-F238E27FC236}">
              <a16:creationId xmlns:a16="http://schemas.microsoft.com/office/drawing/2014/main" id="{00000000-0008-0000-1200-000011000000}"/>
            </a:ext>
          </a:extLst>
        </xdr:cNvPr>
        <xdr:cNvSpPr txBox="1"/>
      </xdr:nvSpPr>
      <xdr:spPr>
        <a:xfrm>
          <a:off x="1247775" y="5553075"/>
          <a:ext cx="5718810" cy="66675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[For</a:t>
          </a:r>
          <a:r>
            <a:rPr lang="en-AU" sz="900" baseline="0">
              <a:solidFill>
                <a:schemeClr val="dk1"/>
              </a:solidFill>
              <a:effectLst/>
              <a:latin typeface="Cambria" panose="02040503050406030204" pitchFamily="18" charset="0"/>
              <a:ea typeface="+mn-ea"/>
              <a:cs typeface="+mn-cs"/>
            </a:rPr>
            <a:t> each class of taxation income that an entity cannot measure reliably during the period, Entity to disclose information about the nature of the taxation, reasons why the taxation cannot be measured reliably</a:t>
          </a:r>
        </a:p>
        <a:p>
          <a:r>
            <a:rPr lang="en-AU" sz="900" baseline="0">
              <a:solidFill>
                <a:schemeClr val="dk1"/>
              </a:solidFill>
              <a:effectLst/>
              <a:latin typeface="Cambria" panose="02040503050406030204" pitchFamily="18" charset="0"/>
              <a:ea typeface="+mn-ea"/>
              <a:cs typeface="+mn-cs"/>
            </a:rPr>
            <a:t>and when that uncertainty might be resolved.]</a:t>
          </a:r>
        </a:p>
      </xdr:txBody>
    </xdr:sp>
    <xdr:clientData/>
  </xdr:twoCellAnchor>
  <xdr:twoCellAnchor>
    <xdr:from>
      <xdr:col>4</xdr:col>
      <xdr:colOff>0</xdr:colOff>
      <xdr:row>67</xdr:row>
      <xdr:rowOff>132522</xdr:rowOff>
    </xdr:from>
    <xdr:to>
      <xdr:col>6</xdr:col>
      <xdr:colOff>868679</xdr:colOff>
      <xdr:row>70</xdr:row>
      <xdr:rowOff>65598</xdr:rowOff>
    </xdr:to>
    <xdr:sp macro="" textlink="">
      <xdr:nvSpPr>
        <xdr:cNvPr id="18" name="TextBox 17">
          <a:extLst>
            <a:ext uri="{FF2B5EF4-FFF2-40B4-BE49-F238E27FC236}">
              <a16:creationId xmlns:a16="http://schemas.microsoft.com/office/drawing/2014/main" id="{00000000-0008-0000-1200-000012000000}"/>
            </a:ext>
          </a:extLst>
        </xdr:cNvPr>
        <xdr:cNvSpPr txBox="1"/>
      </xdr:nvSpPr>
      <xdr:spPr>
        <a:xfrm>
          <a:off x="1247775" y="11333922"/>
          <a:ext cx="5716904" cy="390276"/>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mn-cs"/>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mn-cs"/>
            </a:rPr>
            <a:t>Interest revenue is recognised using the effective interest method. </a:t>
          </a:r>
        </a:p>
      </xdr:txBody>
    </xdr:sp>
    <xdr:clientData/>
  </xdr:twoCellAnchor>
  <xdr:twoCellAnchor>
    <xdr:from>
      <xdr:col>4</xdr:col>
      <xdr:colOff>13894</xdr:colOff>
      <xdr:row>137</xdr:row>
      <xdr:rowOff>16586</xdr:rowOff>
    </xdr:from>
    <xdr:to>
      <xdr:col>6</xdr:col>
      <xdr:colOff>859714</xdr:colOff>
      <xdr:row>146</xdr:row>
      <xdr:rowOff>144780</xdr:rowOff>
    </xdr:to>
    <xdr:sp macro="" textlink="">
      <xdr:nvSpPr>
        <xdr:cNvPr id="19" name="TextBox 18">
          <a:extLst>
            <a:ext uri="{FF2B5EF4-FFF2-40B4-BE49-F238E27FC236}">
              <a16:creationId xmlns:a16="http://schemas.microsoft.com/office/drawing/2014/main" id="{00000000-0008-0000-1200-000013000000}"/>
            </a:ext>
          </a:extLst>
        </xdr:cNvPr>
        <xdr:cNvSpPr txBox="1"/>
      </xdr:nvSpPr>
      <xdr:spPr>
        <a:xfrm>
          <a:off x="1261669" y="22562261"/>
          <a:ext cx="5703570" cy="161409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Resources Received Free of Charge</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Resources received free of charge are recognised as revenue when, and only when, a fair value can be reliably determined and the services would have been purchased if they had not been donated.  Use of those resources is recognised as an expense. Resources received free of charge are recorded as either revenue or gains depending on their nature.	</a:t>
          </a:r>
        </a:p>
        <a:p>
          <a:endParaRPr lang="en-AU" sz="900">
            <a:solidFill>
              <a:schemeClr val="dk1"/>
            </a:solidFill>
            <a:effectLst/>
            <a:latin typeface="Cambria" panose="02040503050406030204" pitchFamily="18" charset="0"/>
            <a:ea typeface="+mn-ea"/>
            <a:cs typeface="+mn-cs"/>
          </a:endParaRPr>
        </a:p>
        <a:p>
          <a:pPr eaLnBrk="1" fontAlgn="auto" latinLnBrk="0" hangingPunct="1"/>
          <a:r>
            <a:rPr lang="en-AU" sz="900" i="1" u="sng">
              <a:solidFill>
                <a:schemeClr val="dk1"/>
              </a:solidFill>
              <a:effectLst/>
              <a:latin typeface="Cambria" panose="02040503050406030204" pitchFamily="18" charset="0"/>
              <a:ea typeface="+mn-ea"/>
              <a:cs typeface="+mn-cs"/>
            </a:rPr>
            <a:t>Volunteer Services</a:t>
          </a:r>
        </a:p>
        <a:p>
          <a:r>
            <a:rPr lang="en-AU" sz="900">
              <a:solidFill>
                <a:schemeClr val="dk1"/>
              </a:solidFill>
              <a:effectLst/>
              <a:latin typeface="Cambria" panose="02040503050406030204" pitchFamily="18" charset="0"/>
              <a:ea typeface="+mn-ea"/>
              <a:cs typeface="+mn-cs"/>
            </a:rPr>
            <a:t>On the initial recognition of volunteer services as an asset or an expense, the Entity recognises any related amounts in accordance with the relevant standard.  The Entity recognises the excess of the fair value of the volunteer services over the recognised related amounts as income immediately in the income statement.</a:t>
          </a:r>
        </a:p>
        <a:p>
          <a:pPr marL="0" indent="0"/>
          <a:endParaRPr lang="en-AU" sz="900" b="0">
            <a:solidFill>
              <a:schemeClr val="dk1"/>
            </a:solidFill>
            <a:effectLst/>
            <a:latin typeface="Cambria" panose="02040503050406030204" pitchFamily="18" charset="0"/>
            <a:ea typeface="+mn-ea"/>
            <a:cs typeface="+mn-cs"/>
          </a:endParaRPr>
        </a:p>
      </xdr:txBody>
    </xdr:sp>
    <xdr:clientData/>
  </xdr:twoCellAnchor>
  <xdr:twoCellAnchor>
    <xdr:from>
      <xdr:col>4</xdr:col>
      <xdr:colOff>14654</xdr:colOff>
      <xdr:row>175</xdr:row>
      <xdr:rowOff>29308</xdr:rowOff>
    </xdr:from>
    <xdr:to>
      <xdr:col>6</xdr:col>
      <xdr:colOff>861060</xdr:colOff>
      <xdr:row>182</xdr:row>
      <xdr:rowOff>428624</xdr:rowOff>
    </xdr:to>
    <xdr:sp macro="" textlink="">
      <xdr:nvSpPr>
        <xdr:cNvPr id="20" name="TextBox 19">
          <a:extLst>
            <a:ext uri="{FF2B5EF4-FFF2-40B4-BE49-F238E27FC236}">
              <a16:creationId xmlns:a16="http://schemas.microsoft.com/office/drawing/2014/main" id="{00000000-0008-0000-1200-000014000000}"/>
            </a:ext>
          </a:extLst>
        </xdr:cNvPr>
        <xdr:cNvSpPr txBox="1"/>
      </xdr:nvSpPr>
      <xdr:spPr>
        <a:xfrm>
          <a:off x="1262429" y="28175683"/>
          <a:ext cx="5704156" cy="1532791"/>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i="0" u="none">
              <a:solidFill>
                <a:schemeClr val="dk1"/>
              </a:solidFill>
              <a:effectLst/>
              <a:latin typeface="Cambria" panose="02040503050406030204" pitchFamily="18" charset="0"/>
              <a:ea typeface="+mn-ea"/>
              <a:cs typeface="+mn-cs"/>
            </a:rPr>
            <a:t>Accounting Policy</a:t>
          </a:r>
        </a:p>
        <a:p>
          <a:pPr marL="0" indent="0"/>
          <a:r>
            <a:rPr lang="en-AU" sz="900" i="1" u="sng">
              <a:solidFill>
                <a:schemeClr val="dk1"/>
              </a:solidFill>
              <a:effectLst/>
              <a:latin typeface="Cambria" panose="02040503050406030204" pitchFamily="18" charset="0"/>
              <a:ea typeface="+mn-ea"/>
              <a:cs typeface="+mn-cs"/>
            </a:rPr>
            <a:t>Resources Received Free of Charge</a:t>
          </a:r>
        </a:p>
        <a:p>
          <a:pPr marL="0" indent="0"/>
          <a:r>
            <a:rPr lang="en-AU" sz="900">
              <a:solidFill>
                <a:schemeClr val="dk1"/>
              </a:solidFill>
              <a:effectLst/>
              <a:latin typeface="Cambria" panose="02040503050406030204" pitchFamily="18" charset="0"/>
              <a:ea typeface="+mn-ea"/>
              <a:cs typeface="+mn-cs"/>
            </a:rPr>
            <a:t>Contributions of assets at no cost of acquisition or for nominal consideration are recognised as gains at their fair value when the asset qualifies for recognition, unless received from another Government entity as a consequence of a restructuring of administrative arrangements (refer to Note 8.2). </a:t>
          </a:r>
        </a:p>
        <a:p>
          <a:pPr marL="0" indent="0"/>
          <a:endParaRPr lang="en-AU" sz="900">
            <a:solidFill>
              <a:schemeClr val="dk1"/>
            </a:solidFill>
            <a:effectLst/>
            <a:latin typeface="Cambria" panose="02040503050406030204" pitchFamily="18" charset="0"/>
            <a:ea typeface="+mn-ea"/>
            <a:cs typeface="+mn-cs"/>
          </a:endParaRPr>
        </a:p>
        <a:p>
          <a:pPr marL="0" indent="0"/>
          <a:r>
            <a:rPr lang="en-AU" sz="900" i="1" u="sng">
              <a:solidFill>
                <a:schemeClr val="dk1"/>
              </a:solidFill>
              <a:effectLst/>
              <a:latin typeface="Cambria" panose="02040503050406030204" pitchFamily="18" charset="0"/>
              <a:ea typeface="+mn-ea"/>
              <a:cs typeface="+mn-cs"/>
            </a:rPr>
            <a:t>Sale of Assets</a:t>
          </a:r>
        </a:p>
        <a:p>
          <a:pPr marL="0" indent="0"/>
          <a:r>
            <a:rPr lang="en-AU" sz="900">
              <a:solidFill>
                <a:schemeClr val="dk1"/>
              </a:solidFill>
              <a:effectLst/>
              <a:latin typeface="Cambria" panose="02040503050406030204" pitchFamily="18" charset="0"/>
              <a:ea typeface="+mn-ea"/>
              <a:cs typeface="+mn-cs"/>
            </a:rPr>
            <a:t>Gains from disposal of assets are recognised when control of the asset has passed to the buyer  [Simplification suggestion: Consider deleting sentence as circumstances for recording as revenue or gain are set out separately above.]</a:t>
          </a:r>
        </a:p>
      </xdr:txBody>
    </xdr:sp>
    <xdr:clientData/>
  </xdr:twoCellAnchor>
  <xdr:twoCellAnchor>
    <xdr:from>
      <xdr:col>0</xdr:col>
      <xdr:colOff>0</xdr:colOff>
      <xdr:row>9</xdr:row>
      <xdr:rowOff>3175</xdr:rowOff>
    </xdr:from>
    <xdr:to>
      <xdr:col>3</xdr:col>
      <xdr:colOff>66675</xdr:colOff>
      <xdr:row>9</xdr:row>
      <xdr:rowOff>105767</xdr:rowOff>
    </xdr:to>
    <xdr:sp macro="" textlink="">
      <xdr:nvSpPr>
        <xdr:cNvPr id="21" name="TextBox 20">
          <a:extLst>
            <a:ext uri="{FF2B5EF4-FFF2-40B4-BE49-F238E27FC236}">
              <a16:creationId xmlns:a16="http://schemas.microsoft.com/office/drawing/2014/main" id="{9EAD05F3-2AAB-37FB-A7E5-02B791470B8D}"/>
            </a:ext>
          </a:extLst>
        </xdr:cNvPr>
        <xdr:cNvSpPr txBox="1"/>
      </xdr:nvSpPr>
      <xdr:spPr>
        <a:xfrm>
          <a:off x="0" y="1222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X18A0T</a:t>
          </a:r>
        </a:p>
      </xdr:txBody>
    </xdr:sp>
    <xdr:clientData/>
  </xdr:twoCellAnchor>
  <xdr:twoCellAnchor>
    <xdr:from>
      <xdr:col>0</xdr:col>
      <xdr:colOff>0</xdr:colOff>
      <xdr:row>21</xdr:row>
      <xdr:rowOff>3175</xdr:rowOff>
    </xdr:from>
    <xdr:to>
      <xdr:col>3</xdr:col>
      <xdr:colOff>66675</xdr:colOff>
      <xdr:row>21</xdr:row>
      <xdr:rowOff>105767</xdr:rowOff>
    </xdr:to>
    <xdr:sp macro="" textlink="">
      <xdr:nvSpPr>
        <xdr:cNvPr id="22" name="TextBox 21">
          <a:extLst>
            <a:ext uri="{FF2B5EF4-FFF2-40B4-BE49-F238E27FC236}">
              <a16:creationId xmlns:a16="http://schemas.microsoft.com/office/drawing/2014/main" id="{A9D6E687-6F83-1218-A956-BBE233A5B077}"/>
            </a:ext>
          </a:extLst>
        </xdr:cNvPr>
        <xdr:cNvSpPr txBox="1"/>
      </xdr:nvSpPr>
      <xdr:spPr>
        <a:xfrm>
          <a:off x="0" y="31559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X18A1T</a:t>
          </a:r>
        </a:p>
      </xdr:txBody>
    </xdr:sp>
    <xdr:clientData/>
  </xdr:twoCellAnchor>
  <xdr:twoCellAnchor>
    <xdr:from>
      <xdr:col>0</xdr:col>
      <xdr:colOff>0</xdr:colOff>
      <xdr:row>30</xdr:row>
      <xdr:rowOff>3175</xdr:rowOff>
    </xdr:from>
    <xdr:to>
      <xdr:col>3</xdr:col>
      <xdr:colOff>66675</xdr:colOff>
      <xdr:row>30</xdr:row>
      <xdr:rowOff>105767</xdr:rowOff>
    </xdr:to>
    <xdr:sp macro="" textlink="">
      <xdr:nvSpPr>
        <xdr:cNvPr id="23" name="TextBox 22">
          <a:extLst>
            <a:ext uri="{FF2B5EF4-FFF2-40B4-BE49-F238E27FC236}">
              <a16:creationId xmlns:a16="http://schemas.microsoft.com/office/drawing/2014/main" id="{15CB14BC-2558-8A68-6903-73EA6F49A5B7}"/>
            </a:ext>
          </a:extLst>
        </xdr:cNvPr>
        <xdr:cNvSpPr txBox="1"/>
      </xdr:nvSpPr>
      <xdr:spPr>
        <a:xfrm>
          <a:off x="0" y="4489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X18A2T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24" name="TextBox 23">
          <a:extLst>
            <a:ext uri="{FF2B5EF4-FFF2-40B4-BE49-F238E27FC236}">
              <a16:creationId xmlns:a16="http://schemas.microsoft.com/office/drawing/2014/main" id="{52ABD5F7-CC2D-B88B-35CD-1072134F76CA}"/>
            </a:ext>
          </a:extLst>
        </xdr:cNvPr>
        <xdr:cNvSpPr txBox="1"/>
      </xdr:nvSpPr>
      <xdr:spPr>
        <a:xfrm>
          <a:off x="0" y="63373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X18A3T</a:t>
          </a:r>
        </a:p>
      </xdr:txBody>
    </xdr:sp>
    <xdr:clientData/>
  </xdr:twoCellAnchor>
  <xdr:twoCellAnchor>
    <xdr:from>
      <xdr:col>0</xdr:col>
      <xdr:colOff>0</xdr:colOff>
      <xdr:row>48</xdr:row>
      <xdr:rowOff>3175</xdr:rowOff>
    </xdr:from>
    <xdr:to>
      <xdr:col>3</xdr:col>
      <xdr:colOff>66675</xdr:colOff>
      <xdr:row>48</xdr:row>
      <xdr:rowOff>105767</xdr:rowOff>
    </xdr:to>
    <xdr:sp macro="" textlink="">
      <xdr:nvSpPr>
        <xdr:cNvPr id="25" name="TextBox 24">
          <a:extLst>
            <a:ext uri="{FF2B5EF4-FFF2-40B4-BE49-F238E27FC236}">
              <a16:creationId xmlns:a16="http://schemas.microsoft.com/office/drawing/2014/main" id="{E7FE9CA6-065D-F65A-ED6B-9DBABF7C2F1E}"/>
            </a:ext>
          </a:extLst>
        </xdr:cNvPr>
        <xdr:cNvSpPr txBox="1"/>
      </xdr:nvSpPr>
      <xdr:spPr>
        <a:xfrm>
          <a:off x="0" y="7956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X18A4T</a:t>
          </a:r>
        </a:p>
      </xdr:txBody>
    </xdr:sp>
    <xdr:clientData/>
  </xdr:twoCellAnchor>
  <xdr:twoCellAnchor>
    <xdr:from>
      <xdr:col>0</xdr:col>
      <xdr:colOff>0</xdr:colOff>
      <xdr:row>59</xdr:row>
      <xdr:rowOff>3175</xdr:rowOff>
    </xdr:from>
    <xdr:to>
      <xdr:col>3</xdr:col>
      <xdr:colOff>66675</xdr:colOff>
      <xdr:row>59</xdr:row>
      <xdr:rowOff>105767</xdr:rowOff>
    </xdr:to>
    <xdr:sp macro="" textlink="">
      <xdr:nvSpPr>
        <xdr:cNvPr id="26" name="TextBox 25">
          <a:extLst>
            <a:ext uri="{FF2B5EF4-FFF2-40B4-BE49-F238E27FC236}">
              <a16:creationId xmlns:a16="http://schemas.microsoft.com/office/drawing/2014/main" id="{D74268F0-EBEF-2946-59E8-4B6287FE82A2}"/>
            </a:ext>
          </a:extLst>
        </xdr:cNvPr>
        <xdr:cNvSpPr txBox="1"/>
      </xdr:nvSpPr>
      <xdr:spPr>
        <a:xfrm>
          <a:off x="0" y="9985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X18A5T</a:t>
          </a:r>
        </a:p>
      </xdr:txBody>
    </xdr:sp>
    <xdr:clientData/>
  </xdr:twoCellAnchor>
  <xdr:twoCellAnchor>
    <xdr:from>
      <xdr:col>0</xdr:col>
      <xdr:colOff>0</xdr:colOff>
      <xdr:row>71</xdr:row>
      <xdr:rowOff>3175</xdr:rowOff>
    </xdr:from>
    <xdr:to>
      <xdr:col>3</xdr:col>
      <xdr:colOff>66675</xdr:colOff>
      <xdr:row>71</xdr:row>
      <xdr:rowOff>105767</xdr:rowOff>
    </xdr:to>
    <xdr:sp macro="" textlink="">
      <xdr:nvSpPr>
        <xdr:cNvPr id="27" name="TextBox 26">
          <a:extLst>
            <a:ext uri="{FF2B5EF4-FFF2-40B4-BE49-F238E27FC236}">
              <a16:creationId xmlns:a16="http://schemas.microsoft.com/office/drawing/2014/main" id="{EE45DA1D-D11D-DD50-C279-2FB1DB82C2AE}"/>
            </a:ext>
          </a:extLst>
        </xdr:cNvPr>
        <xdr:cNvSpPr txBox="1"/>
      </xdr:nvSpPr>
      <xdr:spPr>
        <a:xfrm>
          <a:off x="0" y="11814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X18A6T</a:t>
          </a:r>
        </a:p>
      </xdr:txBody>
    </xdr:sp>
    <xdr:clientData/>
  </xdr:twoCellAnchor>
  <xdr:twoCellAnchor>
    <xdr:from>
      <xdr:col>0</xdr:col>
      <xdr:colOff>0</xdr:colOff>
      <xdr:row>78</xdr:row>
      <xdr:rowOff>3175</xdr:rowOff>
    </xdr:from>
    <xdr:to>
      <xdr:col>3</xdr:col>
      <xdr:colOff>66675</xdr:colOff>
      <xdr:row>78</xdr:row>
      <xdr:rowOff>105767</xdr:rowOff>
    </xdr:to>
    <xdr:sp macro="" textlink="">
      <xdr:nvSpPr>
        <xdr:cNvPr id="28" name="TextBox 27">
          <a:extLst>
            <a:ext uri="{FF2B5EF4-FFF2-40B4-BE49-F238E27FC236}">
              <a16:creationId xmlns:a16="http://schemas.microsoft.com/office/drawing/2014/main" id="{B92CD1AB-AB93-E4D0-BC54-FAEE39C1CBAB}"/>
            </a:ext>
          </a:extLst>
        </xdr:cNvPr>
        <xdr:cNvSpPr txBox="1"/>
      </xdr:nvSpPr>
      <xdr:spPr>
        <a:xfrm>
          <a:off x="0" y="12880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X18A7T</a:t>
          </a:r>
        </a:p>
      </xdr:txBody>
    </xdr:sp>
    <xdr:clientData/>
  </xdr:twoCellAnchor>
  <xdr:twoCellAnchor>
    <xdr:from>
      <xdr:col>0</xdr:col>
      <xdr:colOff>0</xdr:colOff>
      <xdr:row>127</xdr:row>
      <xdr:rowOff>3175</xdr:rowOff>
    </xdr:from>
    <xdr:to>
      <xdr:col>3</xdr:col>
      <xdr:colOff>66675</xdr:colOff>
      <xdr:row>127</xdr:row>
      <xdr:rowOff>105767</xdr:rowOff>
    </xdr:to>
    <xdr:sp macro="" textlink="">
      <xdr:nvSpPr>
        <xdr:cNvPr id="29" name="TextBox 28">
          <a:extLst>
            <a:ext uri="{FF2B5EF4-FFF2-40B4-BE49-F238E27FC236}">
              <a16:creationId xmlns:a16="http://schemas.microsoft.com/office/drawing/2014/main" id="{F2DFDFDB-4303-DF5A-E444-9F497B242B14}"/>
            </a:ext>
          </a:extLst>
        </xdr:cNvPr>
        <xdr:cNvSpPr txBox="1"/>
      </xdr:nvSpPr>
      <xdr:spPr>
        <a:xfrm>
          <a:off x="0" y="208343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X18A8T</a:t>
          </a:r>
        </a:p>
      </xdr:txBody>
    </xdr:sp>
    <xdr:clientData/>
  </xdr:twoCellAnchor>
  <xdr:twoCellAnchor>
    <xdr:from>
      <xdr:col>0</xdr:col>
      <xdr:colOff>0</xdr:colOff>
      <xdr:row>151</xdr:row>
      <xdr:rowOff>3175</xdr:rowOff>
    </xdr:from>
    <xdr:to>
      <xdr:col>3</xdr:col>
      <xdr:colOff>66675</xdr:colOff>
      <xdr:row>151</xdr:row>
      <xdr:rowOff>105767</xdr:rowOff>
    </xdr:to>
    <xdr:sp macro="" textlink="">
      <xdr:nvSpPr>
        <xdr:cNvPr id="30" name="TextBox 29">
          <a:extLst>
            <a:ext uri="{FF2B5EF4-FFF2-40B4-BE49-F238E27FC236}">
              <a16:creationId xmlns:a16="http://schemas.microsoft.com/office/drawing/2014/main" id="{908BA0AC-774B-0CE6-0160-F18358425859}"/>
            </a:ext>
          </a:extLst>
        </xdr:cNvPr>
        <xdr:cNvSpPr txBox="1"/>
      </xdr:nvSpPr>
      <xdr:spPr>
        <a:xfrm>
          <a:off x="0" y="244919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X18A9T</a:t>
          </a:r>
        </a:p>
      </xdr:txBody>
    </xdr:sp>
    <xdr:clientData/>
  </xdr:twoCellAnchor>
  <xdr:twoCellAnchor>
    <xdr:from>
      <xdr:col>0</xdr:col>
      <xdr:colOff>0</xdr:colOff>
      <xdr:row>156</xdr:row>
      <xdr:rowOff>3175</xdr:rowOff>
    </xdr:from>
    <xdr:to>
      <xdr:col>3</xdr:col>
      <xdr:colOff>66675</xdr:colOff>
      <xdr:row>156</xdr:row>
      <xdr:rowOff>105767</xdr:rowOff>
    </xdr:to>
    <xdr:sp macro="" textlink="">
      <xdr:nvSpPr>
        <xdr:cNvPr id="31" name="TextBox 30">
          <a:extLst>
            <a:ext uri="{FF2B5EF4-FFF2-40B4-BE49-F238E27FC236}">
              <a16:creationId xmlns:a16="http://schemas.microsoft.com/office/drawing/2014/main" id="{57C10FE6-D5C4-5B2F-4D3B-8C1E98A61A74}"/>
            </a:ext>
          </a:extLst>
        </xdr:cNvPr>
        <xdr:cNvSpPr txBox="1"/>
      </xdr:nvSpPr>
      <xdr:spPr>
        <a:xfrm>
          <a:off x="0" y="251968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X18A10T</a:t>
          </a:r>
        </a:p>
      </xdr:txBody>
    </xdr:sp>
    <xdr:clientData/>
  </xdr:twoCellAnchor>
  <xdr:twoCellAnchor>
    <xdr:from>
      <xdr:col>0</xdr:col>
      <xdr:colOff>0</xdr:colOff>
      <xdr:row>166</xdr:row>
      <xdr:rowOff>3175</xdr:rowOff>
    </xdr:from>
    <xdr:to>
      <xdr:col>3</xdr:col>
      <xdr:colOff>66675</xdr:colOff>
      <xdr:row>166</xdr:row>
      <xdr:rowOff>105767</xdr:rowOff>
    </xdr:to>
    <xdr:sp macro="" textlink="">
      <xdr:nvSpPr>
        <xdr:cNvPr id="32" name="TextBox 31">
          <a:extLst>
            <a:ext uri="{FF2B5EF4-FFF2-40B4-BE49-F238E27FC236}">
              <a16:creationId xmlns:a16="http://schemas.microsoft.com/office/drawing/2014/main" id="{BADB8D90-EA81-E0A1-16DB-97C9DE5A8C43}"/>
            </a:ext>
          </a:extLst>
        </xdr:cNvPr>
        <xdr:cNvSpPr txBox="1"/>
      </xdr:nvSpPr>
      <xdr:spPr>
        <a:xfrm>
          <a:off x="0" y="266350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X18A11T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979713</xdr:colOff>
      <xdr:row>15</xdr:row>
      <xdr:rowOff>38100</xdr:rowOff>
    </xdr:from>
    <xdr:to>
      <xdr:col>7</xdr:col>
      <xdr:colOff>849085</xdr:colOff>
      <xdr:row>15</xdr:row>
      <xdr:rowOff>1028700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951138" y="2933700"/>
          <a:ext cx="5708197" cy="99060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Cash is recognised at its nominal amount. Cash and cash equivalents includes:  </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a) cash on hand;</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b) demand deposits in bank accounts with an original maturity of 3 months or less that are readily </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convertible to</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known amounts of cash and subject to insignificant risk of changes in value; and</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c) cash in special accounts.</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2689</xdr:colOff>
      <xdr:row>53</xdr:row>
      <xdr:rowOff>50428</xdr:rowOff>
    </xdr:from>
    <xdr:to>
      <xdr:col>8</xdr:col>
      <xdr:colOff>0</xdr:colOff>
      <xdr:row>56</xdr:row>
      <xdr:rowOff>38548</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955189" y="9432553"/>
          <a:ext cx="5702786" cy="1845047"/>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i="1" u="sng">
              <a:solidFill>
                <a:schemeClr val="dk1"/>
              </a:solidFill>
              <a:effectLst/>
              <a:latin typeface="Cambria" panose="02040503050406030204" pitchFamily="18" charset="0"/>
              <a:ea typeface="+mn-ea"/>
              <a:cs typeface="+mn-cs"/>
            </a:rPr>
            <a:t>Financial assets </a:t>
          </a:r>
          <a:endParaRPr lang="en-AU" sz="900">
            <a:solidFill>
              <a:schemeClr val="dk1"/>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Trade receivables, loans and other receivables that are held for the purpose of collecting the contractual cash flows where the cash flows are solely payments of principal</a:t>
          </a:r>
          <a:r>
            <a:rPr lang="en-AU" sz="900" baseline="0">
              <a:solidFill>
                <a:sysClr val="windowText" lastClr="000000"/>
              </a:solidFill>
              <a:effectLst/>
              <a:latin typeface="Cambria" panose="02040503050406030204" pitchFamily="18" charset="0"/>
              <a:ea typeface="+mn-ea"/>
              <a:cs typeface="+mn-cs"/>
            </a:rPr>
            <a:t> and interest</a:t>
          </a:r>
          <a:r>
            <a:rPr lang="en-AU" sz="900" strike="noStrike" baseline="0">
              <a:solidFill>
                <a:sysClr val="windowText" lastClr="000000"/>
              </a:solidFill>
              <a:effectLst/>
              <a:latin typeface="Cambria" panose="02040503050406030204" pitchFamily="18" charset="0"/>
              <a:ea typeface="+mn-ea"/>
              <a:cs typeface="+mn-cs"/>
            </a:rPr>
            <a:t>, that are not provided at below-market interest rates,</a:t>
          </a:r>
          <a:r>
            <a:rPr lang="en-AU" sz="900">
              <a:solidFill>
                <a:sysClr val="windowText" lastClr="000000"/>
              </a:solidFill>
              <a:effectLst/>
              <a:latin typeface="Cambria" panose="02040503050406030204" pitchFamily="18" charset="0"/>
              <a:ea typeface="+mn-ea"/>
              <a:cs typeface="+mn-cs"/>
            </a:rPr>
            <a:t> are </a:t>
          </a:r>
          <a:r>
            <a:rPr lang="en-AU" sz="900" strike="noStrike" baseline="0">
              <a:solidFill>
                <a:sysClr val="windowText" lastClr="000000"/>
              </a:solidFill>
              <a:effectLst/>
              <a:latin typeface="Cambria" panose="02040503050406030204" pitchFamily="18" charset="0"/>
              <a:ea typeface="+mn-ea"/>
              <a:cs typeface="+mn-cs"/>
            </a:rPr>
            <a:t>subsequently measured </a:t>
          </a:r>
          <a:r>
            <a:rPr lang="en-AU" sz="900">
              <a:solidFill>
                <a:sysClr val="windowText" lastClr="000000"/>
              </a:solidFill>
              <a:effectLst/>
              <a:latin typeface="Cambria" panose="02040503050406030204" pitchFamily="18" charset="0"/>
              <a:ea typeface="+mn-ea"/>
              <a:cs typeface="+mn-cs"/>
            </a:rPr>
            <a:t>at amortised cost using the effective interest method </a:t>
          </a:r>
          <a:r>
            <a:rPr lang="en-AU" sz="900" strike="noStrike" baseline="0">
              <a:solidFill>
                <a:sysClr val="windowText" lastClr="000000"/>
              </a:solidFill>
              <a:effectLst/>
              <a:latin typeface="Cambria" panose="02040503050406030204" pitchFamily="18" charset="0"/>
              <a:ea typeface="+mn-ea"/>
              <a:cs typeface="+mn-cs"/>
            </a:rPr>
            <a:t>adjusted for any loss allowance</a:t>
          </a:r>
          <a:r>
            <a:rPr lang="en-AU" sz="900">
              <a:solidFill>
                <a:sysClr val="windowText" lastClr="000000"/>
              </a:solidFill>
              <a:effectLst/>
              <a:latin typeface="Cambria" panose="02040503050406030204" pitchFamily="18" charset="0"/>
              <a:ea typeface="+mn-ea"/>
              <a:cs typeface="+mn-cs"/>
            </a:rPr>
            <a:t>.</a:t>
          </a:r>
        </a:p>
        <a:p>
          <a:endParaRPr lang="en-AU" sz="900" b="0">
            <a:solidFill>
              <a:sysClr val="windowText" lastClr="000000"/>
            </a:solidFill>
            <a:effectLst/>
            <a:latin typeface="Cambria" panose="02040503050406030204" pitchFamily="18" charset="0"/>
            <a:ea typeface="+mn-ea"/>
            <a:cs typeface="Times New Roman" panose="02020603050405020304" pitchFamily="18" charset="0"/>
          </a:endParaRPr>
        </a:p>
        <a:p>
          <a:r>
            <a:rPr lang="en-AU" sz="900" b="0" i="1">
              <a:solidFill>
                <a:sysClr val="windowText" lastClr="000000"/>
              </a:solidFill>
              <a:effectLst/>
              <a:latin typeface="Cambria" panose="02040503050406030204" pitchFamily="18" charset="0"/>
              <a:ea typeface="+mn-ea"/>
              <a:cs typeface="Times New Roman" panose="02020603050405020304" pitchFamily="18" charset="0"/>
            </a:rPr>
            <a:t>Note: F</a:t>
          </a:r>
          <a:r>
            <a:rPr lang="en-AU" sz="900" b="0" i="1" baseline="0">
              <a:solidFill>
                <a:sysClr val="windowText" lastClr="000000"/>
              </a:solidFill>
              <a:effectLst/>
              <a:latin typeface="Cambria" panose="02040503050406030204" pitchFamily="18" charset="0"/>
              <a:ea typeface="+mn-ea"/>
              <a:cs typeface="Times New Roman" panose="02020603050405020304" pitchFamily="18" charset="0"/>
            </a:rPr>
            <a:t>inancial assets measured at fair value through other comprehensive income are not reduced by an impairment loss account. This loss account should not be reported in the Statement of Financial Position separately, and should be disclosed in the notes. An additional disclosure will need to be included to meet this requirement as per </a:t>
          </a:r>
          <a:r>
            <a:rPr lang="en-AU" sz="900" b="0" i="1" baseline="0">
              <a:solidFill>
                <a:srgbClr val="FF0000"/>
              </a:solidFill>
              <a:effectLst/>
              <a:latin typeface="Cambria" panose="02040503050406030204" pitchFamily="18" charset="0"/>
              <a:ea typeface="+mn-ea"/>
              <a:cs typeface="Times New Roman" panose="02020603050405020304" pitchFamily="18" charset="0"/>
            </a:rPr>
            <a:t>AASB 7.16A. </a:t>
          </a:r>
          <a:r>
            <a:rPr lang="en-AU" sz="900" b="0" i="1">
              <a:solidFill>
                <a:srgbClr val="FF0000"/>
              </a:solidFill>
              <a:effectLst/>
              <a:latin typeface="Cambria" panose="02040503050406030204" pitchFamily="18" charset="0"/>
              <a:ea typeface="+mn-ea"/>
              <a:cs typeface="Times New Roman" panose="02020603050405020304" pitchFamily="18" charset="0"/>
            </a:rPr>
            <a:t> </a:t>
          </a:r>
        </a:p>
        <a:p>
          <a:endParaRPr lang="en-AU" sz="900" b="0" i="1">
            <a:solidFill>
              <a:sysClr val="windowText" lastClr="000000"/>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ysClr val="windowText" lastClr="000000"/>
              </a:solidFill>
              <a:effectLst/>
              <a:latin typeface="Cambria" panose="02040503050406030204" pitchFamily="18" charset="0"/>
              <a:ea typeface="+mn-ea"/>
              <a:cs typeface="Times New Roman" panose="02020603050405020304" pitchFamily="18" charset="0"/>
            </a:rPr>
            <a:t>Accounting Judgements and </a:t>
          </a:r>
          <a:r>
            <a:rPr lang="en-AU" sz="900" b="1">
              <a:solidFill>
                <a:schemeClr val="dk1"/>
              </a:solidFill>
              <a:effectLst/>
              <a:latin typeface="Cambria" panose="02040503050406030204" pitchFamily="18" charset="0"/>
              <a:ea typeface="+mn-ea"/>
              <a:cs typeface="Times New Roman" panose="02020603050405020304" pitchFamily="18" charset="0"/>
            </a:rPr>
            <a:t>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0</xdr:colOff>
      <xdr:row>81</xdr:row>
      <xdr:rowOff>0</xdr:rowOff>
    </xdr:from>
    <xdr:to>
      <xdr:col>7</xdr:col>
      <xdr:colOff>723900</xdr:colOff>
      <xdr:row>84</xdr:row>
      <xdr:rowOff>15240</xdr:rowOff>
    </xdr:to>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952500" y="11353800"/>
          <a:ext cx="5591175" cy="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strike="noStrike" baseline="0">
              <a:solidFill>
                <a:sysClr val="windowText" lastClr="000000"/>
              </a:solidFill>
              <a:effectLst/>
              <a:latin typeface="Cambria" panose="02040503050406030204" pitchFamily="18" charset="0"/>
              <a:ea typeface="+mn-ea"/>
              <a:cs typeface="+mn-cs"/>
            </a:rPr>
            <a:t>AASB 9 replaces the 'incurred loss' model previously used under AASB 139 with an 'expected credit loss' (ECL) model. This new impairment model applies to financial assets measured at amortised cost, contract assets and debt instruments measured at fair value through other comprehensive income.</a:t>
          </a:r>
        </a:p>
        <a:p>
          <a:endParaRPr lang="en-AU" sz="900" strike="noStrike" baseline="0">
            <a:solidFill>
              <a:sysClr val="windowText" lastClr="000000"/>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Trade and other receivable assets at amortised</a:t>
          </a:r>
          <a:r>
            <a:rPr lang="en-AU" sz="900" baseline="0">
              <a:solidFill>
                <a:sysClr val="windowText" lastClr="000000"/>
              </a:solidFill>
              <a:effectLst/>
              <a:latin typeface="Cambria" panose="02040503050406030204" pitchFamily="18" charset="0"/>
              <a:ea typeface="+mn-ea"/>
              <a:cs typeface="+mn-cs"/>
            </a:rPr>
            <a:t> cost</a:t>
          </a:r>
          <a:r>
            <a:rPr lang="en-AU" sz="900">
              <a:solidFill>
                <a:sysClr val="windowText" lastClr="000000"/>
              </a:solidFill>
              <a:effectLst/>
              <a:latin typeface="Cambria" panose="02040503050406030204" pitchFamily="18" charset="0"/>
              <a:ea typeface="+mn-ea"/>
              <a:cs typeface="+mn-cs"/>
            </a:rPr>
            <a:t> are assessed for impairment</a:t>
          </a:r>
          <a:r>
            <a:rPr lang="en-AU" sz="900" baseline="0">
              <a:solidFill>
                <a:sysClr val="windowText" lastClr="000000"/>
              </a:solidFill>
              <a:effectLst/>
              <a:latin typeface="Cambria" panose="02040503050406030204" pitchFamily="18" charset="0"/>
              <a:ea typeface="+mn-ea"/>
              <a:cs typeface="+mn-cs"/>
            </a:rPr>
            <a:t> at the end of each reporting period. The simplified approach has been adopted in measuring the impairment loss allowance at an amount equal to lifetime ECL.</a:t>
          </a:r>
          <a:endParaRPr lang="en-AU" sz="900">
            <a:solidFill>
              <a:sysClr val="windowText" lastClr="000000"/>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15240</xdr:colOff>
      <xdr:row>142</xdr:row>
      <xdr:rowOff>44823</xdr:rowOff>
    </xdr:from>
    <xdr:to>
      <xdr:col>8</xdr:col>
      <xdr:colOff>7620</xdr:colOff>
      <xdr:row>144</xdr:row>
      <xdr:rowOff>26894</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967740" y="12236823"/>
          <a:ext cx="5697855" cy="2258546"/>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endParaRPr lang="en-AU" sz="900" b="0">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mn-ea"/>
              <a:cs typeface="+mn-cs"/>
            </a:rPr>
            <a:t>Investments in Associates</a:t>
          </a:r>
        </a:p>
        <a:p>
          <a:r>
            <a:rPr lang="en-AU" sz="900">
              <a:solidFill>
                <a:schemeClr val="dk1"/>
              </a:solidFill>
              <a:effectLst/>
              <a:latin typeface="Cambria" panose="02040503050406030204" pitchFamily="18" charset="0"/>
              <a:ea typeface="+mn-ea"/>
              <a:cs typeface="+mn-cs"/>
            </a:rPr>
            <a:t>The entity’s investment in its associates is accounted for using the equity method.</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Under the equity method, investments in the associates are carried in the entity's statement of financial position at cost as adjusted for post-acquisition changes in the entity's share of net assets of the associates. Goodwill relating to an associate is included in the carrying amount of the investment. After the application of the equity method, the entity determines whether it is necessary to recognise any impairment loss with respect to the net investment in associates.  </a:t>
          </a:r>
          <a:r>
            <a:rPr lang="en-AU" sz="900">
              <a:effectLst/>
              <a:latin typeface="Cambria" panose="02040503050406030204" pitchFamily="18" charset="0"/>
            </a:rPr>
            <a:t>[AASB</a:t>
          </a:r>
          <a:r>
            <a:rPr lang="en-AU" sz="900" baseline="0">
              <a:effectLst/>
              <a:latin typeface="Cambria" panose="02040503050406030204" pitchFamily="18" charset="0"/>
            </a:rPr>
            <a:t> 128.23]</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i="1" u="sng">
              <a:solidFill>
                <a:schemeClr val="dk1"/>
              </a:solidFill>
              <a:effectLst/>
              <a:latin typeface="Cambria" panose="02040503050406030204" pitchFamily="18" charset="0"/>
              <a:ea typeface="+mn-ea"/>
              <a:cs typeface="+mn-cs"/>
            </a:rPr>
            <a:t>Jointly Controlled Entities</a:t>
          </a: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Interests in jointly controlled entities in which the entity is a venturer (and so has joint control) are accounted for using the equity method.</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solidFill>
              <a:srgbClr val="FF0000"/>
            </a:solidFill>
            <a:effectLst/>
            <a:latin typeface="Cambria" panose="02040503050406030204" pitchFamily="18" charset="0"/>
          </a:endParaRPr>
        </a:p>
      </xdr:txBody>
    </xdr:sp>
    <xdr:clientData/>
  </xdr:twoCellAnchor>
  <xdr:twoCellAnchor editAs="oneCell">
    <xdr:from>
      <xdr:col>4</xdr:col>
      <xdr:colOff>0</xdr:colOff>
      <xdr:row>1</xdr:row>
      <xdr:rowOff>0</xdr:rowOff>
    </xdr:from>
    <xdr:to>
      <xdr:col>8</xdr:col>
      <xdr:colOff>468720</xdr:colOff>
      <xdr:row>2</xdr:row>
      <xdr:rowOff>53340</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952500" y="161925"/>
          <a:ext cx="6174195" cy="29146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Financial Position</a:t>
          </a:r>
        </a:p>
      </xdr:txBody>
    </xdr:sp>
    <xdr:clientData/>
  </xdr:twoCellAnchor>
  <xdr:twoCellAnchor editAs="oneCell">
    <xdr:from>
      <xdr:col>4</xdr:col>
      <xdr:colOff>1737360</xdr:colOff>
      <xdr:row>1</xdr:row>
      <xdr:rowOff>0</xdr:rowOff>
    </xdr:from>
    <xdr:to>
      <xdr:col>7</xdr:col>
      <xdr:colOff>507547</xdr:colOff>
      <xdr:row>2</xdr:row>
      <xdr:rowOff>504825</xdr:rowOff>
    </xdr:to>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2689860" y="161925"/>
          <a:ext cx="3637462" cy="7429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analyses the [entity's] assets used  to conduct its operations and the operating liabilities incurred as a result. </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Employee related information is disclosed in the People and Relationships section.</a:t>
          </a:r>
        </a:p>
      </xdr:txBody>
    </xdr:sp>
    <xdr:clientData/>
  </xdr:twoCellAnchor>
  <xdr:twoCellAnchor>
    <xdr:from>
      <xdr:col>0</xdr:col>
      <xdr:colOff>0</xdr:colOff>
      <xdr:row>2</xdr:row>
      <xdr:rowOff>3175</xdr:rowOff>
    </xdr:from>
    <xdr:to>
      <xdr:col>3</xdr:col>
      <xdr:colOff>66675</xdr:colOff>
      <xdr:row>2</xdr:row>
      <xdr:rowOff>105767</xdr:rowOff>
    </xdr:to>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0" y="4032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0</xdr:colOff>
      <xdr:row>16</xdr:row>
      <xdr:rowOff>3175</xdr:rowOff>
    </xdr:from>
    <xdr:to>
      <xdr:col>3</xdr:col>
      <xdr:colOff>66675</xdr:colOff>
      <xdr:row>16</xdr:row>
      <xdr:rowOff>105767</xdr:rowOff>
    </xdr:to>
    <xdr:sp macro="" textlink="">
      <xdr:nvSpPr>
        <xdr:cNvPr id="9" name="TextBox 8">
          <a:extLst>
            <a:ext uri="{FF2B5EF4-FFF2-40B4-BE49-F238E27FC236}">
              <a16:creationId xmlns:a16="http://schemas.microsoft.com/office/drawing/2014/main" id="{00000000-0008-0000-1300-000009000000}"/>
            </a:ext>
          </a:extLst>
        </xdr:cNvPr>
        <xdr:cNvSpPr txBox="1"/>
      </xdr:nvSpPr>
      <xdr:spPr>
        <a:xfrm>
          <a:off x="0" y="40036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X20A1T</a:t>
          </a:r>
        </a:p>
      </xdr:txBody>
    </xdr:sp>
    <xdr:clientData/>
  </xdr:twoCellAnchor>
  <xdr:twoCellAnchor>
    <xdr:from>
      <xdr:col>0</xdr:col>
      <xdr:colOff>0</xdr:colOff>
      <xdr:row>83</xdr:row>
      <xdr:rowOff>3175</xdr:rowOff>
    </xdr:from>
    <xdr:to>
      <xdr:col>3</xdr:col>
      <xdr:colOff>66675</xdr:colOff>
      <xdr:row>83</xdr:row>
      <xdr:rowOff>105767</xdr:rowOff>
    </xdr:to>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0" y="11353800"/>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X20A2T</a:t>
          </a:r>
        </a:p>
      </xdr:txBody>
    </xdr:sp>
    <xdr:clientData/>
  </xdr:twoCellAnchor>
  <xdr:twoCellAnchor>
    <xdr:from>
      <xdr:col>0</xdr:col>
      <xdr:colOff>0</xdr:colOff>
      <xdr:row>140</xdr:row>
      <xdr:rowOff>3175</xdr:rowOff>
    </xdr:from>
    <xdr:to>
      <xdr:col>3</xdr:col>
      <xdr:colOff>66675</xdr:colOff>
      <xdr:row>140</xdr:row>
      <xdr:rowOff>105767</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0" y="12134850"/>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X20A3T</a:t>
          </a:r>
        </a:p>
      </xdr:txBody>
    </xdr:sp>
    <xdr:clientData/>
  </xdr:twoCellAnchor>
  <xdr:twoCellAnchor>
    <xdr:from>
      <xdr:col>0</xdr:col>
      <xdr:colOff>0</xdr:colOff>
      <xdr:row>170</xdr:row>
      <xdr:rowOff>3176</xdr:rowOff>
    </xdr:from>
    <xdr:to>
      <xdr:col>3</xdr:col>
      <xdr:colOff>66675</xdr:colOff>
      <xdr:row>170</xdr:row>
      <xdr:rowOff>105768</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0" y="16538576"/>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X20A4T</a:t>
          </a:r>
        </a:p>
      </xdr:txBody>
    </xdr:sp>
    <xdr:clientData/>
  </xdr:twoCellAnchor>
  <xdr:twoCellAnchor>
    <xdr:from>
      <xdr:col>8</xdr:col>
      <xdr:colOff>243840</xdr:colOff>
      <xdr:row>19</xdr:row>
      <xdr:rowOff>15240</xdr:rowOff>
    </xdr:from>
    <xdr:to>
      <xdr:col>11</xdr:col>
      <xdr:colOff>144665</xdr:colOff>
      <xdr:row>22</xdr:row>
      <xdr:rowOff>78441</xdr:rowOff>
    </xdr:to>
    <xdr:sp macro="" textlink="">
      <xdr:nvSpPr>
        <xdr:cNvPr id="13" name="Rounded Rectangular Callout 1">
          <a:extLst>
            <a:ext uri="{FF2B5EF4-FFF2-40B4-BE49-F238E27FC236}">
              <a16:creationId xmlns:a16="http://schemas.microsoft.com/office/drawing/2014/main" id="{00000000-0008-0000-1300-00000D000000}"/>
            </a:ext>
          </a:extLst>
        </xdr:cNvPr>
        <xdr:cNvSpPr/>
      </xdr:nvSpPr>
      <xdr:spPr>
        <a:xfrm rot="10800000" flipH="1" flipV="1">
          <a:off x="6901815" y="4472940"/>
          <a:ext cx="1643900" cy="529926"/>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Disclose </a:t>
          </a:r>
          <a:r>
            <a:rPr lang="en-AU" sz="900" b="1" baseline="0">
              <a:solidFill>
                <a:sysClr val="windowText" lastClr="000000"/>
              </a:solidFill>
            </a:rPr>
            <a:t>separately on face statements if material AASB 1060.21. </a:t>
          </a:r>
          <a:endParaRPr lang="en-AU" sz="900" b="1">
            <a:solidFill>
              <a:sysClr val="windowText" lastClr="000000"/>
            </a:solidFill>
          </a:endParaRPr>
        </a:p>
      </xdr:txBody>
    </xdr:sp>
    <xdr:clientData/>
  </xdr:twoCellAnchor>
  <xdr:twoCellAnchor>
    <xdr:from>
      <xdr:col>0</xdr:col>
      <xdr:colOff>0</xdr:colOff>
      <xdr:row>8</xdr:row>
      <xdr:rowOff>3175</xdr:rowOff>
    </xdr:from>
    <xdr:to>
      <xdr:col>3</xdr:col>
      <xdr:colOff>66675</xdr:colOff>
      <xdr:row>8</xdr:row>
      <xdr:rowOff>105767</xdr:rowOff>
    </xdr:to>
    <xdr:sp macro="" textlink="">
      <xdr:nvSpPr>
        <xdr:cNvPr id="14" name="TextBox 13">
          <a:extLst>
            <a:ext uri="{FF2B5EF4-FFF2-40B4-BE49-F238E27FC236}">
              <a16:creationId xmlns:a16="http://schemas.microsoft.com/office/drawing/2014/main" id="{58BEBBE1-3DAE-9C20-A003-CFEA62029A45}"/>
            </a:ext>
          </a:extLst>
        </xdr:cNvPr>
        <xdr:cNvSpPr txBox="1"/>
      </xdr:nvSpPr>
      <xdr:spPr>
        <a:xfrm>
          <a:off x="0" y="16986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X19A0T</a:t>
          </a:r>
        </a:p>
      </xdr:txBody>
    </xdr:sp>
    <xdr:clientData/>
  </xdr:twoCellAnchor>
  <xdr:twoCellAnchor>
    <xdr:from>
      <xdr:col>0</xdr:col>
      <xdr:colOff>0</xdr:colOff>
      <xdr:row>16</xdr:row>
      <xdr:rowOff>3175</xdr:rowOff>
    </xdr:from>
    <xdr:to>
      <xdr:col>3</xdr:col>
      <xdr:colOff>66675</xdr:colOff>
      <xdr:row>16</xdr:row>
      <xdr:rowOff>105767</xdr:rowOff>
    </xdr:to>
    <xdr:sp macro="" textlink="">
      <xdr:nvSpPr>
        <xdr:cNvPr id="15" name="TextBox 14">
          <a:extLst>
            <a:ext uri="{FF2B5EF4-FFF2-40B4-BE49-F238E27FC236}">
              <a16:creationId xmlns:a16="http://schemas.microsoft.com/office/drawing/2014/main" id="{9C5B2C10-0115-71CF-A870-4A75CD527882}"/>
            </a:ext>
          </a:extLst>
        </xdr:cNvPr>
        <xdr:cNvSpPr txBox="1"/>
      </xdr:nvSpPr>
      <xdr:spPr>
        <a:xfrm>
          <a:off x="0" y="40036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X19A1T</a:t>
          </a:r>
        </a:p>
      </xdr:txBody>
    </xdr:sp>
    <xdr:clientData/>
  </xdr:twoCellAnchor>
  <xdr:twoCellAnchor>
    <xdr:from>
      <xdr:col>0</xdr:col>
      <xdr:colOff>0</xdr:colOff>
      <xdr:row>87</xdr:row>
      <xdr:rowOff>3175</xdr:rowOff>
    </xdr:from>
    <xdr:to>
      <xdr:col>3</xdr:col>
      <xdr:colOff>66675</xdr:colOff>
      <xdr:row>87</xdr:row>
      <xdr:rowOff>105767</xdr:rowOff>
    </xdr:to>
    <xdr:sp macro="" textlink="">
      <xdr:nvSpPr>
        <xdr:cNvPr id="16" name="TextBox 15">
          <a:extLst>
            <a:ext uri="{FF2B5EF4-FFF2-40B4-BE49-F238E27FC236}">
              <a16:creationId xmlns:a16="http://schemas.microsoft.com/office/drawing/2014/main" id="{FFC48516-63E5-768C-6CD4-9447548F1EB8}"/>
            </a:ext>
          </a:extLst>
        </xdr:cNvPr>
        <xdr:cNvSpPr txBox="1"/>
      </xdr:nvSpPr>
      <xdr:spPr>
        <a:xfrm>
          <a:off x="0" y="116808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X19A2T</a:t>
          </a:r>
        </a:p>
      </xdr:txBody>
    </xdr:sp>
    <xdr:clientData/>
  </xdr:twoCellAnchor>
  <xdr:twoCellAnchor>
    <xdr:from>
      <xdr:col>0</xdr:col>
      <xdr:colOff>0</xdr:colOff>
      <xdr:row>185</xdr:row>
      <xdr:rowOff>3175</xdr:rowOff>
    </xdr:from>
    <xdr:to>
      <xdr:col>3</xdr:col>
      <xdr:colOff>66675</xdr:colOff>
      <xdr:row>185</xdr:row>
      <xdr:rowOff>105767</xdr:rowOff>
    </xdr:to>
    <xdr:sp macro="" textlink="">
      <xdr:nvSpPr>
        <xdr:cNvPr id="17" name="TextBox 16">
          <a:extLst>
            <a:ext uri="{FF2B5EF4-FFF2-40B4-BE49-F238E27FC236}">
              <a16:creationId xmlns:a16="http://schemas.microsoft.com/office/drawing/2014/main" id="{C869DA1D-E27E-377C-8911-6A6FC13873D5}"/>
            </a:ext>
          </a:extLst>
        </xdr:cNvPr>
        <xdr:cNvSpPr txBox="1"/>
      </xdr:nvSpPr>
      <xdr:spPr>
        <a:xfrm>
          <a:off x="0" y="173386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X19A3T</a:t>
          </a:r>
        </a:p>
      </xdr:txBody>
    </xdr:sp>
    <xdr:clientData/>
  </xdr:twoCellAnchor>
  <xdr:twoCellAnchor>
    <xdr:from>
      <xdr:col>0</xdr:col>
      <xdr:colOff>0</xdr:colOff>
      <xdr:row>145</xdr:row>
      <xdr:rowOff>0</xdr:rowOff>
    </xdr:from>
    <xdr:to>
      <xdr:col>3</xdr:col>
      <xdr:colOff>66675</xdr:colOff>
      <xdr:row>147</xdr:row>
      <xdr:rowOff>102592</xdr:rowOff>
    </xdr:to>
    <xdr:sp macro="" textlink="">
      <xdr:nvSpPr>
        <xdr:cNvPr id="18" name="TextBox 17">
          <a:extLst>
            <a:ext uri="{FF2B5EF4-FFF2-40B4-BE49-F238E27FC236}">
              <a16:creationId xmlns:a16="http://schemas.microsoft.com/office/drawing/2014/main" id="{836E8341-D9D1-1D86-8938-731BE512EEFA}"/>
            </a:ext>
          </a:extLst>
        </xdr:cNvPr>
        <xdr:cNvSpPr txBox="1"/>
      </xdr:nvSpPr>
      <xdr:spPr>
        <a:xfrm>
          <a:off x="0" y="145256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X19A4T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9769DA85-DA57-358B-3E22-0E53B1627F84}"/>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X20A0T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625475</xdr:colOff>
      <xdr:row>46</xdr:row>
      <xdr:rowOff>14916</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0" y="161925"/>
          <a:ext cx="6245225" cy="8711241"/>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Assets are recorded at cost on acquisition except as stated below.  The cost of acquisition includes the fair value of assets transferred in exchange and liabilities undertaken.  Financial assets are initially measured at their fair value plus transaction costs where appropriate.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Assets acquired at no cost, or for nominal consideration, are initially recognised as assets and income at their fair value at the date of acquisition, unless acquired as a consequence of restructuring of administrative arrangements.  In the latter case, assets are initially recognised as contributions by owners at the amounts at which they were recognised in the transferor’s accounts immediately prior to the restructuring.  </a:t>
          </a:r>
        </a:p>
        <a:p>
          <a:endParaRPr lang="en-AU" sz="900" b="0" i="1" u="sng">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mn-ea"/>
              <a:cs typeface="+mn-cs"/>
            </a:rPr>
            <a:t>Asset Recognition Threshold</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Purchases of property, plant and equipment are recognised initially at cost in the statement of financial position, except for purchases costing less than [$....], which are expensed in the year of acquisition (other than where they form part of a group of similar items which are significant in total).</a:t>
          </a:r>
          <a:r>
            <a:rPr lang="en-AU" sz="900" baseline="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The initial cost of an asset includes an estimate of the cost of dismantling and removing the item and restoring the site on </a:t>
          </a:r>
          <a:r>
            <a:rPr lang="en-AU" sz="900">
              <a:solidFill>
                <a:schemeClr val="tx1"/>
              </a:solidFill>
              <a:effectLst/>
              <a:latin typeface="Cambria" panose="02040503050406030204" pitchFamily="18" charset="0"/>
              <a:ea typeface="+mn-ea"/>
              <a:cs typeface="+mn-cs"/>
            </a:rPr>
            <a:t>which it is located.  This is particularly relevant to ‘make good’ provisions in [.....] taken up by the entity where there exists an obligation to [.....].  These costs are included in the value of the entity's [....] with a corresponding provision for the ‘make good’ recognised. </a:t>
          </a:r>
        </a:p>
        <a:p>
          <a:endParaRPr lang="en-AU" sz="900">
            <a:solidFill>
              <a:schemeClr val="tx1"/>
            </a:solidFill>
            <a:effectLst/>
            <a:latin typeface="Cambria" panose="02040503050406030204" pitchFamily="18" charset="0"/>
            <a:ea typeface="+mn-ea"/>
            <a:cs typeface="+mn-cs"/>
          </a:endParaRPr>
        </a:p>
        <a:p>
          <a:r>
            <a:rPr lang="en-AU" sz="900" b="0" i="1" u="sng">
              <a:solidFill>
                <a:schemeClr val="tx1"/>
              </a:solidFill>
              <a:effectLst/>
              <a:latin typeface="Cambria" panose="02040503050406030204" pitchFamily="18" charset="0"/>
              <a:ea typeface="+mn-ea"/>
              <a:cs typeface="+mn-cs"/>
            </a:rPr>
            <a:t>Lease Right of Use (ROU) Assets</a:t>
          </a:r>
        </a:p>
        <a:p>
          <a:r>
            <a:rPr lang="en-AU" sz="900">
              <a:solidFill>
                <a:schemeClr val="tx1"/>
              </a:solidFill>
              <a:effectLst/>
              <a:latin typeface="Cambria" panose="02040503050406030204" pitchFamily="18" charset="0"/>
              <a:ea typeface="+mn-ea"/>
              <a:cs typeface="+mn-cs"/>
            </a:rPr>
            <a:t>Leased ROU assets are capitalised at the commencement date of the lease and comprise of the initial lease liability amount, initial direct costs incurred when entering into the lease less any lease incentives received. These assets are accounted for</a:t>
          </a:r>
        </a:p>
        <a:p>
          <a:r>
            <a:rPr lang="en-AU" sz="900">
              <a:solidFill>
                <a:schemeClr val="tx1"/>
              </a:solidFill>
              <a:effectLst/>
              <a:latin typeface="Cambria" panose="02040503050406030204" pitchFamily="18" charset="0"/>
              <a:ea typeface="+mn-ea"/>
              <a:cs typeface="+mn-cs"/>
            </a:rPr>
            <a:t>by Commonwealth lessees as separate asset classes to corresponding assets owned outright, but included in the </a:t>
          </a:r>
        </a:p>
        <a:p>
          <a:r>
            <a:rPr lang="en-AU" sz="900">
              <a:solidFill>
                <a:schemeClr val="tx1"/>
              </a:solidFill>
              <a:effectLst/>
              <a:latin typeface="Cambria" panose="02040503050406030204" pitchFamily="18" charset="0"/>
              <a:ea typeface="+mn-ea"/>
              <a:cs typeface="+mn-cs"/>
            </a:rPr>
            <a:t>same column as where the corresponding underlying assets would be presented if they were owned</a:t>
          </a:r>
          <a:r>
            <a:rPr lang="en-AU" sz="900" strike="sngStrike" baseline="0">
              <a:solidFill>
                <a:schemeClr val="tx1"/>
              </a:solidFill>
              <a:effectLst/>
              <a:latin typeface="Cambria" panose="02040503050406030204" pitchFamily="18" charset="0"/>
              <a:ea typeface="+mn-ea"/>
              <a:cs typeface="+mn-cs"/>
            </a:rPr>
            <a:t>.</a:t>
          </a:r>
        </a:p>
        <a:p>
          <a:endParaRPr lang="en-AU" sz="90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tx1"/>
              </a:solidFill>
              <a:effectLst/>
              <a:latin typeface="Cambria" panose="02040503050406030204" pitchFamily="18" charset="0"/>
              <a:ea typeface="+mn-ea"/>
              <a:cs typeface="+mn-cs"/>
            </a:rPr>
            <a:t>On initial adoption of AASB 16 the [entity] has adjusted the ROU assets at the date of initial application by the amount of any provision for onerous leases recognised immediately before the date of initial application. Following initial application, an impairment review is undertaken for any right of use lease asset that shows indicators of impairment and an impairment loss is recognised against any right of use lease asset that is impaired. </a:t>
          </a:r>
          <a:r>
            <a:rPr lang="en-AU" sz="900">
              <a:solidFill>
                <a:schemeClr val="tx1"/>
              </a:solidFill>
              <a:effectLst/>
              <a:latin typeface="Cambria" panose="02040503050406030204" pitchFamily="18" charset="0"/>
              <a:ea typeface="Cambria" panose="02040503050406030204" pitchFamily="18" charset="0"/>
              <a:cs typeface="+mn-cs"/>
            </a:rPr>
            <a:t>Lease ROU assets continue to be measured at cost after initial recognition in Commonwealth agency, GGS and Whole of Government financial statements. </a:t>
          </a:r>
          <a:endParaRPr lang="en-AU" sz="900">
            <a:solidFill>
              <a:schemeClr val="tx1"/>
            </a:solidFill>
            <a:effectLst/>
            <a:latin typeface="Cambria" panose="02040503050406030204" pitchFamily="18" charset="0"/>
            <a:ea typeface="Cambria" panose="02040503050406030204" pitchFamily="18" charset="0"/>
          </a:endParaRPr>
        </a:p>
        <a:p>
          <a:endParaRPr lang="en-AU" sz="900">
            <a:solidFill>
              <a:schemeClr val="tx1"/>
            </a:solidFill>
            <a:effectLst/>
            <a:latin typeface="Cambria" panose="02040503050406030204" pitchFamily="18" charset="0"/>
            <a:ea typeface="+mn-ea"/>
            <a:cs typeface="+mn-cs"/>
          </a:endParaRPr>
        </a:p>
        <a:p>
          <a:endParaRPr lang="en-AU" sz="900">
            <a:solidFill>
              <a:schemeClr val="tx1"/>
            </a:solidFill>
            <a:effectLst/>
            <a:latin typeface="Cambria" panose="02040503050406030204" pitchFamily="18" charset="0"/>
            <a:ea typeface="+mn-ea"/>
            <a:cs typeface="+mn-cs"/>
          </a:endParaRPr>
        </a:p>
        <a:p>
          <a:r>
            <a:rPr lang="en-AU" sz="900" i="1" u="sng">
              <a:solidFill>
                <a:schemeClr val="tx1"/>
              </a:solidFill>
              <a:effectLst/>
              <a:latin typeface="Cambria" panose="02040503050406030204" pitchFamily="18" charset="0"/>
              <a:ea typeface="+mn-ea"/>
              <a:cs typeface="+mn-cs"/>
            </a:rPr>
            <a:t>Revaluations</a:t>
          </a:r>
          <a:endParaRPr lang="en-AU" sz="900">
            <a:solidFill>
              <a:schemeClr val="tx1"/>
            </a:solidFill>
            <a:effectLst/>
            <a:latin typeface="Cambria" panose="02040503050406030204" pitchFamily="18" charset="0"/>
            <a:ea typeface="+mn-ea"/>
            <a:cs typeface="+mn-cs"/>
          </a:endParaRPr>
        </a:p>
        <a:p>
          <a:r>
            <a:rPr lang="en-AU" sz="900">
              <a:solidFill>
                <a:schemeClr val="tx1"/>
              </a:solidFill>
              <a:effectLst/>
              <a:latin typeface="Cambria" panose="02040503050406030204" pitchFamily="18" charset="0"/>
              <a:ea typeface="+mn-ea"/>
              <a:cs typeface="+mn-cs"/>
            </a:rPr>
            <a:t>Following initial recognition at cost, property, plant and equipment </a:t>
          </a:r>
          <a:r>
            <a:rPr lang="en-AU" sz="900" b="1">
              <a:solidFill>
                <a:schemeClr val="tx1"/>
              </a:solidFill>
              <a:effectLst/>
              <a:latin typeface="Cambria" panose="02040503050406030204" pitchFamily="18" charset="0"/>
              <a:ea typeface="+mn-ea"/>
              <a:cs typeface="+mn-cs"/>
            </a:rPr>
            <a:t>(excluding ROU assets) </a:t>
          </a:r>
          <a:r>
            <a:rPr lang="en-AU" sz="900">
              <a:solidFill>
                <a:schemeClr val="tx1"/>
              </a:solidFill>
              <a:effectLst/>
              <a:latin typeface="Cambria" panose="02040503050406030204" pitchFamily="18" charset="0"/>
              <a:ea typeface="+mn-ea"/>
              <a:cs typeface="+mn-cs"/>
            </a:rPr>
            <a:t>are carried at fair value (or an amount not materially</a:t>
          </a:r>
          <a:r>
            <a:rPr lang="en-AU" sz="900" baseline="0">
              <a:solidFill>
                <a:schemeClr val="tx1"/>
              </a:solidFill>
              <a:effectLst/>
              <a:latin typeface="Cambria" panose="02040503050406030204" pitchFamily="18" charset="0"/>
              <a:ea typeface="+mn-ea"/>
              <a:cs typeface="+mn-cs"/>
            </a:rPr>
            <a:t> different from fair value)</a:t>
          </a:r>
          <a:r>
            <a:rPr lang="en-AU" sz="900">
              <a:solidFill>
                <a:schemeClr val="tx1"/>
              </a:solidFill>
              <a:effectLst/>
              <a:latin typeface="Cambria" panose="02040503050406030204" pitchFamily="18" charset="0"/>
              <a:ea typeface="+mn-ea"/>
              <a:cs typeface="+mn-cs"/>
            </a:rPr>
            <a:t> less subsequent accumulated depreciation and accumulated impairment losses. Valuations</a:t>
          </a:r>
          <a:r>
            <a:rPr lang="en-AU" sz="900" baseline="0">
              <a:solidFill>
                <a:schemeClr val="tx1"/>
              </a:solidFill>
              <a:effectLst/>
              <a:latin typeface="Cambria" panose="02040503050406030204" pitchFamily="18" charset="0"/>
              <a:ea typeface="+mn-ea"/>
              <a:cs typeface="+mn-cs"/>
            </a:rPr>
            <a:t> are </a:t>
          </a:r>
          <a:r>
            <a:rPr lang="en-AU" sz="900">
              <a:solidFill>
                <a:schemeClr val="tx1"/>
              </a:solidFill>
              <a:effectLst/>
              <a:latin typeface="Cambria" panose="02040503050406030204" pitchFamily="18" charset="0"/>
              <a:ea typeface="+mn-ea"/>
              <a:cs typeface="+mn-cs"/>
            </a:rPr>
            <a:t>conducted with sufficient frequency to ensure that the carrying amounts of assets did not differ materially from the assets’ fair values as at the reporting date.  The regularity of independent valuations depended upon the volatility of movements in market values for the relevant assets. </a:t>
          </a:r>
        </a:p>
        <a:p>
          <a:r>
            <a:rPr lang="en-AU" sz="900">
              <a:solidFill>
                <a:schemeClr val="tx1"/>
              </a:solidFill>
              <a:effectLst/>
              <a:latin typeface="Cambria" panose="02040503050406030204" pitchFamily="18" charset="0"/>
              <a:ea typeface="+mn-ea"/>
              <a:cs typeface="+mn-cs"/>
            </a:rPr>
            <a:t>	</a:t>
          </a:r>
        </a:p>
        <a:p>
          <a:r>
            <a:rPr lang="en-AU" sz="900">
              <a:solidFill>
                <a:schemeClr val="tx1"/>
              </a:solidFill>
              <a:effectLst/>
              <a:latin typeface="Cambria" panose="02040503050406030204" pitchFamily="18" charset="0"/>
              <a:ea typeface="+mn-ea"/>
              <a:cs typeface="+mn-cs"/>
            </a:rPr>
            <a:t>Revaluation adjustments are made on a class basis.  Any revaluation increment is credited to equity under the heading of asset revaluation reserve except to the extent that it reversed a previous revaluation decrement of the same asset class that was previously recognised in the surplus/deficit.  Revaluation decrements for a class of assets are recognised directly in the surplus/deficit except to the extent that they reverse</a:t>
          </a:r>
          <a:r>
            <a:rPr lang="en-AU" sz="900" strike="sngStrike">
              <a:solidFill>
                <a:schemeClr val="tx1"/>
              </a:solidFill>
              <a:effectLst/>
              <a:latin typeface="Cambria" panose="02040503050406030204" pitchFamily="18" charset="0"/>
              <a:ea typeface="+mn-ea"/>
              <a:cs typeface="+mn-cs"/>
            </a:rPr>
            <a:t>d</a:t>
          </a:r>
          <a:r>
            <a:rPr lang="en-AU" sz="900">
              <a:solidFill>
                <a:schemeClr val="tx1"/>
              </a:solidFill>
              <a:effectLst/>
              <a:latin typeface="Cambria" panose="02040503050406030204" pitchFamily="18" charset="0"/>
              <a:ea typeface="+mn-ea"/>
              <a:cs typeface="+mn-cs"/>
            </a:rPr>
            <a:t> a previous revaluation increment for that class. </a:t>
          </a:r>
        </a:p>
        <a:p>
          <a:endParaRPr lang="en-AU" sz="900">
            <a:solidFill>
              <a:schemeClr val="tx1"/>
            </a:solidFill>
            <a:effectLst/>
            <a:latin typeface="Cambria" panose="02040503050406030204" pitchFamily="18" charset="0"/>
            <a:ea typeface="+mn-ea"/>
            <a:cs typeface="+mn-cs"/>
          </a:endParaRPr>
        </a:p>
        <a:p>
          <a:r>
            <a:rPr lang="en-AU" sz="900">
              <a:solidFill>
                <a:schemeClr val="tx1"/>
              </a:solidFill>
              <a:effectLst/>
              <a:latin typeface="Cambria" panose="02040503050406030204" pitchFamily="18" charset="0"/>
              <a:ea typeface="+mn-ea"/>
              <a:cs typeface="+mn-cs"/>
            </a:rPr>
            <a:t>Any accumulated depreciation as at the revaluation date is [select one of the following]:</a:t>
          </a:r>
        </a:p>
        <a:p>
          <a:pPr lvl="0"/>
          <a:r>
            <a:rPr lang="en-AU" sz="900">
              <a:solidFill>
                <a:schemeClr val="tx1"/>
              </a:solidFill>
              <a:effectLst/>
              <a:latin typeface="Cambria" panose="02040503050406030204" pitchFamily="18" charset="0"/>
              <a:ea typeface="+mn-ea"/>
              <a:cs typeface="+mn-cs"/>
            </a:rPr>
            <a:t>    a) eliminated against the gross carrying amount of the asset and the asset restated to the revalued     </a:t>
          </a:r>
          <a:r>
            <a:rPr lang="en-AU" sz="900" baseline="0">
              <a:solidFill>
                <a:schemeClr val="tx1"/>
              </a:solidFill>
              <a:effectLst/>
              <a:latin typeface="Cambria" panose="02040503050406030204" pitchFamily="18" charset="0"/>
              <a:ea typeface="+mn-ea"/>
              <a:cs typeface="+mn-cs"/>
            </a:rPr>
            <a:t> </a:t>
          </a:r>
        </a:p>
        <a:p>
          <a:pPr lvl="0"/>
          <a:r>
            <a:rPr lang="en-AU" sz="900" baseline="0">
              <a:solidFill>
                <a:schemeClr val="tx1"/>
              </a:solidFill>
              <a:effectLst/>
              <a:latin typeface="Cambria" panose="02040503050406030204" pitchFamily="18" charset="0"/>
              <a:ea typeface="+mn-ea"/>
              <a:cs typeface="+mn-cs"/>
            </a:rPr>
            <a:t>         </a:t>
          </a:r>
          <a:r>
            <a:rPr lang="en-AU" sz="900">
              <a:solidFill>
                <a:schemeClr val="tx1"/>
              </a:solidFill>
              <a:effectLst/>
              <a:latin typeface="Cambria" panose="02040503050406030204" pitchFamily="18" charset="0"/>
              <a:ea typeface="+mn-ea"/>
              <a:cs typeface="+mn-cs"/>
            </a:rPr>
            <a:t>amount; or  </a:t>
          </a:r>
        </a:p>
        <a:p>
          <a:pPr lvl="0"/>
          <a:r>
            <a:rPr lang="en-AU" sz="900">
              <a:solidFill>
                <a:schemeClr val="tx1"/>
              </a:solidFill>
              <a:effectLst/>
              <a:latin typeface="Cambria" panose="02040503050406030204" pitchFamily="18" charset="0"/>
              <a:ea typeface="+mn-ea"/>
              <a:cs typeface="+mn-cs"/>
            </a:rPr>
            <a:t>    b) restated proportionately with the change in the gross carrying amount of the asset so that the     </a:t>
          </a:r>
        </a:p>
        <a:p>
          <a:pPr lvl="0"/>
          <a:r>
            <a:rPr lang="en-AU" sz="900">
              <a:solidFill>
                <a:schemeClr val="tx1"/>
              </a:solidFill>
              <a:effectLst/>
              <a:latin typeface="Cambria" panose="02040503050406030204" pitchFamily="18" charset="0"/>
              <a:ea typeface="+mn-ea"/>
              <a:cs typeface="+mn-cs"/>
            </a:rPr>
            <a:t>         carrying amount of the asset after revaluation equals its revalued amount.</a:t>
          </a:r>
        </a:p>
        <a:p>
          <a:endParaRPr lang="en-AU" sz="900">
            <a:solidFill>
              <a:schemeClr val="tx1"/>
            </a:solidFill>
            <a:effectLst/>
            <a:latin typeface="Cambria" panose="02040503050406030204" pitchFamily="18" charset="0"/>
            <a:ea typeface="+mn-ea"/>
            <a:cs typeface="+mn-cs"/>
          </a:endParaRPr>
        </a:p>
        <a:p>
          <a:r>
            <a:rPr lang="en-AU" sz="900" i="1" u="sng">
              <a:solidFill>
                <a:schemeClr val="tx1"/>
              </a:solidFill>
              <a:effectLst/>
              <a:latin typeface="Cambria" panose="02040503050406030204" pitchFamily="18" charset="0"/>
              <a:ea typeface="+mn-ea"/>
              <a:cs typeface="+mn-cs"/>
            </a:rPr>
            <a:t>Depreciation</a:t>
          </a:r>
          <a:endParaRPr lang="en-AU" sz="900">
            <a:solidFill>
              <a:schemeClr val="tx1"/>
            </a:solidFill>
            <a:effectLst/>
            <a:latin typeface="Cambria" panose="02040503050406030204" pitchFamily="18" charset="0"/>
            <a:ea typeface="+mn-ea"/>
            <a:cs typeface="+mn-cs"/>
          </a:endParaRPr>
        </a:p>
        <a:p>
          <a:r>
            <a:rPr lang="en-AU" sz="900">
              <a:solidFill>
                <a:schemeClr val="tx1"/>
              </a:solidFill>
              <a:effectLst/>
              <a:latin typeface="Cambria" panose="02040503050406030204" pitchFamily="18" charset="0"/>
              <a:ea typeface="+mn-ea"/>
              <a:cs typeface="+mn-cs"/>
            </a:rPr>
            <a:t>Depreciable property, plant and equipment assets are written-off to their estimated residual values over their estimated useful lives to the entity using, in all cases, the straight-line method of depreciation. </a:t>
          </a:r>
        </a:p>
        <a:p>
          <a:endParaRPr lang="en-AU" sz="900">
            <a:solidFill>
              <a:schemeClr val="tx1"/>
            </a:solidFill>
            <a:effectLst/>
            <a:latin typeface="Cambria" panose="02040503050406030204" pitchFamily="18" charset="0"/>
            <a:ea typeface="+mn-ea"/>
            <a:cs typeface="+mn-cs"/>
          </a:endParaRPr>
        </a:p>
        <a:p>
          <a:r>
            <a:rPr lang="en-AU" sz="900">
              <a:solidFill>
                <a:schemeClr val="tx1"/>
              </a:solidFill>
              <a:effectLst/>
              <a:latin typeface="Cambria" panose="02040503050406030204" pitchFamily="18" charset="0"/>
              <a:ea typeface="+mn-ea"/>
              <a:cs typeface="+mn-cs"/>
            </a:rPr>
            <a:t>Depreciation rates (useful lives), residual values and methods are reviewed at each reporting date and necessary adjustments are recognised in the current, or current and future reporting periods, as appropriate.  </a:t>
          </a:r>
        </a:p>
        <a:p>
          <a:endParaRPr lang="en-AU" sz="900">
            <a:solidFill>
              <a:schemeClr val="tx1"/>
            </a:solidFill>
            <a:effectLst/>
            <a:latin typeface="Cambria" panose="02040503050406030204" pitchFamily="18" charset="0"/>
            <a:ea typeface="+mn-ea"/>
            <a:cs typeface="+mn-cs"/>
          </a:endParaRPr>
        </a:p>
        <a:p>
          <a:r>
            <a:rPr lang="en-AU" sz="900">
              <a:solidFill>
                <a:schemeClr val="tx1"/>
              </a:solidFill>
              <a:effectLst/>
              <a:latin typeface="Cambria" panose="02040503050406030204" pitchFamily="18" charset="0"/>
              <a:ea typeface="+mn-ea"/>
              <a:cs typeface="+mn-cs"/>
            </a:rPr>
            <a:t>Depreciation rates applying to each class of depreciable asset are based on the following useful lives:</a:t>
          </a:r>
        </a:p>
        <a:p>
          <a:endParaRPr lang="en-AU" sz="900">
            <a:solidFill>
              <a:schemeClr val="tx1"/>
            </a:solidFill>
            <a:effectLst/>
            <a:latin typeface="Cambria" panose="02040503050406030204" pitchFamily="18" charset="0"/>
            <a:ea typeface="+mn-ea"/>
            <a:cs typeface="Times New Roman" panose="02020603050405020304" pitchFamily="18" charset="0"/>
          </a:endParaRPr>
        </a:p>
        <a:p>
          <a:r>
            <a:rPr lang="en-AU" sz="900">
              <a:solidFill>
                <a:schemeClr val="tx1"/>
              </a:solidFill>
              <a:effectLst/>
              <a:latin typeface="Cambria" panose="02040503050406030204" pitchFamily="18" charset="0"/>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tx1"/>
              </a:solidFill>
              <a:effectLst/>
              <a:latin typeface="Cambria" panose="02040503050406030204" pitchFamily="18" charset="0"/>
              <a:ea typeface="+mn-ea"/>
              <a:cs typeface="+mn-cs"/>
            </a:rPr>
            <a:t>The entity has items of property, plant and equipment that are heritage and cultural assets that have limited useful lives and are depreciated.</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tx1"/>
              </a:solidFill>
              <a:effectLst/>
              <a:latin typeface="Cambria" panose="02040503050406030204" pitchFamily="18" charset="0"/>
              <a:ea typeface="+mn-ea"/>
              <a:cs typeface="+mn-cs"/>
            </a:rPr>
            <a:t>The depreciation</a:t>
          </a:r>
          <a:r>
            <a:rPr lang="en-AU" sz="900" baseline="0">
              <a:solidFill>
                <a:schemeClr val="tx1"/>
              </a:solidFill>
              <a:effectLst/>
              <a:latin typeface="Cambria" panose="02040503050406030204" pitchFamily="18" charset="0"/>
              <a:ea typeface="+mn-ea"/>
              <a:cs typeface="+mn-cs"/>
            </a:rPr>
            <a:t> rates for ROU assets are based on the commencement date to the earlier of the end of the useful life of the ROU asset or the end of the lease term. </a:t>
          </a: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3</xdr:col>
      <xdr:colOff>3177540</xdr:colOff>
      <xdr:row>27</xdr:row>
      <xdr:rowOff>99060</xdr:rowOff>
    </xdr:from>
    <xdr:to>
      <xdr:col>7</xdr:col>
      <xdr:colOff>381001</xdr:colOff>
      <xdr:row>35</xdr:row>
      <xdr:rowOff>159695</xdr:rowOff>
    </xdr:to>
    <xdr:grpSp>
      <xdr:nvGrpSpPr>
        <xdr:cNvPr id="3" name="Group 2">
          <a:extLst>
            <a:ext uri="{FF2B5EF4-FFF2-40B4-BE49-F238E27FC236}">
              <a16:creationId xmlns:a16="http://schemas.microsoft.com/office/drawing/2014/main" id="{00000000-0008-0000-1500-000003000000}"/>
            </a:ext>
          </a:extLst>
        </xdr:cNvPr>
        <xdr:cNvGrpSpPr/>
      </xdr:nvGrpSpPr>
      <xdr:grpSpPr>
        <a:xfrm>
          <a:off x="3177540" y="4947285"/>
          <a:ext cx="2823211" cy="1508435"/>
          <a:chOff x="8641080" y="2062289"/>
          <a:chExt cx="2051871" cy="1306379"/>
        </a:xfrm>
      </xdr:grpSpPr>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641080" y="2237459"/>
            <a:ext cx="1427121" cy="1131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latin typeface="Cambria" panose="02040503050406030204" pitchFamily="18" charset="0"/>
              </a:rPr>
              <a:t>Buildings on</a:t>
            </a:r>
          </a:p>
          <a:p>
            <a:r>
              <a:rPr lang="en-AU" sz="900">
                <a:latin typeface="Cambria" panose="02040503050406030204" pitchFamily="18" charset="0"/>
              </a:rPr>
              <a:t>freehold land</a:t>
            </a:r>
          </a:p>
          <a:p>
            <a:endParaRPr lang="en-AU" sz="900">
              <a:latin typeface="Cambria" panose="02040503050406030204" pitchFamily="18" charset="0"/>
            </a:endParaRPr>
          </a:p>
          <a:p>
            <a:r>
              <a:rPr lang="en-AU" sz="900">
                <a:latin typeface="Cambria" panose="02040503050406030204" pitchFamily="18" charset="0"/>
              </a:rPr>
              <a:t>Leasehold</a:t>
            </a:r>
          </a:p>
          <a:p>
            <a:r>
              <a:rPr lang="en-AU" sz="900">
                <a:latin typeface="Cambria" panose="02040503050406030204" pitchFamily="18" charset="0"/>
              </a:rPr>
              <a:t>improvements</a:t>
            </a:r>
          </a:p>
          <a:p>
            <a:endParaRPr lang="en-AU" sz="900">
              <a:latin typeface="Cambria" panose="02040503050406030204" pitchFamily="18" charset="0"/>
            </a:endParaRPr>
          </a:p>
          <a:p>
            <a:r>
              <a:rPr lang="en-AU" sz="900">
                <a:latin typeface="Cambria" panose="02040503050406030204" pitchFamily="18" charset="0"/>
              </a:rPr>
              <a:t>Plant</a:t>
            </a:r>
            <a:r>
              <a:rPr lang="en-AU" sz="900" baseline="0">
                <a:latin typeface="Cambria" panose="02040503050406030204" pitchFamily="18" charset="0"/>
              </a:rPr>
              <a:t> and</a:t>
            </a:r>
          </a:p>
          <a:p>
            <a:r>
              <a:rPr lang="en-AU" sz="900" baseline="0">
                <a:latin typeface="Cambria" panose="02040503050406030204" pitchFamily="18" charset="0"/>
              </a:rPr>
              <a:t>equipment</a:t>
            </a:r>
            <a:endParaRPr lang="en-AU" sz="900">
              <a:latin typeface="Cambria" panose="02040503050406030204" pitchFamily="18" charset="0"/>
            </a:endParaRPr>
          </a:p>
        </xdr:txBody>
      </xdr:sp>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9238106" y="2062289"/>
            <a:ext cx="764188" cy="1209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lang="en-AU" sz="900">
                <a:solidFill>
                  <a:srgbClr val="FF0000"/>
                </a:solidFill>
                <a:latin typeface="Cambria" panose="02040503050406030204" pitchFamily="18" charset="0"/>
              </a:rPr>
              <a:t>20x2</a:t>
            </a:r>
          </a:p>
          <a:p>
            <a:endParaRPr lang="en-AU" sz="900">
              <a:latin typeface="Cambria" panose="02040503050406030204" pitchFamily="18" charset="0"/>
            </a:endParaRPr>
          </a:p>
          <a:p>
            <a:r>
              <a:rPr lang="en-AU" sz="900">
                <a:latin typeface="Cambria" panose="02040503050406030204" pitchFamily="18" charset="0"/>
              </a:rPr>
              <a:t>[no.] years</a:t>
            </a:r>
          </a:p>
          <a:p>
            <a:endParaRPr lang="en-AU" sz="900">
              <a:latin typeface="Cambria" panose="02040503050406030204" pitchFamily="18" charset="0"/>
            </a:endParaRPr>
          </a:p>
          <a:p>
            <a:endParaRPr lang="en-AU" sz="900">
              <a:latin typeface="Cambria" panose="02040503050406030204" pitchFamily="18" charset="0"/>
            </a:endParaRPr>
          </a:p>
          <a:p>
            <a:r>
              <a:rPr lang="en-AU" sz="900">
                <a:latin typeface="Cambria" panose="02040503050406030204" pitchFamily="18" charset="0"/>
              </a:rPr>
              <a:t>[e.g. Lease terms]</a:t>
            </a:r>
          </a:p>
          <a:p>
            <a:endParaRPr lang="en-AU" sz="900">
              <a:latin typeface="Cambria" panose="02040503050406030204" pitchFamily="18" charset="0"/>
            </a:endParaRPr>
          </a:p>
          <a:p>
            <a:endParaRPr lang="en-AU" sz="900">
              <a:latin typeface="Cambria" panose="02040503050406030204" pitchFamily="18" charset="0"/>
            </a:endParaRPr>
          </a:p>
          <a:p>
            <a:r>
              <a:rPr lang="en-AU" sz="900">
                <a:latin typeface="Cambria" panose="02040503050406030204" pitchFamily="18" charset="0"/>
              </a:rPr>
              <a:t>[No.] to [No.] years</a:t>
            </a:r>
          </a:p>
        </xdr:txBody>
      </xdr:sp>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9932382" y="2063859"/>
            <a:ext cx="760569" cy="1161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lang="en-AU" sz="900">
                <a:solidFill>
                  <a:srgbClr val="FF0000"/>
                </a:solidFill>
                <a:latin typeface="Cambria" panose="02040503050406030204" pitchFamily="18" charset="0"/>
              </a:rPr>
              <a:t>20x1</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[no.] years</a:t>
            </a:r>
          </a:p>
          <a:p>
            <a:endParaRPr lang="en-AU" sz="900">
              <a:solidFill>
                <a:schemeClr val="dk1"/>
              </a:solidFill>
              <a:effectLst/>
              <a:latin typeface="Cambria" panose="02040503050406030204" pitchFamily="18" charset="0"/>
              <a:ea typeface="+mn-ea"/>
              <a:cs typeface="+mn-cs"/>
            </a:endParaRP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[e.g. Lease terms]</a:t>
            </a:r>
          </a:p>
          <a:p>
            <a:endParaRPr lang="en-AU" sz="900">
              <a:effectLst/>
              <a:latin typeface="Cambria" panose="02040503050406030204" pitchFamily="18" charset="0"/>
            </a:endParaRP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[No.] to [No.] years</a:t>
            </a:r>
            <a:endParaRPr lang="en-AU" sz="900">
              <a:latin typeface="Cambria" panose="02040503050406030204" pitchFamily="18" charset="0"/>
            </a:endParaRPr>
          </a:p>
        </xdr:txBody>
      </xdr:sp>
    </xdr:grpSp>
    <xdr:clientData/>
  </xdr:twoCellAnchor>
  <xdr:twoCellAnchor>
    <xdr:from>
      <xdr:col>0</xdr:col>
      <xdr:colOff>0</xdr:colOff>
      <xdr:row>48</xdr:row>
      <xdr:rowOff>0</xdr:rowOff>
    </xdr:from>
    <xdr:to>
      <xdr:col>7</xdr:col>
      <xdr:colOff>662940</xdr:colOff>
      <xdr:row>72</xdr:row>
      <xdr:rowOff>19050</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0" y="9201150"/>
          <a:ext cx="6282690" cy="390525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 (continued)</a:t>
          </a: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Impairment</a:t>
          </a:r>
          <a:endParaRPr lang="en-AU" sz="900">
            <a:effectLst/>
            <a:latin typeface="Cambria" panose="02040503050406030204" pitchFamily="18" charset="0"/>
            <a:ea typeface="Cambria" panose="02040503050406030204" pitchFamily="18" charset="0"/>
          </a:endParaRPr>
        </a:p>
        <a:p>
          <a:r>
            <a:rPr lang="en-AU" sz="900">
              <a:solidFill>
                <a:srgbClr val="FF0000"/>
              </a:solidFill>
              <a:effectLst/>
              <a:latin typeface="Cambria" panose="02040503050406030204" pitchFamily="18" charset="0"/>
              <a:ea typeface="Cambria" panose="02040503050406030204" pitchFamily="18" charset="0"/>
              <a:cs typeface="+mn-cs"/>
            </a:rPr>
            <a:t>All cash-generating assets and assets held at cost, including intangibles and ROU assets, were assessed for impairment at 30 June 20x2.  Where indications of impairment exist, the asset’s recoverable amount is estimated and an impairment adjustment made if the asset’s recoverable amount is less than its carrying amount. For non-cash generating assets held at fair value, the recoverable amount is expected to be materially the same as fair value at 30 June 20x2. </a:t>
          </a:r>
        </a:p>
        <a:p>
          <a:r>
            <a:rPr lang="en-AU" sz="900" i="1">
              <a:solidFill>
                <a:srgbClr val="FF0000"/>
              </a:solidFill>
              <a:effectLst/>
              <a:latin typeface="Cambria" panose="02040503050406030204" pitchFamily="18" charset="0"/>
              <a:ea typeface="Cambria" panose="02040503050406030204" pitchFamily="18" charset="0"/>
              <a:cs typeface="+mn-cs"/>
            </a:rPr>
            <a:t>[Note: Applies to not-for-profit entities only per AASB 136 Aus5.1]</a:t>
          </a: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The recoverable amount of an asset is the higher of its fair value less costs of disposal and its value in use. Value in use is the present value of the future cash flows expected to be derived from the asset. Where the future economic benefit of an asset is not primarily dependent on the asset’s ability to generate future cash flows, and the asset would be replaced if the entity were deprived of the asset, its value in use is taken to be its depreciated replacement cost.</a:t>
          </a:r>
        </a:p>
        <a:p>
          <a:pPr eaLnBrk="1" fontAlgn="auto" latinLnBrk="0" hangingPunct="1"/>
          <a:endParaRPr lang="en-AU" sz="900">
            <a:effectLst/>
            <a:latin typeface="Cambria" panose="02040503050406030204" pitchFamily="18" charset="0"/>
            <a:ea typeface="Cambria" panose="020405030504060302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Derecognition</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An item of property, plant and equipment is derecognised upon disposal or when no further future economic benefits are expected from its use or disposal.</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Heritage and Cultural Assets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[Description of heritage and cultural assets]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[Curatorial and preservation policies for heritage and cultural assets or a cross reference to publicly available publication]</a:t>
          </a:r>
        </a:p>
        <a:p>
          <a:endParaRPr lang="en-AU" sz="900">
            <a:effectLst/>
            <a:latin typeface="Cambria" panose="02040503050406030204" pitchFamily="18" charset="0"/>
            <a:ea typeface="Cambria" panose="02040503050406030204" pitchFamily="18" charset="0"/>
          </a:endParaRPr>
        </a:p>
        <a:p>
          <a:pPr eaLnBrk="1" fontAlgn="auto" latinLnBrk="0" hangingPunct="1"/>
          <a:r>
            <a:rPr lang="en-AU" sz="900" i="1" u="sng">
              <a:solidFill>
                <a:schemeClr val="dk1"/>
              </a:solidFill>
              <a:effectLst/>
              <a:latin typeface="Cambria" panose="02040503050406030204" pitchFamily="18" charset="0"/>
              <a:ea typeface="Cambria" panose="02040503050406030204" pitchFamily="18" charset="0"/>
              <a:cs typeface="+mn-cs"/>
            </a:rPr>
            <a:t>Intangibles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The entity's intangibles comprise internally developed software for internal use.  These assets are carried at cost less accumulated amortisation and accumulated impairment losses.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Software is amortised on a straight-line basis over its anticipated useful life.  The useful lives of the entity's software are [No.] to [No.] years (</a:t>
          </a:r>
          <a:r>
            <a:rPr lang="en-AU" sz="900">
              <a:solidFill>
                <a:srgbClr val="FF0000"/>
              </a:solidFill>
              <a:effectLst/>
              <a:latin typeface="Cambria" panose="02040503050406030204" pitchFamily="18" charset="0"/>
              <a:ea typeface="Cambria" panose="02040503050406030204" pitchFamily="18" charset="0"/>
              <a:cs typeface="+mn-cs"/>
            </a:rPr>
            <a:t>20x1</a:t>
          </a:r>
          <a:r>
            <a:rPr lang="en-AU" sz="900">
              <a:solidFill>
                <a:schemeClr val="dk1"/>
              </a:solidFill>
              <a:effectLst/>
              <a:latin typeface="Cambria" panose="02040503050406030204" pitchFamily="18" charset="0"/>
              <a:ea typeface="Cambria" panose="02040503050406030204" pitchFamily="18" charset="0"/>
              <a:cs typeface="+mn-cs"/>
            </a:rPr>
            <a:t>: [No.] to [No.] years).</a:t>
          </a:r>
          <a:r>
            <a:rPr lang="en-AU" sz="900" baseline="0">
              <a:solidFill>
                <a:schemeClr val="dk1"/>
              </a:solidFill>
              <a:effectLst/>
              <a:latin typeface="Cambria" panose="02040503050406030204" pitchFamily="18" charset="0"/>
              <a:ea typeface="Cambria" panose="02040503050406030204" pitchFamily="18" charset="0"/>
              <a:cs typeface="+mn-cs"/>
            </a:rPr>
            <a:t> </a:t>
          </a:r>
        </a:p>
        <a:p>
          <a:r>
            <a:rPr lang="en-AU" sz="900" baseline="0">
              <a:solidFill>
                <a:schemeClr val="dk1"/>
              </a:solidFill>
              <a:effectLst/>
              <a:latin typeface="Cambria" panose="02040503050406030204" pitchFamily="18" charset="0"/>
              <a:ea typeface="Cambria" panose="02040503050406030204" pitchFamily="18" charset="0"/>
              <a:cs typeface="+mn-cs"/>
            </a:rPr>
            <a:t>[For an intangible asset assessed as having an indefinite useful life, disclose the reasons supporting the assessment of an indefinite useful life, describing the factor(s) that played a significant role in determining that the asset has an indefinite useful life.]</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All software assets were assessed for indications of impairment as at 30 June </a:t>
          </a:r>
          <a:r>
            <a:rPr lang="en-AU" sz="900">
              <a:solidFill>
                <a:srgbClr val="FF0000"/>
              </a:solidFill>
              <a:effectLst/>
              <a:latin typeface="Cambria" panose="02040503050406030204" pitchFamily="18" charset="0"/>
              <a:ea typeface="Cambria" panose="02040503050406030204" pitchFamily="18" charset="0"/>
              <a:cs typeface="+mn-cs"/>
            </a:rPr>
            <a:t>20x2</a:t>
          </a:r>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endParaRPr lang="en-AU" sz="900">
            <a:effectLst/>
          </a:endParaRPr>
        </a:p>
        <a:p>
          <a:pPr eaLnBrk="1" fontAlgn="auto" latinLnBrk="0" hangingPunct="1"/>
          <a:r>
            <a:rPr lang="en-AU" sz="900" b="1">
              <a:solidFill>
                <a:schemeClr val="dk1"/>
              </a:solidFill>
              <a:effectLst/>
              <a:latin typeface="Cambria" panose="02040503050406030204" pitchFamily="18" charset="0"/>
              <a:ea typeface="Cambria" panose="02040503050406030204" pitchFamily="18" charset="0"/>
              <a:cs typeface="+mn-cs"/>
            </a:rPr>
            <a:t>Accounting Judgements and Estimates</a:t>
          </a:r>
          <a:endParaRPr lang="en-AU" sz="900">
            <a:effectLst/>
            <a:latin typeface="Cambria" panose="02040503050406030204" pitchFamily="18" charset="0"/>
            <a:ea typeface="Cambria" panose="02040503050406030204" pitchFamily="18" charset="0"/>
          </a:endParaRPr>
        </a:p>
        <a:p>
          <a:pPr eaLnBrk="1" fontAlgn="auto" latinLnBrk="0" hangingPunct="1"/>
          <a:r>
            <a:rPr lang="en-AU" sz="900">
              <a:solidFill>
                <a:schemeClr val="dk1"/>
              </a:solidFill>
              <a:effectLst/>
              <a:latin typeface="Cambria" panose="02040503050406030204" pitchFamily="18" charset="0"/>
              <a:ea typeface="Cambria" panose="02040503050406030204" pitchFamily="18" charset="0"/>
              <a:cs typeface="+mn-cs"/>
            </a:rPr>
            <a:t>[Disclose by details]</a:t>
          </a:r>
          <a:endParaRPr lang="en-AU" sz="900">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12700</xdr:colOff>
      <xdr:row>39</xdr:row>
      <xdr:rowOff>144780</xdr:rowOff>
    </xdr:from>
    <xdr:to>
      <xdr:col>8</xdr:col>
      <xdr:colOff>0</xdr:colOff>
      <xdr:row>40</xdr:row>
      <xdr:rowOff>7620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184275" y="8974455"/>
          <a:ext cx="5349875" cy="201549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Inventories held for sale are valued at the lower of cost and net realisable value.</a:t>
          </a:r>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Inventories held for distribution are valued at cost, adjusted for any loss of service potential. 	</a:t>
          </a:r>
        </a:p>
        <a:p>
          <a:r>
            <a:rPr lang="en-AU" sz="900">
              <a:solidFill>
                <a:schemeClr val="dk1"/>
              </a:solidFill>
              <a:effectLst/>
              <a:latin typeface="Cambria" panose="02040503050406030204" pitchFamily="18" charset="0"/>
              <a:ea typeface="+mn-ea"/>
              <a:cs typeface="+mn-cs"/>
            </a:rPr>
            <a:t>Costs incurred in bringing each item of inventory to its present location and condition are assigned as follows:</a:t>
          </a:r>
        </a:p>
        <a:p>
          <a:r>
            <a:rPr lang="en-AU" sz="900">
              <a:solidFill>
                <a:schemeClr val="dk1"/>
              </a:solidFill>
              <a:effectLst/>
              <a:latin typeface="Cambria" panose="02040503050406030204" pitchFamily="18" charset="0"/>
              <a:ea typeface="+mn-ea"/>
              <a:cs typeface="+mn-cs"/>
            </a:rPr>
            <a:t>a) raw materials and stores – purchase cost on a first-in-first-out basis; and</a:t>
          </a:r>
        </a:p>
        <a:p>
          <a:r>
            <a:rPr lang="en-AU" sz="900">
              <a:solidFill>
                <a:schemeClr val="dk1"/>
              </a:solidFill>
              <a:effectLst/>
              <a:latin typeface="Cambria" panose="02040503050406030204" pitchFamily="18" charset="0"/>
              <a:ea typeface="+mn-ea"/>
              <a:cs typeface="+mn-cs"/>
            </a:rPr>
            <a:t>b) finished goods and work-in-progress – cost of direct materials and labour plus attributable costs that can be allocated on a reasonable basis.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Inventories acquired at no cost or nominal consideration are initially measured at current replacement cost at the date of acquisition.</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3</xdr:col>
      <xdr:colOff>1156447</xdr:colOff>
      <xdr:row>17</xdr:row>
      <xdr:rowOff>0</xdr:rowOff>
    </xdr:from>
    <xdr:to>
      <xdr:col>7</xdr:col>
      <xdr:colOff>830580</xdr:colOff>
      <xdr:row>19</xdr:row>
      <xdr:rowOff>342900</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1156447" y="3181350"/>
          <a:ext cx="5379608" cy="269557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Investment properties are measured initially at cost, including transaction costs. Subsequent to initial recognition, investment properties are stated at fair value. Gains or losses arising from changes in the fair values of investment properties are recognised in profit or loss in the year in which they arise.  	</a:t>
          </a:r>
        </a:p>
        <a:p>
          <a:r>
            <a:rPr lang="en-AU" sz="900">
              <a:solidFill>
                <a:schemeClr val="dk1"/>
              </a:solidFill>
              <a:effectLst/>
              <a:latin typeface="Cambria" panose="02040503050406030204" pitchFamily="18" charset="0"/>
              <a:ea typeface="+mn-ea"/>
              <a:cs typeface="+mn-cs"/>
            </a:rPr>
            <a:t>Where an investment property is acquired at no cost or for nominal cost, its cost is deemed to be its fair value as at the date of acquisition. </a:t>
          </a:r>
        </a:p>
        <a:p>
          <a:r>
            <a:rPr lang="en-AU" sz="900">
              <a:solidFill>
                <a:schemeClr val="tx1"/>
              </a:solidFill>
              <a:effectLst/>
              <a:latin typeface="Cambria" panose="02040503050406030204" pitchFamily="18" charset="0"/>
              <a:ea typeface="+mn-ea"/>
              <a:cs typeface="+mn-cs"/>
            </a:rPr>
            <a:t>	</a:t>
          </a:r>
        </a:p>
        <a:p>
          <a:r>
            <a:rPr lang="en-AU" sz="900">
              <a:solidFill>
                <a:schemeClr val="tx1"/>
              </a:solidFill>
              <a:effectLst/>
              <a:latin typeface="Cambria" panose="02040503050406030204" pitchFamily="18" charset="0"/>
              <a:ea typeface="+mn-ea"/>
              <a:cs typeface="+mn-cs"/>
            </a:rPr>
            <a:t>[Disclose the methods and significant assumptions applied in determining the fair value of investment properties.  If an entity has investment property whose fair value cannot be measured reliably, disclose that fact and the reason why fair value cannot be measured reliably for those items of investment property].</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Investment properties are derecognised either when they have been disposed of or when the investment property is permanently withdrawn from use and no future economic benefit is expected from its disposal. Any gain or losses on disposal of an investment property are recognised in profit or loss in the year of disposal. </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xdr:txBody>
    </xdr:sp>
    <xdr:clientData/>
  </xdr:twoCellAnchor>
  <xdr:twoCellAnchor>
    <xdr:from>
      <xdr:col>4</xdr:col>
      <xdr:colOff>12700</xdr:colOff>
      <xdr:row>87</xdr:row>
      <xdr:rowOff>60960</xdr:rowOff>
    </xdr:from>
    <xdr:to>
      <xdr:col>8</xdr:col>
      <xdr:colOff>0</xdr:colOff>
      <xdr:row>89</xdr:row>
      <xdr:rowOff>99060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1184275" y="13335000"/>
          <a:ext cx="5349875" cy="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eaLnBrk="1" fontAlgn="auto" latinLnBrk="0" hangingPunct="1"/>
          <a:r>
            <a:rPr lang="en-AU" sz="900" b="1" strike="noStrike" baseline="0">
              <a:solidFill>
                <a:schemeClr val="tx1"/>
              </a:solidFill>
              <a:effectLst/>
              <a:latin typeface="Cambria" panose="02040503050406030204" pitchFamily="18" charset="0"/>
              <a:ea typeface="+mn-ea"/>
              <a:cs typeface="+mn-cs"/>
            </a:rPr>
            <a:t>Accounting Judgements and Estimates</a:t>
          </a:r>
          <a:endParaRPr lang="en-AU" sz="900" strike="noStrike" baseline="0">
            <a:solidFill>
              <a:schemeClr val="tx1"/>
            </a:solidFill>
            <a:effectLst/>
            <a:latin typeface="Cambria" panose="02040503050406030204" pitchFamily="18" charset="0"/>
          </a:endParaRPr>
        </a:p>
        <a:p>
          <a:pPr eaLnBrk="1" fontAlgn="auto" latinLnBrk="0" hangingPunct="1"/>
          <a:r>
            <a:rPr lang="en-AU" sz="900" b="0" strike="noStrike" baseline="0">
              <a:solidFill>
                <a:schemeClr val="tx1"/>
              </a:solidFill>
              <a:effectLst/>
              <a:latin typeface="Cambria" panose="02040503050406030204" pitchFamily="18" charset="0"/>
              <a:ea typeface="+mn-ea"/>
              <a:cs typeface="+mn-cs"/>
            </a:rPr>
            <a:t>[Disclose by details]</a:t>
          </a:r>
          <a:endParaRPr lang="en-AU" sz="900" strike="noStrike" baseline="0">
            <a:solidFill>
              <a:schemeClr val="tx1"/>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0</xdr:col>
      <xdr:colOff>0</xdr:colOff>
      <xdr:row>1</xdr:row>
      <xdr:rowOff>0</xdr:rowOff>
    </xdr:from>
    <xdr:to>
      <xdr:col>3</xdr:col>
      <xdr:colOff>66675</xdr:colOff>
      <xdr:row>18</xdr:row>
      <xdr:rowOff>0</xdr:rowOff>
    </xdr:to>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0" y="304800"/>
          <a:ext cx="66675" cy="28765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X23A1T</a:t>
          </a:r>
        </a:p>
      </xdr:txBody>
    </xdr:sp>
    <xdr:clientData/>
  </xdr:twoCellAnchor>
  <xdr:twoCellAnchor>
    <xdr:from>
      <xdr:col>0</xdr:col>
      <xdr:colOff>0</xdr:colOff>
      <xdr:row>26</xdr:row>
      <xdr:rowOff>3175</xdr:rowOff>
    </xdr:from>
    <xdr:to>
      <xdr:col>3</xdr:col>
      <xdr:colOff>66675</xdr:colOff>
      <xdr:row>26</xdr:row>
      <xdr:rowOff>105767</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0" y="71183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X23A2T</a:t>
          </a:r>
        </a:p>
      </xdr:txBody>
    </xdr:sp>
    <xdr:clientData/>
  </xdr:twoCellAnchor>
  <xdr:twoCellAnchor>
    <xdr:from>
      <xdr:col>0</xdr:col>
      <xdr:colOff>0</xdr:colOff>
      <xdr:row>36</xdr:row>
      <xdr:rowOff>3175</xdr:rowOff>
    </xdr:from>
    <xdr:to>
      <xdr:col>3</xdr:col>
      <xdr:colOff>66675</xdr:colOff>
      <xdr:row>36</xdr:row>
      <xdr:rowOff>105767</xdr:rowOff>
    </xdr:to>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0" y="8829675"/>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X23A3T</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8" name="TextBox 7">
          <a:extLst>
            <a:ext uri="{FF2B5EF4-FFF2-40B4-BE49-F238E27FC236}">
              <a16:creationId xmlns:a16="http://schemas.microsoft.com/office/drawing/2014/main" id="{9A5FCEC7-388A-DABB-B7CB-295BC525B169}"/>
            </a:ext>
          </a:extLst>
        </xdr:cNvPr>
        <xdr:cNvSpPr txBox="1"/>
      </xdr:nvSpPr>
      <xdr:spPr>
        <a:xfrm>
          <a:off x="0" y="679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X22A0T</a:t>
          </a:r>
        </a:p>
      </xdr:txBody>
    </xdr:sp>
    <xdr:clientData/>
  </xdr:twoCellAnchor>
  <xdr:twoCellAnchor>
    <xdr:from>
      <xdr:col>0</xdr:col>
      <xdr:colOff>0</xdr:colOff>
      <xdr:row>23</xdr:row>
      <xdr:rowOff>3175</xdr:rowOff>
    </xdr:from>
    <xdr:to>
      <xdr:col>3</xdr:col>
      <xdr:colOff>66675</xdr:colOff>
      <xdr:row>23</xdr:row>
      <xdr:rowOff>105767</xdr:rowOff>
    </xdr:to>
    <xdr:sp macro="" textlink="">
      <xdr:nvSpPr>
        <xdr:cNvPr id="9" name="TextBox 8">
          <a:extLst>
            <a:ext uri="{FF2B5EF4-FFF2-40B4-BE49-F238E27FC236}">
              <a16:creationId xmlns:a16="http://schemas.microsoft.com/office/drawing/2014/main" id="{DDFD8622-2C69-1DEC-DAE2-ADE4AAD00FDC}"/>
            </a:ext>
          </a:extLst>
        </xdr:cNvPr>
        <xdr:cNvSpPr txBox="1"/>
      </xdr:nvSpPr>
      <xdr:spPr>
        <a:xfrm>
          <a:off x="0" y="65754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X22A1T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10" name="TextBox 9">
          <a:extLst>
            <a:ext uri="{FF2B5EF4-FFF2-40B4-BE49-F238E27FC236}">
              <a16:creationId xmlns:a16="http://schemas.microsoft.com/office/drawing/2014/main" id="{AF8F5938-53C2-76F4-DF18-985966A99A2A}"/>
            </a:ext>
          </a:extLst>
        </xdr:cNvPr>
        <xdr:cNvSpPr txBox="1"/>
      </xdr:nvSpPr>
      <xdr:spPr>
        <a:xfrm>
          <a:off x="0" y="111664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X22A2T</a:t>
          </a:r>
        </a:p>
      </xdr:txBody>
    </xdr:sp>
    <xdr:clientData/>
  </xdr:twoCellAnchor>
  <xdr:twoCellAnchor>
    <xdr:from>
      <xdr:col>0</xdr:col>
      <xdr:colOff>0</xdr:colOff>
      <xdr:row>50</xdr:row>
      <xdr:rowOff>3175</xdr:rowOff>
    </xdr:from>
    <xdr:to>
      <xdr:col>3</xdr:col>
      <xdr:colOff>66675</xdr:colOff>
      <xdr:row>50</xdr:row>
      <xdr:rowOff>105767</xdr:rowOff>
    </xdr:to>
    <xdr:sp macro="" textlink="">
      <xdr:nvSpPr>
        <xdr:cNvPr id="11" name="TextBox 10">
          <a:extLst>
            <a:ext uri="{FF2B5EF4-FFF2-40B4-BE49-F238E27FC236}">
              <a16:creationId xmlns:a16="http://schemas.microsoft.com/office/drawing/2014/main" id="{2F891157-A41A-1559-5C73-AFFC014A488B}"/>
            </a:ext>
          </a:extLst>
        </xdr:cNvPr>
        <xdr:cNvSpPr txBox="1"/>
      </xdr:nvSpPr>
      <xdr:spPr>
        <a:xfrm>
          <a:off x="0" y="11890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X22A3T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77</xdr:row>
      <xdr:rowOff>76201</xdr:rowOff>
    </xdr:from>
    <xdr:to>
      <xdr:col>7</xdr:col>
      <xdr:colOff>0</xdr:colOff>
      <xdr:row>79</xdr:row>
      <xdr:rowOff>1021976</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028700" y="7943851"/>
          <a:ext cx="5448300" cy="126962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i="0" u="none">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Parental Leave Payments Scheme (For-profit entities only)</a:t>
          </a:r>
        </a:p>
        <a:p>
          <a:pPr marL="0" marR="0" indent="0" algn="l"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Amounts received under the Parental Leave Payments Scheme by the entity not yet paid to employees were presented gross as cash and a liability (payable). The total amount received under this scheme was [$....] (</a:t>
          </a:r>
          <a:r>
            <a:rPr lang="en-AU" sz="900" b="1">
              <a:solidFill>
                <a:srgbClr val="FF0000"/>
              </a:solidFill>
              <a:effectLst/>
              <a:latin typeface="Cambria" panose="02040503050406030204" pitchFamily="18" charset="0"/>
              <a:ea typeface="+mn-ea"/>
              <a:cs typeface="Times New Roman" panose="02020603050405020304" pitchFamily="18" charset="0"/>
            </a:rPr>
            <a:t>20x1</a:t>
          </a:r>
          <a:r>
            <a:rPr lang="en-AU" sz="900" b="0">
              <a:solidFill>
                <a:schemeClr val="dk1"/>
              </a:solidFill>
              <a:effectLst/>
              <a:latin typeface="Cambria" panose="02040503050406030204" pitchFamily="18" charset="0"/>
              <a:ea typeface="+mn-ea"/>
              <a:cs typeface="Times New Roman" panose="02020603050405020304" pitchFamily="18" charset="0"/>
            </a:rPr>
            <a:t>: $....). </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0" y="460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0</xdr:colOff>
      <xdr:row>21</xdr:row>
      <xdr:rowOff>3175</xdr:rowOff>
    </xdr:from>
    <xdr:to>
      <xdr:col>3</xdr:col>
      <xdr:colOff>66675</xdr:colOff>
      <xdr:row>21</xdr:row>
      <xdr:rowOff>105767</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0" y="27273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X24A1T</a:t>
          </a:r>
        </a:p>
      </xdr:txBody>
    </xdr:sp>
    <xdr:clientData/>
  </xdr:twoCellAnchor>
  <xdr:twoCellAnchor>
    <xdr:from>
      <xdr:col>0</xdr:col>
      <xdr:colOff>0</xdr:colOff>
      <xdr:row>30</xdr:row>
      <xdr:rowOff>3175</xdr:rowOff>
    </xdr:from>
    <xdr:to>
      <xdr:col>3</xdr:col>
      <xdr:colOff>66675</xdr:colOff>
      <xdr:row>30</xdr:row>
      <xdr:rowOff>105767</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0" y="33274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X24A2T</a:t>
          </a:r>
        </a:p>
      </xdr:txBody>
    </xdr:sp>
    <xdr:clientData/>
  </xdr:twoCellAnchor>
  <xdr:twoCellAnchor>
    <xdr:from>
      <xdr:col>0</xdr:col>
      <xdr:colOff>0</xdr:colOff>
      <xdr:row>39</xdr:row>
      <xdr:rowOff>3175</xdr:rowOff>
    </xdr:from>
    <xdr:to>
      <xdr:col>3</xdr:col>
      <xdr:colOff>66675</xdr:colOff>
      <xdr:row>39</xdr:row>
      <xdr:rowOff>105767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0" y="39274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X24A3T</a:t>
          </a:r>
        </a:p>
      </xdr:txBody>
    </xdr:sp>
    <xdr:clientData/>
  </xdr:twoCellAnchor>
  <xdr:twoCellAnchor>
    <xdr:from>
      <xdr:col>0</xdr:col>
      <xdr:colOff>0</xdr:colOff>
      <xdr:row>54</xdr:row>
      <xdr:rowOff>3175</xdr:rowOff>
    </xdr:from>
    <xdr:to>
      <xdr:col>3</xdr:col>
      <xdr:colOff>66675</xdr:colOff>
      <xdr:row>54</xdr:row>
      <xdr:rowOff>105767</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0" y="54038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62</xdr:row>
      <xdr:rowOff>3175</xdr:rowOff>
    </xdr:from>
    <xdr:to>
      <xdr:col>3</xdr:col>
      <xdr:colOff>66675</xdr:colOff>
      <xdr:row>62</xdr:row>
      <xdr:rowOff>105767</xdr:rowOff>
    </xdr:to>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0" y="6232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X24A5T</a:t>
          </a:r>
        </a:p>
      </xdr:txBody>
    </xdr:sp>
    <xdr:clientData/>
  </xdr:twoCellAnchor>
  <xdr:twoCellAnchor>
    <xdr:from>
      <xdr:col>7</xdr:col>
      <xdr:colOff>231588</xdr:colOff>
      <xdr:row>7</xdr:row>
      <xdr:rowOff>0</xdr:rowOff>
    </xdr:from>
    <xdr:to>
      <xdr:col>10</xdr:col>
      <xdr:colOff>123000</xdr:colOff>
      <xdr:row>9</xdr:row>
      <xdr:rowOff>134471</xdr:rowOff>
    </xdr:to>
    <xdr:sp macro="" textlink="">
      <xdr:nvSpPr>
        <xdr:cNvPr id="9" name="Rounded Rectangular Callout 1">
          <a:extLst>
            <a:ext uri="{FF2B5EF4-FFF2-40B4-BE49-F238E27FC236}">
              <a16:creationId xmlns:a16="http://schemas.microsoft.com/office/drawing/2014/main" id="{00000000-0008-0000-1700-000009000000}"/>
            </a:ext>
          </a:extLst>
        </xdr:cNvPr>
        <xdr:cNvSpPr/>
      </xdr:nvSpPr>
      <xdr:spPr>
        <a:xfrm rot="10800000" flipH="1" flipV="1">
          <a:off x="6708588" y="1333500"/>
          <a:ext cx="1634487" cy="458321"/>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Disclose </a:t>
          </a:r>
          <a:r>
            <a:rPr lang="en-AU" sz="900" b="1" baseline="0">
              <a:solidFill>
                <a:sysClr val="windowText" lastClr="000000"/>
              </a:solidFill>
            </a:rPr>
            <a:t>separately on face statements if material</a:t>
          </a:r>
          <a:r>
            <a:rPr lang="en-AU" sz="900" b="1">
              <a:solidFill>
                <a:sysClr val="windowText" lastClr="000000"/>
              </a:solidFill>
            </a:rPr>
            <a:t>.</a:t>
          </a:r>
        </a:p>
      </xdr:txBody>
    </xdr:sp>
    <xdr:clientData/>
  </xdr:twoCellAnchor>
  <xdr:twoCellAnchor>
    <xdr:from>
      <xdr:col>0</xdr:col>
      <xdr:colOff>0</xdr:colOff>
      <xdr:row>5</xdr:row>
      <xdr:rowOff>3175</xdr:rowOff>
    </xdr:from>
    <xdr:to>
      <xdr:col>3</xdr:col>
      <xdr:colOff>66675</xdr:colOff>
      <xdr:row>5</xdr:row>
      <xdr:rowOff>105767</xdr:rowOff>
    </xdr:to>
    <xdr:sp macro="" textlink="">
      <xdr:nvSpPr>
        <xdr:cNvPr id="10" name="TextBox 9">
          <a:extLst>
            <a:ext uri="{FF2B5EF4-FFF2-40B4-BE49-F238E27FC236}">
              <a16:creationId xmlns:a16="http://schemas.microsoft.com/office/drawing/2014/main" id="{BCAA9214-154F-7327-76B4-40233921E0ED}"/>
            </a:ext>
          </a:extLst>
        </xdr:cNvPr>
        <xdr:cNvSpPr txBox="1"/>
      </xdr:nvSpPr>
      <xdr:spPr>
        <a:xfrm>
          <a:off x="0" y="9937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X23A0T</a:t>
          </a:r>
        </a:p>
      </xdr:txBody>
    </xdr:sp>
    <xdr:clientData/>
  </xdr:twoCellAnchor>
  <xdr:twoCellAnchor>
    <xdr:from>
      <xdr:col>0</xdr:col>
      <xdr:colOff>0</xdr:colOff>
      <xdr:row>21</xdr:row>
      <xdr:rowOff>3175</xdr:rowOff>
    </xdr:from>
    <xdr:to>
      <xdr:col>3</xdr:col>
      <xdr:colOff>66675</xdr:colOff>
      <xdr:row>21</xdr:row>
      <xdr:rowOff>105767</xdr:rowOff>
    </xdr:to>
    <xdr:sp macro="" textlink="">
      <xdr:nvSpPr>
        <xdr:cNvPr id="11" name="TextBox 10">
          <a:extLst>
            <a:ext uri="{FF2B5EF4-FFF2-40B4-BE49-F238E27FC236}">
              <a16:creationId xmlns:a16="http://schemas.microsoft.com/office/drawing/2014/main" id="{2927C67F-91BC-A6EA-174C-F8850C6E9BC8}"/>
            </a:ext>
          </a:extLst>
        </xdr:cNvPr>
        <xdr:cNvSpPr txBox="1"/>
      </xdr:nvSpPr>
      <xdr:spPr>
        <a:xfrm>
          <a:off x="0" y="27273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X23A1T</a:t>
          </a:r>
        </a:p>
      </xdr:txBody>
    </xdr:sp>
    <xdr:clientData/>
  </xdr:twoCellAnchor>
  <xdr:twoCellAnchor>
    <xdr:from>
      <xdr:col>0</xdr:col>
      <xdr:colOff>0</xdr:colOff>
      <xdr:row>25</xdr:row>
      <xdr:rowOff>0</xdr:rowOff>
    </xdr:from>
    <xdr:to>
      <xdr:col>3</xdr:col>
      <xdr:colOff>66675</xdr:colOff>
      <xdr:row>30</xdr:row>
      <xdr:rowOff>102592</xdr:rowOff>
    </xdr:to>
    <xdr:sp macro="" textlink="">
      <xdr:nvSpPr>
        <xdr:cNvPr id="12" name="TextBox 11">
          <a:extLst>
            <a:ext uri="{FF2B5EF4-FFF2-40B4-BE49-F238E27FC236}">
              <a16:creationId xmlns:a16="http://schemas.microsoft.com/office/drawing/2014/main" id="{9DAEADD6-16D0-CC62-319C-C0A22CD82069}"/>
            </a:ext>
          </a:extLst>
        </xdr:cNvPr>
        <xdr:cNvSpPr txBox="1"/>
      </xdr:nvSpPr>
      <xdr:spPr>
        <a:xfrm>
          <a:off x="0" y="33242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X23A2T</a:t>
          </a:r>
        </a:p>
      </xdr:txBody>
    </xdr:sp>
    <xdr:clientData/>
  </xdr:twoCellAnchor>
  <xdr:twoCellAnchor>
    <xdr:from>
      <xdr:col>0</xdr:col>
      <xdr:colOff>0</xdr:colOff>
      <xdr:row>34</xdr:row>
      <xdr:rowOff>0</xdr:rowOff>
    </xdr:from>
    <xdr:to>
      <xdr:col>3</xdr:col>
      <xdr:colOff>66675</xdr:colOff>
      <xdr:row>39</xdr:row>
      <xdr:rowOff>102592</xdr:rowOff>
    </xdr:to>
    <xdr:sp macro="" textlink="">
      <xdr:nvSpPr>
        <xdr:cNvPr id="13" name="TextBox 12">
          <a:extLst>
            <a:ext uri="{FF2B5EF4-FFF2-40B4-BE49-F238E27FC236}">
              <a16:creationId xmlns:a16="http://schemas.microsoft.com/office/drawing/2014/main" id="{59FEDA93-D9A3-0AFA-CAE1-7E66DFB72304}"/>
            </a:ext>
          </a:extLst>
        </xdr:cNvPr>
        <xdr:cNvSpPr txBox="1"/>
      </xdr:nvSpPr>
      <xdr:spPr>
        <a:xfrm>
          <a:off x="0" y="39243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X23A3T</a:t>
          </a:r>
        </a:p>
      </xdr:txBody>
    </xdr:sp>
    <xdr:clientData/>
  </xdr:twoCellAnchor>
  <xdr:twoCellAnchor>
    <xdr:from>
      <xdr:col>0</xdr:col>
      <xdr:colOff>0</xdr:colOff>
      <xdr:row>54</xdr:row>
      <xdr:rowOff>3175</xdr:rowOff>
    </xdr:from>
    <xdr:to>
      <xdr:col>3</xdr:col>
      <xdr:colOff>66675</xdr:colOff>
      <xdr:row>54</xdr:row>
      <xdr:rowOff>105767</xdr:rowOff>
    </xdr:to>
    <xdr:sp macro="" textlink="">
      <xdr:nvSpPr>
        <xdr:cNvPr id="14" name="TextBox 13">
          <a:extLst>
            <a:ext uri="{FF2B5EF4-FFF2-40B4-BE49-F238E27FC236}">
              <a16:creationId xmlns:a16="http://schemas.microsoft.com/office/drawing/2014/main" id="{14962B5E-68C7-CBD4-2431-5BB6214AF2BC}"/>
            </a:ext>
          </a:extLst>
        </xdr:cNvPr>
        <xdr:cNvSpPr txBox="1"/>
      </xdr:nvSpPr>
      <xdr:spPr>
        <a:xfrm>
          <a:off x="0" y="54038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X23A4T</a:t>
          </a:r>
        </a:p>
      </xdr:txBody>
    </xdr:sp>
    <xdr:clientData/>
  </xdr:twoCellAnchor>
  <xdr:twoCellAnchor>
    <xdr:from>
      <xdr:col>0</xdr:col>
      <xdr:colOff>0</xdr:colOff>
      <xdr:row>62</xdr:row>
      <xdr:rowOff>3175</xdr:rowOff>
    </xdr:from>
    <xdr:to>
      <xdr:col>3</xdr:col>
      <xdr:colOff>66675</xdr:colOff>
      <xdr:row>62</xdr:row>
      <xdr:rowOff>105767</xdr:rowOff>
    </xdr:to>
    <xdr:sp macro="" textlink="">
      <xdr:nvSpPr>
        <xdr:cNvPr id="15" name="TextBox 14">
          <a:extLst>
            <a:ext uri="{FF2B5EF4-FFF2-40B4-BE49-F238E27FC236}">
              <a16:creationId xmlns:a16="http://schemas.microsoft.com/office/drawing/2014/main" id="{099AA2EC-4CC0-18A7-74B2-AC1013A52739}"/>
            </a:ext>
          </a:extLst>
        </xdr:cNvPr>
        <xdr:cNvSpPr txBox="1"/>
      </xdr:nvSpPr>
      <xdr:spPr>
        <a:xfrm>
          <a:off x="0" y="6232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X23A5T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27</xdr:row>
      <xdr:rowOff>7620</xdr:rowOff>
    </xdr:from>
    <xdr:to>
      <xdr:col>7</xdr:col>
      <xdr:colOff>0</xdr:colOff>
      <xdr:row>29</xdr:row>
      <xdr:rowOff>99060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266825" y="3217545"/>
          <a:ext cx="6276975" cy="46291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0</xdr:colOff>
      <xdr:row>46</xdr:row>
      <xdr:rowOff>9525</xdr:rowOff>
    </xdr:from>
    <xdr:to>
      <xdr:col>7</xdr:col>
      <xdr:colOff>0</xdr:colOff>
      <xdr:row>47</xdr:row>
      <xdr:rowOff>830580</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266825" y="7019925"/>
          <a:ext cx="6276975" cy="178308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Cambria" panose="02040503050406030204" pitchFamily="18" charset="0"/>
              <a:cs typeface="+mn-cs"/>
            </a:rPr>
            <a:t>For all new contracts entered into, the [</a:t>
          </a:r>
          <a:r>
            <a:rPr lang="en-AU" sz="900" b="1">
              <a:solidFill>
                <a:srgbClr val="FF0000"/>
              </a:solidFill>
              <a:effectLst/>
              <a:latin typeface="Cambria" panose="02040503050406030204" pitchFamily="18" charset="0"/>
              <a:ea typeface="Cambria" panose="02040503050406030204" pitchFamily="18" charset="0"/>
              <a:cs typeface="+mn-cs"/>
            </a:rPr>
            <a:t>Entity</a:t>
          </a:r>
          <a:r>
            <a:rPr lang="en-AU" sz="900">
              <a:solidFill>
                <a:schemeClr val="dk1"/>
              </a:solidFill>
              <a:effectLst/>
              <a:latin typeface="Cambria" panose="02040503050406030204" pitchFamily="18" charset="0"/>
              <a:ea typeface="Cambria" panose="02040503050406030204" pitchFamily="18" charset="0"/>
              <a:cs typeface="+mn-cs"/>
            </a:rPr>
            <a:t>] considers whether the contract is, or contains a lease. A lease is defined as ‘a contract, or part of a contract, that conveys the right to use an asset (the underlying asset) for a period of time in exchange for consideration’.</a:t>
          </a:r>
        </a:p>
        <a:p>
          <a:pPr marL="0" marR="0" lvl="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Cambria" panose="020405030504060302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Cambria" panose="02040503050406030204" pitchFamily="18" charset="0"/>
              <a:cs typeface="+mn-cs"/>
            </a:rPr>
            <a:t>Once it has been determined that a contract is, or contains a lease, the lease liability is initially measured at the present value of the lease payments unpaid at the commencement date, discounted using the interest rate implicit in the lease, if that rate is readily determinable, or the department’s incremental borrowing rate.</a:t>
          </a:r>
        </a:p>
        <a:p>
          <a:pPr marL="0" marR="0" lvl="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Cambria" panose="020405030504060302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Cambria" panose="02040503050406030204" pitchFamily="18" charset="0"/>
              <a:cs typeface="+mn-cs"/>
            </a:rPr>
            <a:t>Subsequent to initial measurement, the liability will be reduced for payments made and increased for interest. It is remeasured to reflect any reassessment or modification to the lease. When the lease liability is remeasured, the corresponding adjustment is reflected in the right-of-use asset or profit and loss depending on the nature of the reassessment or modification.</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xdr:from>
      <xdr:col>0</xdr:col>
      <xdr:colOff>0</xdr:colOff>
      <xdr:row>30</xdr:row>
      <xdr:rowOff>3175</xdr:rowOff>
    </xdr:from>
    <xdr:to>
      <xdr:col>3</xdr:col>
      <xdr:colOff>66675</xdr:colOff>
      <xdr:row>30</xdr:row>
      <xdr:rowOff>105767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0" y="37560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X25A1T</a:t>
          </a:r>
        </a:p>
      </xdr:txBody>
    </xdr:sp>
    <xdr:clientData/>
  </xdr:twoCellAnchor>
  <xdr:twoCellAnchor>
    <xdr:from>
      <xdr:col>0</xdr:col>
      <xdr:colOff>0</xdr:colOff>
      <xdr:row>66</xdr:row>
      <xdr:rowOff>3175</xdr:rowOff>
    </xdr:from>
    <xdr:to>
      <xdr:col>3</xdr:col>
      <xdr:colOff>66675</xdr:colOff>
      <xdr:row>68</xdr:row>
      <xdr:rowOff>14327</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0" y="10471150"/>
          <a:ext cx="66675" cy="18260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X25A3T</a:t>
          </a:r>
        </a:p>
      </xdr:txBody>
    </xdr:sp>
    <xdr:clientData/>
  </xdr:twoCellAnchor>
  <xdr:twoCellAnchor>
    <xdr:from>
      <xdr:col>0</xdr:col>
      <xdr:colOff>0</xdr:colOff>
      <xdr:row>6</xdr:row>
      <xdr:rowOff>3175</xdr:rowOff>
    </xdr:from>
    <xdr:to>
      <xdr:col>3</xdr:col>
      <xdr:colOff>66675</xdr:colOff>
      <xdr:row>6</xdr:row>
      <xdr:rowOff>105767</xdr:rowOff>
    </xdr:to>
    <xdr:sp macro="" textlink="">
      <xdr:nvSpPr>
        <xdr:cNvPr id="7" name="TextBox 6">
          <a:extLst>
            <a:ext uri="{FF2B5EF4-FFF2-40B4-BE49-F238E27FC236}">
              <a16:creationId xmlns:a16="http://schemas.microsoft.com/office/drawing/2014/main" id="{A9DB0A26-3D52-D98B-FDCD-532C35033973}"/>
            </a:ext>
          </a:extLst>
        </xdr:cNvPr>
        <xdr:cNvSpPr txBox="1"/>
      </xdr:nvSpPr>
      <xdr:spPr>
        <a:xfrm>
          <a:off x="0" y="927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X24A0T</a:t>
          </a:r>
        </a:p>
      </xdr:txBody>
    </xdr:sp>
    <xdr:clientData/>
  </xdr:twoCellAnchor>
  <xdr:twoCellAnchor>
    <xdr:from>
      <xdr:col>0</xdr:col>
      <xdr:colOff>0</xdr:colOff>
      <xdr:row>30</xdr:row>
      <xdr:rowOff>3175</xdr:rowOff>
    </xdr:from>
    <xdr:to>
      <xdr:col>3</xdr:col>
      <xdr:colOff>66675</xdr:colOff>
      <xdr:row>30</xdr:row>
      <xdr:rowOff>105767</xdr:rowOff>
    </xdr:to>
    <xdr:sp macro="" textlink="">
      <xdr:nvSpPr>
        <xdr:cNvPr id="8" name="TextBox 7">
          <a:extLst>
            <a:ext uri="{FF2B5EF4-FFF2-40B4-BE49-F238E27FC236}">
              <a16:creationId xmlns:a16="http://schemas.microsoft.com/office/drawing/2014/main" id="{10D319D9-C4AF-2630-0EFA-A07363E44B97}"/>
            </a:ext>
          </a:extLst>
        </xdr:cNvPr>
        <xdr:cNvSpPr txBox="1"/>
      </xdr:nvSpPr>
      <xdr:spPr>
        <a:xfrm>
          <a:off x="0" y="37560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X24A1T</a:t>
          </a:r>
        </a:p>
      </xdr:txBody>
    </xdr:sp>
    <xdr:clientData/>
  </xdr:twoCellAnchor>
  <xdr:twoCellAnchor>
    <xdr:from>
      <xdr:col>0</xdr:col>
      <xdr:colOff>0</xdr:colOff>
      <xdr:row>49</xdr:row>
      <xdr:rowOff>0</xdr:rowOff>
    </xdr:from>
    <xdr:to>
      <xdr:col>3</xdr:col>
      <xdr:colOff>66675</xdr:colOff>
      <xdr:row>52</xdr:row>
      <xdr:rowOff>102592</xdr:rowOff>
    </xdr:to>
    <xdr:sp macro="" textlink="">
      <xdr:nvSpPr>
        <xdr:cNvPr id="9" name="TextBox 8">
          <a:extLst>
            <a:ext uri="{FF2B5EF4-FFF2-40B4-BE49-F238E27FC236}">
              <a16:creationId xmlns:a16="http://schemas.microsoft.com/office/drawing/2014/main" id="{4DB59AC7-7112-8712-D304-8EF77ED7F412}"/>
            </a:ext>
          </a:extLst>
        </xdr:cNvPr>
        <xdr:cNvSpPr txBox="1"/>
      </xdr:nvSpPr>
      <xdr:spPr>
        <a:xfrm>
          <a:off x="0" y="9096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X24A2T</a:t>
          </a:r>
        </a:p>
      </xdr:txBody>
    </xdr:sp>
    <xdr:clientData/>
  </xdr:twoCellAnchor>
  <xdr:twoCellAnchor>
    <xdr:from>
      <xdr:col>0</xdr:col>
      <xdr:colOff>0</xdr:colOff>
      <xdr:row>68</xdr:row>
      <xdr:rowOff>3175</xdr:rowOff>
    </xdr:from>
    <xdr:to>
      <xdr:col>3</xdr:col>
      <xdr:colOff>66675</xdr:colOff>
      <xdr:row>68</xdr:row>
      <xdr:rowOff>105767</xdr:rowOff>
    </xdr:to>
    <xdr:sp macro="" textlink="">
      <xdr:nvSpPr>
        <xdr:cNvPr id="10" name="TextBox 9">
          <a:extLst>
            <a:ext uri="{FF2B5EF4-FFF2-40B4-BE49-F238E27FC236}">
              <a16:creationId xmlns:a16="http://schemas.microsoft.com/office/drawing/2014/main" id="{60F83684-D121-6831-5018-54C3C7A9FAC5}"/>
            </a:ext>
          </a:extLst>
        </xdr:cNvPr>
        <xdr:cNvSpPr txBox="1"/>
      </xdr:nvSpPr>
      <xdr:spPr>
        <a:xfrm>
          <a:off x="0" y="106426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X24A3T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35</xdr:row>
      <xdr:rowOff>116541</xdr:rowOff>
    </xdr:from>
    <xdr:to>
      <xdr:col>8</xdr:col>
      <xdr:colOff>2540</xdr:colOff>
      <xdr:row>37</xdr:row>
      <xdr:rowOff>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181100" y="5136216"/>
          <a:ext cx="5288915" cy="388284"/>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0" y="184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X26A0T</a:t>
          </a:r>
        </a:p>
      </xdr:txBody>
    </xdr:sp>
    <xdr:clientData/>
  </xdr:twoCellAnchor>
  <xdr:twoCellAnchor>
    <xdr:from>
      <xdr:col>0</xdr:col>
      <xdr:colOff>0</xdr:colOff>
      <xdr:row>17</xdr:row>
      <xdr:rowOff>3175</xdr:rowOff>
    </xdr:from>
    <xdr:to>
      <xdr:col>3</xdr:col>
      <xdr:colOff>66675</xdr:colOff>
      <xdr:row>17</xdr:row>
      <xdr:rowOff>105767</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0" y="2127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X26A1T</a:t>
          </a:r>
        </a:p>
      </xdr:txBody>
    </xdr:sp>
    <xdr:clientData/>
  </xdr:twoCellAnchor>
  <xdr:twoCellAnchor>
    <xdr:from>
      <xdr:col>4</xdr:col>
      <xdr:colOff>9524</xdr:colOff>
      <xdr:row>14</xdr:row>
      <xdr:rowOff>76200</xdr:rowOff>
    </xdr:from>
    <xdr:to>
      <xdr:col>7</xdr:col>
      <xdr:colOff>761999</xdr:colOff>
      <xdr:row>16</xdr:row>
      <xdr:rowOff>156210</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1190624" y="1657350"/>
          <a:ext cx="5267325" cy="441960"/>
        </a:xfrm>
        <a:prstGeom prst="rect">
          <a:avLst/>
        </a:prstGeom>
        <a:solidFill>
          <a:schemeClr val="bg1"/>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6</xdr:row>
      <xdr:rowOff>3175</xdr:rowOff>
    </xdr:from>
    <xdr:to>
      <xdr:col>3</xdr:col>
      <xdr:colOff>66675</xdr:colOff>
      <xdr:row>6</xdr:row>
      <xdr:rowOff>105767</xdr:rowOff>
    </xdr:to>
    <xdr:sp macro="" textlink="">
      <xdr:nvSpPr>
        <xdr:cNvPr id="6" name="TextBox 5">
          <a:extLst>
            <a:ext uri="{FF2B5EF4-FFF2-40B4-BE49-F238E27FC236}">
              <a16:creationId xmlns:a16="http://schemas.microsoft.com/office/drawing/2014/main" id="{C8BADA97-CCB2-5DDD-A83F-47660270BC38}"/>
            </a:ext>
          </a:extLst>
        </xdr:cNvPr>
        <xdr:cNvSpPr txBox="1"/>
      </xdr:nvSpPr>
      <xdr:spPr>
        <a:xfrm>
          <a:off x="0" y="1098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X25A0T</a:t>
          </a:r>
        </a:p>
      </xdr:txBody>
    </xdr:sp>
    <xdr:clientData/>
  </xdr:twoCellAnchor>
  <xdr:twoCellAnchor>
    <xdr:from>
      <xdr:col>0</xdr:col>
      <xdr:colOff>0</xdr:colOff>
      <xdr:row>17</xdr:row>
      <xdr:rowOff>3175</xdr:rowOff>
    </xdr:from>
    <xdr:to>
      <xdr:col>3</xdr:col>
      <xdr:colOff>66675</xdr:colOff>
      <xdr:row>17</xdr:row>
      <xdr:rowOff>105767</xdr:rowOff>
    </xdr:to>
    <xdr:sp macro="" textlink="">
      <xdr:nvSpPr>
        <xdr:cNvPr id="7" name="TextBox 6">
          <a:extLst>
            <a:ext uri="{FF2B5EF4-FFF2-40B4-BE49-F238E27FC236}">
              <a16:creationId xmlns:a16="http://schemas.microsoft.com/office/drawing/2014/main" id="{26C64555-3B2F-884B-DB20-C6CBEBCB8608}"/>
            </a:ext>
          </a:extLst>
        </xdr:cNvPr>
        <xdr:cNvSpPr txBox="1"/>
      </xdr:nvSpPr>
      <xdr:spPr>
        <a:xfrm>
          <a:off x="0" y="2127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X25A1T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7621</xdr:colOff>
      <xdr:row>163</xdr:row>
      <xdr:rowOff>60961</xdr:rowOff>
    </xdr:from>
    <xdr:to>
      <xdr:col>9</xdr:col>
      <xdr:colOff>1</xdr:colOff>
      <xdr:row>165</xdr:row>
      <xdr:rowOff>129540</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26796" y="13595986"/>
          <a:ext cx="5621655" cy="1668779"/>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Administered Investments</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Administered investments in subsidiaries, joint ventures and associates are not consolidated because their consolidation is relevant only at the Whole of Government level.</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Administered investments other than those held for sale are classified as </a:t>
          </a:r>
          <a:r>
            <a:rPr lang="en-AU" sz="900">
              <a:solidFill>
                <a:sysClr val="windowText" lastClr="000000"/>
              </a:solidFill>
              <a:effectLst/>
              <a:latin typeface="Cambria" panose="02040503050406030204" pitchFamily="18" charset="0"/>
              <a:ea typeface="+mn-ea"/>
              <a:cs typeface="+mn-cs"/>
            </a:rPr>
            <a:t>at</a:t>
          </a:r>
          <a:r>
            <a:rPr lang="en-AU" sz="900" baseline="0">
              <a:solidFill>
                <a:sysClr val="windowText" lastClr="000000"/>
              </a:solidFill>
              <a:effectLst/>
              <a:latin typeface="Cambria" panose="02040503050406030204" pitchFamily="18" charset="0"/>
              <a:ea typeface="+mn-ea"/>
              <a:cs typeface="+mn-cs"/>
            </a:rPr>
            <a:t> amortised cost</a:t>
          </a:r>
          <a:r>
            <a:rPr lang="en-AU" sz="900" baseline="0">
              <a:solidFill>
                <a:schemeClr val="accent5"/>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and are measured at their fair value as at 30 June </a:t>
          </a:r>
          <a:r>
            <a:rPr lang="en-AU" sz="900" b="1">
              <a:solidFill>
                <a:srgbClr val="FF0000"/>
              </a:solidFill>
              <a:effectLst/>
              <a:latin typeface="Cambria" panose="02040503050406030204" pitchFamily="18" charset="0"/>
              <a:ea typeface="+mn-ea"/>
              <a:cs typeface="+mn-cs"/>
            </a:rPr>
            <a:t>20x2</a:t>
          </a:r>
          <a:r>
            <a:rPr lang="en-AU" sz="900">
              <a:solidFill>
                <a:schemeClr val="dk1"/>
              </a:solidFill>
              <a:effectLst/>
              <a:latin typeface="Cambria" panose="02040503050406030204" pitchFamily="18" charset="0"/>
              <a:ea typeface="+mn-ea"/>
              <a:cs typeface="+mn-cs"/>
            </a:rPr>
            <a:t>.  Fair value has been taken to be the Australian Government's proportional interest in the net assets of the entities as at end of reporting period. </a:t>
          </a:r>
        </a:p>
        <a:p>
          <a:endParaRPr lang="en-AU" sz="900">
            <a:effectLst/>
          </a:endParaRPr>
        </a:p>
        <a:p>
          <a:pPr marL="0" indent="0" eaLnBrk="1" fontAlgn="auto" latinLnBrk="0" hangingPunct="1"/>
          <a:r>
            <a:rPr lang="en-AU" sz="900" b="1" i="0" u="none">
              <a:solidFill>
                <a:schemeClr val="dk1"/>
              </a:solidFill>
              <a:effectLst/>
              <a:latin typeface="Cambria" panose="02040503050406030204" pitchFamily="18" charset="0"/>
              <a:ea typeface="+mn-ea"/>
              <a:cs typeface="+mn-cs"/>
            </a:rPr>
            <a:t>Accounting Judgements and Estimates</a:t>
          </a:r>
        </a:p>
        <a:p>
          <a:pPr marL="0" indent="0" eaLnBrk="1" fontAlgn="auto" latinLnBrk="0" hangingPunct="1"/>
          <a:r>
            <a:rPr lang="en-AU" sz="900">
              <a:solidFill>
                <a:schemeClr val="dk1"/>
              </a:solidFill>
              <a:effectLst/>
              <a:latin typeface="Cambria" panose="02040503050406030204" pitchFamily="18" charset="0"/>
              <a:ea typeface="+mn-ea"/>
              <a:cs typeface="+mn-cs"/>
            </a:rPr>
            <a:t>[Disclose by details]</a:t>
          </a:r>
        </a:p>
        <a:p>
          <a:endParaRPr lang="en-AU" sz="900">
            <a:solidFill>
              <a:schemeClr val="dk1"/>
            </a:solidFill>
            <a:effectLst/>
            <a:latin typeface="Cambria" panose="02040503050406030204" pitchFamily="18" charset="0"/>
            <a:ea typeface="+mn-ea"/>
            <a:cs typeface="+mn-cs"/>
          </a:endParaRPr>
        </a:p>
      </xdr:txBody>
    </xdr:sp>
    <xdr:clientData/>
  </xdr:twoCellAnchor>
  <xdr:twoCellAnchor editAs="oneCell">
    <xdr:from>
      <xdr:col>4</xdr:col>
      <xdr:colOff>7620</xdr:colOff>
      <xdr:row>1</xdr:row>
      <xdr:rowOff>0</xdr:rowOff>
    </xdr:from>
    <xdr:to>
      <xdr:col>8</xdr:col>
      <xdr:colOff>407333</xdr:colOff>
      <xdr:row>2</xdr:row>
      <xdr:rowOff>438150</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1026795" y="161925"/>
          <a:ext cx="5381288" cy="6000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Assets and Liabilities Administered on Behalf</a:t>
          </a:r>
          <a:r>
            <a:rPr lang="en-AU" sz="1600" b="1" baseline="0">
              <a:solidFill>
                <a:sysClr val="windowText" lastClr="000000"/>
              </a:solidFill>
              <a:effectLst/>
              <a:latin typeface="Cambria" panose="02040503050406030204" pitchFamily="18" charset="0"/>
              <a:ea typeface="+mn-ea"/>
              <a:cs typeface="Times New Roman" panose="02020603050405020304" pitchFamily="18" charset="0"/>
            </a:rPr>
            <a:t> of the Government</a:t>
          </a:r>
          <a:endParaRPr lang="en-AU" sz="1600" b="1">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twoCellAnchor>
  <xdr:twoCellAnchor editAs="oneCell">
    <xdr:from>
      <xdr:col>4</xdr:col>
      <xdr:colOff>32385</xdr:colOff>
      <xdr:row>2</xdr:row>
      <xdr:rowOff>382903</xdr:rowOff>
    </xdr:from>
    <xdr:to>
      <xdr:col>8</xdr:col>
      <xdr:colOff>303679</xdr:colOff>
      <xdr:row>2</xdr:row>
      <xdr:rowOff>1057274</xdr:rowOff>
    </xdr:to>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1051560" y="706753"/>
          <a:ext cx="5252869" cy="67437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assets used to conduct operations and the operating liabilities incurred as a result the [Entity] does not control but administers on behalf of the Government</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Unless otherwise noted, the accounting policies adopted are consistent with those applied for departmental reporting.</a:t>
          </a:r>
        </a:p>
      </xdr:txBody>
    </xdr:sp>
    <xdr:clientData/>
  </xdr:twoCellAnchor>
  <xdr:twoCellAnchor>
    <xdr:from>
      <xdr:col>0</xdr:col>
      <xdr:colOff>0</xdr:colOff>
      <xdr:row>2</xdr:row>
      <xdr:rowOff>3175</xdr:rowOff>
    </xdr:from>
    <xdr:to>
      <xdr:col>3</xdr:col>
      <xdr:colOff>66675</xdr:colOff>
      <xdr:row>2</xdr:row>
      <xdr:rowOff>105767</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0" y="3270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0</xdr:colOff>
      <xdr:row>13</xdr:row>
      <xdr:rowOff>3175</xdr:rowOff>
    </xdr:from>
    <xdr:to>
      <xdr:col>3</xdr:col>
      <xdr:colOff>66675</xdr:colOff>
      <xdr:row>13</xdr:row>
      <xdr:rowOff>105767</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0" y="32035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X27A1T</a:t>
          </a:r>
        </a:p>
      </xdr:txBody>
    </xdr:sp>
    <xdr:clientData/>
  </xdr:twoCellAnchor>
  <xdr:twoCellAnchor>
    <xdr:from>
      <xdr:col>0</xdr:col>
      <xdr:colOff>0</xdr:colOff>
      <xdr:row>99</xdr:row>
      <xdr:rowOff>3175</xdr:rowOff>
    </xdr:from>
    <xdr:to>
      <xdr:col>3</xdr:col>
      <xdr:colOff>66675</xdr:colOff>
      <xdr:row>99</xdr:row>
      <xdr:rowOff>105767</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0" y="12468225"/>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X27A3T</a:t>
          </a:r>
        </a:p>
      </xdr:txBody>
    </xdr:sp>
    <xdr:clientData/>
  </xdr:twoCellAnchor>
  <xdr:twoCellAnchor>
    <xdr:from>
      <xdr:col>0</xdr:col>
      <xdr:colOff>0</xdr:colOff>
      <xdr:row>159</xdr:row>
      <xdr:rowOff>3174</xdr:rowOff>
    </xdr:from>
    <xdr:to>
      <xdr:col>3</xdr:col>
      <xdr:colOff>66675</xdr:colOff>
      <xdr:row>159</xdr:row>
      <xdr:rowOff>105766</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0" y="13535025"/>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X27A4T</a:t>
          </a:r>
        </a:p>
      </xdr:txBody>
    </xdr:sp>
    <xdr:clientData/>
  </xdr:twoCellAnchor>
  <xdr:twoCellAnchor>
    <xdr:from>
      <xdr:col>0</xdr:col>
      <xdr:colOff>0</xdr:colOff>
      <xdr:row>189</xdr:row>
      <xdr:rowOff>3174</xdr:rowOff>
    </xdr:from>
    <xdr:to>
      <xdr:col>3</xdr:col>
      <xdr:colOff>66675</xdr:colOff>
      <xdr:row>189</xdr:row>
      <xdr:rowOff>105766</xdr:rowOff>
    </xdr:to>
    <xdr:sp macro="" textlink="">
      <xdr:nvSpPr>
        <xdr:cNvPr id="9" name="TextBox 8">
          <a:extLst>
            <a:ext uri="{FF2B5EF4-FFF2-40B4-BE49-F238E27FC236}">
              <a16:creationId xmlns:a16="http://schemas.microsoft.com/office/drawing/2014/main" id="{00000000-0008-0000-1A00-000009000000}"/>
            </a:ext>
          </a:extLst>
        </xdr:cNvPr>
        <xdr:cNvSpPr txBox="1"/>
      </xdr:nvSpPr>
      <xdr:spPr>
        <a:xfrm>
          <a:off x="0" y="17306925"/>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X27A5T</a:t>
          </a:r>
        </a:p>
      </xdr:txBody>
    </xdr:sp>
    <xdr:clientData/>
  </xdr:twoCellAnchor>
  <xdr:twoCellAnchor>
    <xdr:from>
      <xdr:col>9</xdr:col>
      <xdr:colOff>274320</xdr:colOff>
      <xdr:row>39</xdr:row>
      <xdr:rowOff>7620</xdr:rowOff>
    </xdr:from>
    <xdr:to>
      <xdr:col>12</xdr:col>
      <xdr:colOff>342785</xdr:colOff>
      <xdr:row>43</xdr:row>
      <xdr:rowOff>11206</xdr:rowOff>
    </xdr:to>
    <xdr:sp macro="" textlink="">
      <xdr:nvSpPr>
        <xdr:cNvPr id="10" name="Rounded Rectangular Callout 1">
          <a:extLst>
            <a:ext uri="{FF2B5EF4-FFF2-40B4-BE49-F238E27FC236}">
              <a16:creationId xmlns:a16="http://schemas.microsoft.com/office/drawing/2014/main" id="{00000000-0008-0000-1A00-00000A000000}"/>
            </a:ext>
          </a:extLst>
        </xdr:cNvPr>
        <xdr:cNvSpPr/>
      </xdr:nvSpPr>
      <xdr:spPr>
        <a:xfrm rot="10800000" flipH="1" flipV="1">
          <a:off x="6922770" y="6979920"/>
          <a:ext cx="1811540" cy="546511"/>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Disclose </a:t>
          </a:r>
          <a:r>
            <a:rPr lang="en-AU" sz="900" b="1" baseline="0">
              <a:solidFill>
                <a:sysClr val="windowText" lastClr="000000"/>
              </a:solidFill>
            </a:rPr>
            <a:t>separately on face statements if material AASB 1060.21.</a:t>
          </a:r>
          <a:r>
            <a:rPr lang="en-AU" sz="900" b="1">
              <a:solidFill>
                <a:sysClr val="windowText" lastClr="000000"/>
              </a:solidFill>
            </a:rPr>
            <a:t> </a:t>
          </a:r>
          <a:endParaRPr lang="en-AU" sz="900" b="1">
            <a:solidFill>
              <a:srgbClr val="FF0000"/>
            </a:solidFill>
          </a:endParaRPr>
        </a:p>
      </xdr:txBody>
    </xdr:sp>
    <xdr:clientData/>
  </xdr:twoCellAnchor>
  <xdr:twoCellAnchor>
    <xdr:from>
      <xdr:col>4</xdr:col>
      <xdr:colOff>9525</xdr:colOff>
      <xdr:row>13</xdr:row>
      <xdr:rowOff>66675</xdr:rowOff>
    </xdr:from>
    <xdr:to>
      <xdr:col>8</xdr:col>
      <xdr:colOff>769620</xdr:colOff>
      <xdr:row>19</xdr:row>
      <xdr:rowOff>142875</xdr:rowOff>
    </xdr:to>
    <xdr:sp macro="" textlink="">
      <xdr:nvSpPr>
        <xdr:cNvPr id="11" name="TextBox 10">
          <a:extLst>
            <a:ext uri="{FF2B5EF4-FFF2-40B4-BE49-F238E27FC236}">
              <a16:creationId xmlns:a16="http://schemas.microsoft.com/office/drawing/2014/main" id="{00000000-0008-0000-1A00-00000B000000}"/>
            </a:ext>
          </a:extLst>
        </xdr:cNvPr>
        <xdr:cNvSpPr txBox="1"/>
      </xdr:nvSpPr>
      <xdr:spPr>
        <a:xfrm>
          <a:off x="1028700" y="3267075"/>
          <a:ext cx="5617845" cy="99060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Cash is recognised at its nominal amount. Cash and cash equivalents includes:  </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a) cash on hand;</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b) demand deposits in bank accounts with an original maturity of 3 months or less that are readily</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convertible to</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known amounts of cash and subject to insignificant risk of changes in value; and</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c) cash in special accounts.</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0</xdr:col>
      <xdr:colOff>0</xdr:colOff>
      <xdr:row>7</xdr:row>
      <xdr:rowOff>3175</xdr:rowOff>
    </xdr:from>
    <xdr:to>
      <xdr:col>3</xdr:col>
      <xdr:colOff>66675</xdr:colOff>
      <xdr:row>7</xdr:row>
      <xdr:rowOff>105767</xdr:rowOff>
    </xdr:to>
    <xdr:sp macro="" textlink="">
      <xdr:nvSpPr>
        <xdr:cNvPr id="12" name="TextBox 11">
          <a:extLst>
            <a:ext uri="{FF2B5EF4-FFF2-40B4-BE49-F238E27FC236}">
              <a16:creationId xmlns:a16="http://schemas.microsoft.com/office/drawing/2014/main" id="{530A1BE5-3ECC-9D9A-DE8F-F095DBFB4A83}"/>
            </a:ext>
          </a:extLst>
        </xdr:cNvPr>
        <xdr:cNvSpPr txBox="1"/>
      </xdr:nvSpPr>
      <xdr:spPr>
        <a:xfrm>
          <a:off x="0" y="20986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X26A0T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13" name="TextBox 12">
          <a:extLst>
            <a:ext uri="{FF2B5EF4-FFF2-40B4-BE49-F238E27FC236}">
              <a16:creationId xmlns:a16="http://schemas.microsoft.com/office/drawing/2014/main" id="{69028AEC-A767-745B-97C4-37196A17F1F4}"/>
            </a:ext>
          </a:extLst>
        </xdr:cNvPr>
        <xdr:cNvSpPr txBox="1"/>
      </xdr:nvSpPr>
      <xdr:spPr>
        <a:xfrm>
          <a:off x="0" y="4270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X26A1T</a:t>
          </a:r>
        </a:p>
      </xdr:txBody>
    </xdr:sp>
    <xdr:clientData/>
  </xdr:twoCellAnchor>
  <xdr:twoCellAnchor>
    <xdr:from>
      <xdr:col>0</xdr:col>
      <xdr:colOff>0</xdr:colOff>
      <xdr:row>36</xdr:row>
      <xdr:rowOff>3175</xdr:rowOff>
    </xdr:from>
    <xdr:to>
      <xdr:col>3</xdr:col>
      <xdr:colOff>66675</xdr:colOff>
      <xdr:row>36</xdr:row>
      <xdr:rowOff>105767</xdr:rowOff>
    </xdr:to>
    <xdr:sp macro="" textlink="">
      <xdr:nvSpPr>
        <xdr:cNvPr id="14" name="TextBox 13">
          <a:extLst>
            <a:ext uri="{FF2B5EF4-FFF2-40B4-BE49-F238E27FC236}">
              <a16:creationId xmlns:a16="http://schemas.microsoft.com/office/drawing/2014/main" id="{6E2DC6B3-A1BF-7B44-DFBF-F85052529233}"/>
            </a:ext>
          </a:extLst>
        </xdr:cNvPr>
        <xdr:cNvSpPr txBox="1"/>
      </xdr:nvSpPr>
      <xdr:spPr>
        <a:xfrm>
          <a:off x="0" y="6518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X26A2T</a:t>
          </a:r>
        </a:p>
      </xdr:txBody>
    </xdr:sp>
    <xdr:clientData/>
  </xdr:twoCellAnchor>
  <xdr:twoCellAnchor>
    <xdr:from>
      <xdr:col>0</xdr:col>
      <xdr:colOff>0</xdr:colOff>
      <xdr:row>103</xdr:row>
      <xdr:rowOff>3175</xdr:rowOff>
    </xdr:from>
    <xdr:to>
      <xdr:col>3</xdr:col>
      <xdr:colOff>66675</xdr:colOff>
      <xdr:row>103</xdr:row>
      <xdr:rowOff>105767</xdr:rowOff>
    </xdr:to>
    <xdr:sp macro="" textlink="">
      <xdr:nvSpPr>
        <xdr:cNvPr id="15" name="TextBox 14">
          <a:extLst>
            <a:ext uri="{FF2B5EF4-FFF2-40B4-BE49-F238E27FC236}">
              <a16:creationId xmlns:a16="http://schemas.microsoft.com/office/drawing/2014/main" id="{83B0149D-00A2-A0AE-7E4E-F145CF12237B}"/>
            </a:ext>
          </a:extLst>
        </xdr:cNvPr>
        <xdr:cNvSpPr txBox="1"/>
      </xdr:nvSpPr>
      <xdr:spPr>
        <a:xfrm>
          <a:off x="0" y="124714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X26A3T</a:t>
          </a:r>
        </a:p>
      </xdr:txBody>
    </xdr:sp>
    <xdr:clientData/>
  </xdr:twoCellAnchor>
  <xdr:twoCellAnchor>
    <xdr:from>
      <xdr:col>0</xdr:col>
      <xdr:colOff>0</xdr:colOff>
      <xdr:row>170</xdr:row>
      <xdr:rowOff>3175</xdr:rowOff>
    </xdr:from>
    <xdr:to>
      <xdr:col>3</xdr:col>
      <xdr:colOff>66675</xdr:colOff>
      <xdr:row>170</xdr:row>
      <xdr:rowOff>105767</xdr:rowOff>
    </xdr:to>
    <xdr:sp macro="" textlink="">
      <xdr:nvSpPr>
        <xdr:cNvPr id="16" name="TextBox 15">
          <a:extLst>
            <a:ext uri="{FF2B5EF4-FFF2-40B4-BE49-F238E27FC236}">
              <a16:creationId xmlns:a16="http://schemas.microsoft.com/office/drawing/2014/main" id="{A5DE318E-B81F-7C89-E79B-75354BA0FB9D}"/>
            </a:ext>
          </a:extLst>
        </xdr:cNvPr>
        <xdr:cNvSpPr txBox="1"/>
      </xdr:nvSpPr>
      <xdr:spPr>
        <a:xfrm>
          <a:off x="0" y="153003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X26A4T</a:t>
          </a:r>
        </a:p>
      </xdr:txBody>
    </xdr:sp>
    <xdr:clientData/>
  </xdr:twoCellAnchor>
  <xdr:twoCellAnchor>
    <xdr:from>
      <xdr:col>0</xdr:col>
      <xdr:colOff>0</xdr:colOff>
      <xdr:row>201</xdr:row>
      <xdr:rowOff>3175</xdr:rowOff>
    </xdr:from>
    <xdr:to>
      <xdr:col>3</xdr:col>
      <xdr:colOff>66675</xdr:colOff>
      <xdr:row>201</xdr:row>
      <xdr:rowOff>105767</xdr:rowOff>
    </xdr:to>
    <xdr:sp macro="" textlink="">
      <xdr:nvSpPr>
        <xdr:cNvPr id="17" name="TextBox 16">
          <a:extLst>
            <a:ext uri="{FF2B5EF4-FFF2-40B4-BE49-F238E27FC236}">
              <a16:creationId xmlns:a16="http://schemas.microsoft.com/office/drawing/2014/main" id="{065A455C-108B-7061-4131-EB319A1FF25B}"/>
            </a:ext>
          </a:extLst>
        </xdr:cNvPr>
        <xdr:cNvSpPr txBox="1"/>
      </xdr:nvSpPr>
      <xdr:spPr>
        <a:xfrm>
          <a:off x="0" y="18424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X26A5T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X28A0T</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EAC831A2-9921-3564-2DDA-B989E174DB9D}"/>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X27A0T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17780</xdr:colOff>
      <xdr:row>111</xdr:row>
      <xdr:rowOff>38100</xdr:rowOff>
    </xdr:from>
    <xdr:to>
      <xdr:col>8</xdr:col>
      <xdr:colOff>2540</xdr:colOff>
      <xdr:row>113</xdr:row>
      <xdr:rowOff>38100</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141730" y="11144250"/>
          <a:ext cx="5347335" cy="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strike="noStrike" baseline="0">
              <a:solidFill>
                <a:schemeClr val="tx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strike="noStrike" baseline="0">
              <a:solidFill>
                <a:schemeClr val="tx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0" y="304800"/>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X29A0T</a:t>
          </a:r>
        </a:p>
      </xdr:txBody>
    </xdr:sp>
    <xdr:clientData/>
  </xdr:twoCellAnchor>
  <xdr:twoCellAnchor>
    <xdr:from>
      <xdr:col>0</xdr:col>
      <xdr:colOff>0</xdr:colOff>
      <xdr:row>18</xdr:row>
      <xdr:rowOff>0</xdr:rowOff>
    </xdr:from>
    <xdr:to>
      <xdr:col>3</xdr:col>
      <xdr:colOff>66675</xdr:colOff>
      <xdr:row>34</xdr:row>
      <xdr:rowOff>102592</xdr:rowOff>
    </xdr:to>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0" y="304800"/>
          <a:ext cx="66675" cy="25409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X29A1T</a:t>
          </a:r>
        </a:p>
      </xdr:txBody>
    </xdr:sp>
    <xdr:clientData/>
  </xdr:twoCellAnchor>
  <xdr:twoCellAnchor>
    <xdr:from>
      <xdr:col>0</xdr:col>
      <xdr:colOff>0</xdr:colOff>
      <xdr:row>40</xdr:row>
      <xdr:rowOff>3175</xdr:rowOff>
    </xdr:from>
    <xdr:to>
      <xdr:col>3</xdr:col>
      <xdr:colOff>66675</xdr:colOff>
      <xdr:row>40</xdr:row>
      <xdr:rowOff>105767</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0" y="58896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X29A2T</a:t>
          </a:r>
        </a:p>
      </xdr:txBody>
    </xdr:sp>
    <xdr:clientData/>
  </xdr:twoCellAnchor>
  <xdr:twoCellAnchor>
    <xdr:from>
      <xdr:col>0</xdr:col>
      <xdr:colOff>0</xdr:colOff>
      <xdr:row>49</xdr:row>
      <xdr:rowOff>3175</xdr:rowOff>
    </xdr:from>
    <xdr:to>
      <xdr:col>3</xdr:col>
      <xdr:colOff>66675</xdr:colOff>
      <xdr:row>49</xdr:row>
      <xdr:rowOff>105767</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0" y="7410450"/>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X29A3T</a:t>
          </a:r>
        </a:p>
      </xdr:txBody>
    </xdr:sp>
    <xdr:clientData/>
  </xdr:twoCellAnchor>
  <xdr:twoCellAnchor>
    <xdr:from>
      <xdr:col>4</xdr:col>
      <xdr:colOff>7620</xdr:colOff>
      <xdr:row>33</xdr:row>
      <xdr:rowOff>53788</xdr:rowOff>
    </xdr:from>
    <xdr:to>
      <xdr:col>7</xdr:col>
      <xdr:colOff>701040</xdr:colOff>
      <xdr:row>36</xdr:row>
      <xdr:rowOff>44824</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1131570" y="2644588"/>
          <a:ext cx="5351145" cy="2772336"/>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tx1"/>
              </a:solidFill>
              <a:effectLst/>
              <a:latin typeface="Cambria" panose="02040503050406030204" pitchFamily="18" charset="0"/>
              <a:ea typeface="+mn-ea"/>
              <a:cs typeface="Times New Roman" panose="02020603050405020304" pitchFamily="18" charset="0"/>
            </a:rPr>
            <a:t>Accounting Policy</a:t>
          </a:r>
        </a:p>
        <a:p>
          <a:r>
            <a:rPr lang="en-AU" sz="900">
              <a:solidFill>
                <a:schemeClr val="tx1"/>
              </a:solidFill>
              <a:effectLst/>
              <a:latin typeface="Cambria" panose="02040503050406030204" pitchFamily="18" charset="0"/>
              <a:ea typeface="+mn-ea"/>
              <a:cs typeface="+mn-cs"/>
            </a:rPr>
            <a:t>Investment properties are measured initially at cost, including transaction costs. Subsequent to initial recognition, investment properties are stated at fair value. Gains or losses arising from changes in the fair values of investment properties are recognised in profit or loss in the year in which they arise.  	</a:t>
          </a:r>
        </a:p>
        <a:p>
          <a:r>
            <a:rPr lang="en-AU" sz="900">
              <a:solidFill>
                <a:schemeClr val="tx1"/>
              </a:solidFill>
              <a:effectLst/>
              <a:latin typeface="Cambria" panose="02040503050406030204" pitchFamily="18" charset="0"/>
              <a:ea typeface="+mn-ea"/>
              <a:cs typeface="+mn-cs"/>
            </a:rPr>
            <a:t>Where an investment property is acquired at no cost or for nominal cost, its cost is deemed to be its fair value as at the date of acquisition. </a:t>
          </a:r>
        </a:p>
        <a:p>
          <a:r>
            <a:rPr lang="en-AU" sz="900">
              <a:solidFill>
                <a:srgbClr val="FF0000"/>
              </a:solidFill>
              <a:effectLst/>
              <a:latin typeface="Cambria" panose="02040503050406030204" pitchFamily="18" charset="0"/>
              <a:ea typeface="+mn-ea"/>
              <a:cs typeface="+mn-cs"/>
            </a:rPr>
            <a:t>	</a:t>
          </a:r>
        </a:p>
        <a:p>
          <a:r>
            <a:rPr lang="en-AU" sz="900">
              <a:solidFill>
                <a:schemeClr val="tx1"/>
              </a:solidFill>
              <a:effectLst/>
              <a:latin typeface="Cambria" panose="02040503050406030204" pitchFamily="18" charset="0"/>
              <a:ea typeface="+mn-ea"/>
              <a:cs typeface="+mn-cs"/>
            </a:rPr>
            <a:t>[Disclose the methods and significant assumptions applied in determining the fair value of investment properties.</a:t>
          </a:r>
          <a:r>
            <a:rPr lang="en-AU" sz="900" baseline="0">
              <a:solidFill>
                <a:schemeClr val="tx1"/>
              </a:solidFill>
              <a:effectLst/>
              <a:latin typeface="Cambria" panose="02040503050406030204" pitchFamily="18" charset="0"/>
              <a:ea typeface="+mn-ea"/>
              <a:cs typeface="+mn-cs"/>
            </a:rPr>
            <a:t> </a:t>
          </a:r>
          <a:r>
            <a:rPr lang="en-AU" sz="900">
              <a:solidFill>
                <a:schemeClr val="tx1"/>
              </a:solidFill>
              <a:effectLst/>
              <a:latin typeface="Cambria" panose="02040503050406030204" pitchFamily="18" charset="0"/>
              <a:ea typeface="+mn-ea"/>
              <a:cs typeface="+mn-cs"/>
            </a:rPr>
            <a:t>If an entity has investment property whose fair value cannot be measured reliably, disclose that fact and the reason why fair value cannot be measured reliably for those items of investment property].</a:t>
          </a:r>
        </a:p>
        <a:p>
          <a:endParaRPr lang="en-AU" sz="900">
            <a:solidFill>
              <a:srgbClr val="FF0000"/>
            </a:solidFill>
            <a:effectLst/>
            <a:latin typeface="Cambria" panose="02040503050406030204" pitchFamily="18" charset="0"/>
            <a:ea typeface="+mn-ea"/>
            <a:cs typeface="+mn-cs"/>
          </a:endParaRPr>
        </a:p>
        <a:p>
          <a:r>
            <a:rPr lang="en-AU" sz="900">
              <a:solidFill>
                <a:schemeClr val="tx1"/>
              </a:solidFill>
              <a:effectLst/>
              <a:latin typeface="Cambria" panose="02040503050406030204" pitchFamily="18" charset="0"/>
              <a:ea typeface="+mn-ea"/>
              <a:cs typeface="+mn-cs"/>
            </a:rPr>
            <a:t>Investment properties are derecognised either when they have been disposed of or when the investment property is permanently withdrawn from use and no future economic benefit is expected from its disposal. Any gain or losses on disposal of an investment property are recognised in profit or loss in the year of disposal. </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xdr:txBody>
    </xdr:sp>
    <xdr:clientData/>
  </xdr:twoCellAnchor>
  <xdr:twoCellAnchor>
    <xdr:from>
      <xdr:col>3</xdr:col>
      <xdr:colOff>1155081</xdr:colOff>
      <xdr:row>49</xdr:row>
      <xdr:rowOff>0</xdr:rowOff>
    </xdr:from>
    <xdr:to>
      <xdr:col>7</xdr:col>
      <xdr:colOff>701040</xdr:colOff>
      <xdr:row>63</xdr:row>
      <xdr:rowOff>53789</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1126506" y="7410450"/>
          <a:ext cx="5356209" cy="2034989"/>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Inventories held for sale are valued at the lower of cost and net realisable value.</a:t>
          </a:r>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Inventories held for distribution are valued at cost, adjusted for any loss of service potential. 	</a:t>
          </a:r>
        </a:p>
        <a:p>
          <a:r>
            <a:rPr lang="en-AU" sz="900">
              <a:solidFill>
                <a:schemeClr val="dk1"/>
              </a:solidFill>
              <a:effectLst/>
              <a:latin typeface="Cambria" panose="02040503050406030204" pitchFamily="18" charset="0"/>
              <a:ea typeface="+mn-ea"/>
              <a:cs typeface="+mn-cs"/>
            </a:rPr>
            <a:t>Costs incurred in bringing each item of inventory to its present location and condition are assigned as follows:</a:t>
          </a:r>
        </a:p>
        <a:p>
          <a:r>
            <a:rPr lang="en-AU" sz="900">
              <a:solidFill>
                <a:schemeClr val="dk1"/>
              </a:solidFill>
              <a:effectLst/>
              <a:latin typeface="Cambria" panose="02040503050406030204" pitchFamily="18" charset="0"/>
              <a:ea typeface="+mn-ea"/>
              <a:cs typeface="+mn-cs"/>
            </a:rPr>
            <a:t>a) raw materials and stores – purchase cost on a first-in-first-out basis; and</a:t>
          </a:r>
        </a:p>
        <a:p>
          <a:r>
            <a:rPr lang="en-AU" sz="900">
              <a:solidFill>
                <a:schemeClr val="dk1"/>
              </a:solidFill>
              <a:effectLst/>
              <a:latin typeface="Cambria" panose="02040503050406030204" pitchFamily="18" charset="0"/>
              <a:ea typeface="+mn-ea"/>
              <a:cs typeface="+mn-cs"/>
            </a:rPr>
            <a:t>b) finished goods and work-in-progress – cost of direct materials and labour plus attributable costs that can be allocated on a reasonable basis.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Inventories acquired at no cost or nominal consideration are initially measured at current replacement cost at the date of acquisition.</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0</xdr:col>
      <xdr:colOff>0</xdr:colOff>
      <xdr:row>40</xdr:row>
      <xdr:rowOff>3175</xdr:rowOff>
    </xdr:from>
    <xdr:to>
      <xdr:col>3</xdr:col>
      <xdr:colOff>66675</xdr:colOff>
      <xdr:row>40</xdr:row>
      <xdr:rowOff>105767</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0" y="58896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X23A2T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10" name="TextBox 9">
          <a:extLst>
            <a:ext uri="{FF2B5EF4-FFF2-40B4-BE49-F238E27FC236}">
              <a16:creationId xmlns:a16="http://schemas.microsoft.com/office/drawing/2014/main" id="{DE8AD487-65B6-FFE3-75DB-6BAFB587C19B}"/>
            </a:ext>
          </a:extLst>
        </xdr:cNvPr>
        <xdr:cNvSpPr txBox="1"/>
      </xdr:nvSpPr>
      <xdr:spPr>
        <a:xfrm>
          <a:off x="0" y="6127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X28A0T</a:t>
          </a:r>
        </a:p>
      </xdr:txBody>
    </xdr:sp>
    <xdr:clientData/>
  </xdr:twoCellAnchor>
  <xdr:twoCellAnchor>
    <xdr:from>
      <xdr:col>0</xdr:col>
      <xdr:colOff>0</xdr:colOff>
      <xdr:row>37</xdr:row>
      <xdr:rowOff>3175</xdr:rowOff>
    </xdr:from>
    <xdr:to>
      <xdr:col>3</xdr:col>
      <xdr:colOff>66675</xdr:colOff>
      <xdr:row>37</xdr:row>
      <xdr:rowOff>105767</xdr:rowOff>
    </xdr:to>
    <xdr:sp macro="" textlink="">
      <xdr:nvSpPr>
        <xdr:cNvPr id="11" name="TextBox 10">
          <a:extLst>
            <a:ext uri="{FF2B5EF4-FFF2-40B4-BE49-F238E27FC236}">
              <a16:creationId xmlns:a16="http://schemas.microsoft.com/office/drawing/2014/main" id="{DFFA1D7F-9B73-3651-974A-EFBCA03579B6}"/>
            </a:ext>
          </a:extLst>
        </xdr:cNvPr>
        <xdr:cNvSpPr txBox="1"/>
      </xdr:nvSpPr>
      <xdr:spPr>
        <a:xfrm>
          <a:off x="0" y="54324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X28A1T</a:t>
          </a:r>
        </a:p>
      </xdr:txBody>
    </xdr:sp>
    <xdr:clientData/>
  </xdr:twoCellAnchor>
  <xdr:twoCellAnchor>
    <xdr:from>
      <xdr:col>0</xdr:col>
      <xdr:colOff>0</xdr:colOff>
      <xdr:row>66</xdr:row>
      <xdr:rowOff>3175</xdr:rowOff>
    </xdr:from>
    <xdr:to>
      <xdr:col>3</xdr:col>
      <xdr:colOff>66675</xdr:colOff>
      <xdr:row>66</xdr:row>
      <xdr:rowOff>105767</xdr:rowOff>
    </xdr:to>
    <xdr:sp macro="" textlink="">
      <xdr:nvSpPr>
        <xdr:cNvPr id="12" name="TextBox 11">
          <a:extLst>
            <a:ext uri="{FF2B5EF4-FFF2-40B4-BE49-F238E27FC236}">
              <a16:creationId xmlns:a16="http://schemas.microsoft.com/office/drawing/2014/main" id="{0E11FA0B-0A7E-DE83-0B96-F3B0A73CDBD6}"/>
            </a:ext>
          </a:extLst>
        </xdr:cNvPr>
        <xdr:cNvSpPr txBox="1"/>
      </xdr:nvSpPr>
      <xdr:spPr>
        <a:xfrm>
          <a:off x="0" y="98996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X28A2T</a:t>
          </a:r>
        </a:p>
      </xdr:txBody>
    </xdr:sp>
    <xdr:clientData/>
  </xdr:twoCellAnchor>
  <xdr:twoCellAnchor>
    <xdr:from>
      <xdr:col>0</xdr:col>
      <xdr:colOff>0</xdr:colOff>
      <xdr:row>70</xdr:row>
      <xdr:rowOff>0</xdr:rowOff>
    </xdr:from>
    <xdr:to>
      <xdr:col>3</xdr:col>
      <xdr:colOff>66675</xdr:colOff>
      <xdr:row>75</xdr:row>
      <xdr:rowOff>102592</xdr:rowOff>
    </xdr:to>
    <xdr:sp macro="" textlink="">
      <xdr:nvSpPr>
        <xdr:cNvPr id="13" name="TextBox 12">
          <a:extLst>
            <a:ext uri="{FF2B5EF4-FFF2-40B4-BE49-F238E27FC236}">
              <a16:creationId xmlns:a16="http://schemas.microsoft.com/office/drawing/2014/main" id="{0D1E752E-FC08-515D-762A-C48A8E912132}"/>
            </a:ext>
          </a:extLst>
        </xdr:cNvPr>
        <xdr:cNvSpPr txBox="1"/>
      </xdr:nvSpPr>
      <xdr:spPr>
        <a:xfrm>
          <a:off x="0" y="105060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X28A3T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xdr:from>
      <xdr:col>0</xdr:col>
      <xdr:colOff>0</xdr:colOff>
      <xdr:row>23</xdr:row>
      <xdr:rowOff>3175</xdr:rowOff>
    </xdr:from>
    <xdr:to>
      <xdr:col>3</xdr:col>
      <xdr:colOff>66675</xdr:colOff>
      <xdr:row>23</xdr:row>
      <xdr:rowOff>105767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0" y="28797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X30A1T</a:t>
          </a:r>
        </a:p>
      </xdr:txBody>
    </xdr:sp>
    <xdr:clientData/>
  </xdr:twoCellAnchor>
  <xdr:twoCellAnchor>
    <xdr:from>
      <xdr:col>0</xdr:col>
      <xdr:colOff>0</xdr:colOff>
      <xdr:row>32</xdr:row>
      <xdr:rowOff>3175</xdr:rowOff>
    </xdr:from>
    <xdr:to>
      <xdr:col>3</xdr:col>
      <xdr:colOff>66675</xdr:colOff>
      <xdr:row>32</xdr:row>
      <xdr:rowOff>105767</xdr:rowOff>
    </xdr:to>
    <xdr:sp macro="" textlink="">
      <xdr:nvSpPr>
        <xdr:cNvPr id="4" name="TextBox 3">
          <a:extLst>
            <a:ext uri="{FF2B5EF4-FFF2-40B4-BE49-F238E27FC236}">
              <a16:creationId xmlns:a16="http://schemas.microsoft.com/office/drawing/2014/main" id="{00000000-0008-0000-1D00-000004000000}"/>
            </a:ext>
          </a:extLst>
        </xdr:cNvPr>
        <xdr:cNvSpPr txBox="1"/>
      </xdr:nvSpPr>
      <xdr:spPr>
        <a:xfrm>
          <a:off x="0" y="34893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X30A2T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5" name="TextBox 4">
          <a:extLst>
            <a:ext uri="{FF2B5EF4-FFF2-40B4-BE49-F238E27FC236}">
              <a16:creationId xmlns:a16="http://schemas.microsoft.com/office/drawing/2014/main" id="{00000000-0008-0000-1D00-000005000000}"/>
            </a:ext>
          </a:extLst>
        </xdr:cNvPr>
        <xdr:cNvSpPr txBox="1"/>
      </xdr:nvSpPr>
      <xdr:spPr>
        <a:xfrm>
          <a:off x="0" y="40989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X30A3T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6" name="TextBox 5">
          <a:extLst>
            <a:ext uri="{FF2B5EF4-FFF2-40B4-BE49-F238E27FC236}">
              <a16:creationId xmlns:a16="http://schemas.microsoft.com/office/drawing/2014/main" id="{00000000-0008-0000-1D00-000006000000}"/>
            </a:ext>
          </a:extLst>
        </xdr:cNvPr>
        <xdr:cNvSpPr txBox="1"/>
      </xdr:nvSpPr>
      <xdr:spPr>
        <a:xfrm>
          <a:off x="0" y="5924550"/>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X30A4T</a:t>
          </a:r>
        </a:p>
      </xdr:txBody>
    </xdr:sp>
    <xdr:clientData/>
  </xdr:twoCellAnchor>
  <xdr:twoCellAnchor>
    <xdr:from>
      <xdr:col>7</xdr:col>
      <xdr:colOff>231588</xdr:colOff>
      <xdr:row>8</xdr:row>
      <xdr:rowOff>0</xdr:rowOff>
    </xdr:from>
    <xdr:to>
      <xdr:col>10</xdr:col>
      <xdr:colOff>123000</xdr:colOff>
      <xdr:row>10</xdr:row>
      <xdr:rowOff>134471</xdr:rowOff>
    </xdr:to>
    <xdr:sp macro="" textlink="">
      <xdr:nvSpPr>
        <xdr:cNvPr id="7" name="Rounded Rectangular Callout 1">
          <a:extLst>
            <a:ext uri="{FF2B5EF4-FFF2-40B4-BE49-F238E27FC236}">
              <a16:creationId xmlns:a16="http://schemas.microsoft.com/office/drawing/2014/main" id="{00000000-0008-0000-1D00-000007000000}"/>
            </a:ext>
          </a:extLst>
        </xdr:cNvPr>
        <xdr:cNvSpPr/>
      </xdr:nvSpPr>
      <xdr:spPr>
        <a:xfrm rot="10800000" flipH="1" flipV="1">
          <a:off x="6718113" y="1323975"/>
          <a:ext cx="1634487" cy="448796"/>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Disclose </a:t>
          </a:r>
          <a:r>
            <a:rPr lang="en-AU" sz="900" b="1" baseline="0">
              <a:solidFill>
                <a:sysClr val="windowText" lastClr="000000"/>
              </a:solidFill>
            </a:rPr>
            <a:t>separately on face statements if material</a:t>
          </a:r>
          <a:r>
            <a:rPr lang="en-AU" sz="900" b="1">
              <a:solidFill>
                <a:sysClr val="windowText" lastClr="000000"/>
              </a:solidFill>
            </a:rPr>
            <a:t>.</a:t>
          </a:r>
        </a:p>
      </xdr:txBody>
    </xdr:sp>
    <xdr:clientData/>
  </xdr:twoCellAnchor>
  <xdr:twoCellAnchor>
    <xdr:from>
      <xdr:col>0</xdr:col>
      <xdr:colOff>0</xdr:colOff>
      <xdr:row>6</xdr:row>
      <xdr:rowOff>3175</xdr:rowOff>
    </xdr:from>
    <xdr:to>
      <xdr:col>3</xdr:col>
      <xdr:colOff>66675</xdr:colOff>
      <xdr:row>6</xdr:row>
      <xdr:rowOff>105767</xdr:rowOff>
    </xdr:to>
    <xdr:sp macro="" textlink="">
      <xdr:nvSpPr>
        <xdr:cNvPr id="8" name="TextBox 7">
          <a:extLst>
            <a:ext uri="{FF2B5EF4-FFF2-40B4-BE49-F238E27FC236}">
              <a16:creationId xmlns:a16="http://schemas.microsoft.com/office/drawing/2014/main" id="{0880632B-EED8-9149-9FC8-C239F1A761AC}"/>
            </a:ext>
          </a:extLst>
        </xdr:cNvPr>
        <xdr:cNvSpPr txBox="1"/>
      </xdr:nvSpPr>
      <xdr:spPr>
        <a:xfrm>
          <a:off x="0" y="10223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X29A0T</a:t>
          </a:r>
        </a:p>
      </xdr:txBody>
    </xdr:sp>
    <xdr:clientData/>
  </xdr:twoCellAnchor>
  <xdr:twoCellAnchor>
    <xdr:from>
      <xdr:col>0</xdr:col>
      <xdr:colOff>0</xdr:colOff>
      <xdr:row>23</xdr:row>
      <xdr:rowOff>3175</xdr:rowOff>
    </xdr:from>
    <xdr:to>
      <xdr:col>3</xdr:col>
      <xdr:colOff>66675</xdr:colOff>
      <xdr:row>23</xdr:row>
      <xdr:rowOff>105767</xdr:rowOff>
    </xdr:to>
    <xdr:sp macro="" textlink="">
      <xdr:nvSpPr>
        <xdr:cNvPr id="9" name="TextBox 8">
          <a:extLst>
            <a:ext uri="{FF2B5EF4-FFF2-40B4-BE49-F238E27FC236}">
              <a16:creationId xmlns:a16="http://schemas.microsoft.com/office/drawing/2014/main" id="{98858314-5F12-A35F-1E2A-8704B5A9D0A3}"/>
            </a:ext>
          </a:extLst>
        </xdr:cNvPr>
        <xdr:cNvSpPr txBox="1"/>
      </xdr:nvSpPr>
      <xdr:spPr>
        <a:xfrm>
          <a:off x="0" y="28797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X29A1T</a:t>
          </a:r>
        </a:p>
      </xdr:txBody>
    </xdr:sp>
    <xdr:clientData/>
  </xdr:twoCellAnchor>
  <xdr:twoCellAnchor>
    <xdr:from>
      <xdr:col>0</xdr:col>
      <xdr:colOff>0</xdr:colOff>
      <xdr:row>27</xdr:row>
      <xdr:rowOff>0</xdr:rowOff>
    </xdr:from>
    <xdr:to>
      <xdr:col>3</xdr:col>
      <xdr:colOff>66675</xdr:colOff>
      <xdr:row>32</xdr:row>
      <xdr:rowOff>102592</xdr:rowOff>
    </xdr:to>
    <xdr:sp macro="" textlink="">
      <xdr:nvSpPr>
        <xdr:cNvPr id="10" name="TextBox 9">
          <a:extLst>
            <a:ext uri="{FF2B5EF4-FFF2-40B4-BE49-F238E27FC236}">
              <a16:creationId xmlns:a16="http://schemas.microsoft.com/office/drawing/2014/main" id="{585A6C0F-A2C6-D175-513E-2DA81200DFED}"/>
            </a:ext>
          </a:extLst>
        </xdr:cNvPr>
        <xdr:cNvSpPr txBox="1"/>
      </xdr:nvSpPr>
      <xdr:spPr>
        <a:xfrm>
          <a:off x="0" y="3486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X29A2T</a:t>
          </a:r>
        </a:p>
      </xdr:txBody>
    </xdr:sp>
    <xdr:clientData/>
  </xdr:twoCellAnchor>
  <xdr:twoCellAnchor>
    <xdr:from>
      <xdr:col>0</xdr:col>
      <xdr:colOff>0</xdr:colOff>
      <xdr:row>36</xdr:row>
      <xdr:rowOff>0</xdr:rowOff>
    </xdr:from>
    <xdr:to>
      <xdr:col>3</xdr:col>
      <xdr:colOff>66675</xdr:colOff>
      <xdr:row>41</xdr:row>
      <xdr:rowOff>102592</xdr:rowOff>
    </xdr:to>
    <xdr:sp macro="" textlink="">
      <xdr:nvSpPr>
        <xdr:cNvPr id="11" name="TextBox 10">
          <a:extLst>
            <a:ext uri="{FF2B5EF4-FFF2-40B4-BE49-F238E27FC236}">
              <a16:creationId xmlns:a16="http://schemas.microsoft.com/office/drawing/2014/main" id="{B2D34D5B-6395-609E-3984-2C1F8DD37896}"/>
            </a:ext>
          </a:extLst>
        </xdr:cNvPr>
        <xdr:cNvSpPr txBox="1"/>
      </xdr:nvSpPr>
      <xdr:spPr>
        <a:xfrm>
          <a:off x="0" y="40957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X29A3T</a:t>
          </a:r>
        </a:p>
      </xdr:txBody>
    </xdr:sp>
    <xdr:clientData/>
  </xdr:twoCellAnchor>
  <xdr:twoCellAnchor>
    <xdr:from>
      <xdr:col>0</xdr:col>
      <xdr:colOff>0</xdr:colOff>
      <xdr:row>58</xdr:row>
      <xdr:rowOff>0</xdr:rowOff>
    </xdr:from>
    <xdr:to>
      <xdr:col>3</xdr:col>
      <xdr:colOff>66675</xdr:colOff>
      <xdr:row>60</xdr:row>
      <xdr:rowOff>102592</xdr:rowOff>
    </xdr:to>
    <xdr:sp macro="" textlink="">
      <xdr:nvSpPr>
        <xdr:cNvPr id="12" name="TextBox 11">
          <a:extLst>
            <a:ext uri="{FF2B5EF4-FFF2-40B4-BE49-F238E27FC236}">
              <a16:creationId xmlns:a16="http://schemas.microsoft.com/office/drawing/2014/main" id="{C8A3BCD2-1A3F-BFAC-133F-128F80B83CDA}"/>
            </a:ext>
          </a:extLst>
        </xdr:cNvPr>
        <xdr:cNvSpPr txBox="1"/>
      </xdr:nvSpPr>
      <xdr:spPr>
        <a:xfrm>
          <a:off x="0" y="5924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X29A4T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21</xdr:row>
      <xdr:rowOff>3175</xdr:rowOff>
    </xdr:from>
    <xdr:to>
      <xdr:col>3</xdr:col>
      <xdr:colOff>66675</xdr:colOff>
      <xdr:row>21</xdr:row>
      <xdr:rowOff>105767</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0" y="25273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X31A1T</a:t>
          </a:r>
        </a:p>
      </xdr:txBody>
    </xdr:sp>
    <xdr:clientData/>
  </xdr:twoCellAnchor>
  <xdr:twoCellAnchor>
    <xdr:from>
      <xdr:col>0</xdr:col>
      <xdr:colOff>0</xdr:colOff>
      <xdr:row>45</xdr:row>
      <xdr:rowOff>3175</xdr:rowOff>
    </xdr:from>
    <xdr:to>
      <xdr:col>3</xdr:col>
      <xdr:colOff>66675</xdr:colOff>
      <xdr:row>45</xdr:row>
      <xdr:rowOff>105767</xdr:rowOff>
    </xdr:to>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0" y="5137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X31A2T</a:t>
          </a:r>
        </a:p>
      </xdr:txBody>
    </xdr:sp>
    <xdr:clientData/>
  </xdr:twoCellAnchor>
  <xdr:twoCellAnchor>
    <xdr:from>
      <xdr:col>0</xdr:col>
      <xdr:colOff>0</xdr:colOff>
      <xdr:row>61</xdr:row>
      <xdr:rowOff>3175</xdr:rowOff>
    </xdr:from>
    <xdr:to>
      <xdr:col>3</xdr:col>
      <xdr:colOff>66675</xdr:colOff>
      <xdr:row>61</xdr:row>
      <xdr:rowOff>105767</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0" y="101568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X31A3T</a:t>
          </a:r>
        </a:p>
      </xdr:txBody>
    </xdr:sp>
    <xdr:clientData/>
  </xdr:twoCellAnchor>
  <xdr:twoCellAnchor>
    <xdr:from>
      <xdr:col>0</xdr:col>
      <xdr:colOff>0</xdr:colOff>
      <xdr:row>76</xdr:row>
      <xdr:rowOff>3175</xdr:rowOff>
    </xdr:from>
    <xdr:to>
      <xdr:col>3</xdr:col>
      <xdr:colOff>66675</xdr:colOff>
      <xdr:row>76</xdr:row>
      <xdr:rowOff>105767</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0" y="12087225"/>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X31A4T</a:t>
          </a:r>
        </a:p>
      </xdr:txBody>
    </xdr:sp>
    <xdr:clientData/>
  </xdr:twoCellAnchor>
  <xdr:twoCellAnchor>
    <xdr:from>
      <xdr:col>4</xdr:col>
      <xdr:colOff>9525</xdr:colOff>
      <xdr:row>42</xdr:row>
      <xdr:rowOff>19050</xdr:rowOff>
    </xdr:from>
    <xdr:to>
      <xdr:col>7</xdr:col>
      <xdr:colOff>10886</xdr:colOff>
      <xdr:row>44</xdr:row>
      <xdr:rowOff>98612</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981075" y="4676775"/>
          <a:ext cx="6373586" cy="403412"/>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9525</xdr:colOff>
      <xdr:row>60</xdr:row>
      <xdr:rowOff>38100</xdr:rowOff>
    </xdr:from>
    <xdr:to>
      <xdr:col>6</xdr:col>
      <xdr:colOff>726142</xdr:colOff>
      <xdr:row>61</xdr:row>
      <xdr:rowOff>314325</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981075" y="8486775"/>
          <a:ext cx="6364942" cy="1981200"/>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Cambria" panose="02040503050406030204" pitchFamily="18" charset="0"/>
              <a:cs typeface="+mn-cs"/>
            </a:rPr>
            <a:t>For all new contracts entered into, the [Entity] considers whether the contract is, or contains a lease. A lease is defined as ‘a contract, or part of a contract, that conveys the right to use an asset (the underlying asset) for a period of time in exchange for consideration’.</a:t>
          </a:r>
        </a:p>
        <a:p>
          <a:pPr marL="0" marR="0" lvl="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Cambria" panose="020405030504060302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Cambria" panose="02040503050406030204" pitchFamily="18" charset="0"/>
              <a:cs typeface="+mn-cs"/>
            </a:rPr>
            <a:t>Once it has been determined that a contract is, or contains a lease, the lease liability is initially measured at the present value of the lease payments unpaid at the commencement date, discounted using the interest rate implicit in the lease, if that rate is readily determinable, or the department’s incremental borrowing rate.</a:t>
          </a:r>
        </a:p>
        <a:p>
          <a:pPr marL="0" marR="0" lvl="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Cambria" panose="020405030504060302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Cambria" panose="02040503050406030204" pitchFamily="18" charset="0"/>
              <a:cs typeface="+mn-cs"/>
            </a:rPr>
            <a:t>Subsequent to initial measurement, the liability will be reduced for payments made and increased for interest. It is remeasured to reflect any reassessment or modification to the lease. When the lease liability is remeasured, the corresponding adjustment is reflected in the right-of-use asset or profit and loss depending on the nature of the reassessment or modification.</a:t>
          </a:r>
        </a:p>
      </xdr:txBody>
    </xdr:sp>
    <xdr:clientData/>
  </xdr:twoCellAnchor>
  <xdr:twoCellAnchor>
    <xdr:from>
      <xdr:col>0</xdr:col>
      <xdr:colOff>0</xdr:colOff>
      <xdr:row>45</xdr:row>
      <xdr:rowOff>3175</xdr:rowOff>
    </xdr:from>
    <xdr:to>
      <xdr:col>3</xdr:col>
      <xdr:colOff>66675</xdr:colOff>
      <xdr:row>45</xdr:row>
      <xdr:rowOff>105767</xdr:rowOff>
    </xdr:to>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0" y="5137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X25A1T</a:t>
          </a:r>
        </a:p>
      </xdr:txBody>
    </xdr:sp>
    <xdr:clientData/>
  </xdr:twoCellAnchor>
  <xdr:twoCellAnchor>
    <xdr:from>
      <xdr:col>0</xdr:col>
      <xdr:colOff>0</xdr:colOff>
      <xdr:row>6</xdr:row>
      <xdr:rowOff>3175</xdr:rowOff>
    </xdr:from>
    <xdr:to>
      <xdr:col>3</xdr:col>
      <xdr:colOff>66675</xdr:colOff>
      <xdr:row>6</xdr:row>
      <xdr:rowOff>105767</xdr:rowOff>
    </xdr:to>
    <xdr:sp macro="" textlink="">
      <xdr:nvSpPr>
        <xdr:cNvPr id="10" name="TextBox 9">
          <a:extLst>
            <a:ext uri="{FF2B5EF4-FFF2-40B4-BE49-F238E27FC236}">
              <a16:creationId xmlns:a16="http://schemas.microsoft.com/office/drawing/2014/main" id="{DA6DD465-D14F-75D7-80A5-2AE7821DF5E9}"/>
            </a:ext>
          </a:extLst>
        </xdr:cNvPr>
        <xdr:cNvSpPr txBox="1"/>
      </xdr:nvSpPr>
      <xdr:spPr>
        <a:xfrm>
          <a:off x="0" y="10033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X30A0T</a:t>
          </a:r>
        </a:p>
      </xdr:txBody>
    </xdr:sp>
    <xdr:clientData/>
  </xdr:twoCellAnchor>
  <xdr:twoCellAnchor>
    <xdr:from>
      <xdr:col>0</xdr:col>
      <xdr:colOff>0</xdr:colOff>
      <xdr:row>21</xdr:row>
      <xdr:rowOff>3175</xdr:rowOff>
    </xdr:from>
    <xdr:to>
      <xdr:col>3</xdr:col>
      <xdr:colOff>66675</xdr:colOff>
      <xdr:row>21</xdr:row>
      <xdr:rowOff>105767</xdr:rowOff>
    </xdr:to>
    <xdr:sp macro="" textlink="">
      <xdr:nvSpPr>
        <xdr:cNvPr id="11" name="TextBox 10">
          <a:extLst>
            <a:ext uri="{FF2B5EF4-FFF2-40B4-BE49-F238E27FC236}">
              <a16:creationId xmlns:a16="http://schemas.microsoft.com/office/drawing/2014/main" id="{23E44554-B2F6-1861-CA84-0918B3BD6460}"/>
            </a:ext>
          </a:extLst>
        </xdr:cNvPr>
        <xdr:cNvSpPr txBox="1"/>
      </xdr:nvSpPr>
      <xdr:spPr>
        <a:xfrm>
          <a:off x="0" y="25273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X30A1T</a:t>
          </a:r>
        </a:p>
      </xdr:txBody>
    </xdr:sp>
    <xdr:clientData/>
  </xdr:twoCellAnchor>
  <xdr:twoCellAnchor>
    <xdr:from>
      <xdr:col>0</xdr:col>
      <xdr:colOff>0</xdr:colOff>
      <xdr:row>45</xdr:row>
      <xdr:rowOff>3175</xdr:rowOff>
    </xdr:from>
    <xdr:to>
      <xdr:col>3</xdr:col>
      <xdr:colOff>66675</xdr:colOff>
      <xdr:row>45</xdr:row>
      <xdr:rowOff>105767</xdr:rowOff>
    </xdr:to>
    <xdr:sp macro="" textlink="">
      <xdr:nvSpPr>
        <xdr:cNvPr id="12" name="TextBox 11">
          <a:extLst>
            <a:ext uri="{FF2B5EF4-FFF2-40B4-BE49-F238E27FC236}">
              <a16:creationId xmlns:a16="http://schemas.microsoft.com/office/drawing/2014/main" id="{E3008401-005F-00AF-B788-31817C7AA56B}"/>
            </a:ext>
          </a:extLst>
        </xdr:cNvPr>
        <xdr:cNvSpPr txBox="1"/>
      </xdr:nvSpPr>
      <xdr:spPr>
        <a:xfrm>
          <a:off x="0" y="5137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X30A2T</a:t>
          </a:r>
        </a:p>
      </xdr:txBody>
    </xdr:sp>
    <xdr:clientData/>
  </xdr:twoCellAnchor>
  <xdr:twoCellAnchor>
    <xdr:from>
      <xdr:col>0</xdr:col>
      <xdr:colOff>0</xdr:colOff>
      <xdr:row>64</xdr:row>
      <xdr:rowOff>3175</xdr:rowOff>
    </xdr:from>
    <xdr:to>
      <xdr:col>3</xdr:col>
      <xdr:colOff>66675</xdr:colOff>
      <xdr:row>64</xdr:row>
      <xdr:rowOff>105767</xdr:rowOff>
    </xdr:to>
    <xdr:sp macro="" textlink="">
      <xdr:nvSpPr>
        <xdr:cNvPr id="13" name="TextBox 12">
          <a:extLst>
            <a:ext uri="{FF2B5EF4-FFF2-40B4-BE49-F238E27FC236}">
              <a16:creationId xmlns:a16="http://schemas.microsoft.com/office/drawing/2014/main" id="{E13CDB9A-A28F-23DE-A7D8-6A2D7701636D}"/>
            </a:ext>
          </a:extLst>
        </xdr:cNvPr>
        <xdr:cNvSpPr txBox="1"/>
      </xdr:nvSpPr>
      <xdr:spPr>
        <a:xfrm>
          <a:off x="0" y="108712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X30A3T</a:t>
          </a:r>
        </a:p>
      </xdr:txBody>
    </xdr:sp>
    <xdr:clientData/>
  </xdr:twoCellAnchor>
  <xdr:twoCellAnchor>
    <xdr:from>
      <xdr:col>0</xdr:col>
      <xdr:colOff>0</xdr:colOff>
      <xdr:row>79</xdr:row>
      <xdr:rowOff>3175</xdr:rowOff>
    </xdr:from>
    <xdr:to>
      <xdr:col>3</xdr:col>
      <xdr:colOff>66675</xdr:colOff>
      <xdr:row>79</xdr:row>
      <xdr:rowOff>105767</xdr:rowOff>
    </xdr:to>
    <xdr:sp macro="" textlink="">
      <xdr:nvSpPr>
        <xdr:cNvPr id="14" name="TextBox 13">
          <a:extLst>
            <a:ext uri="{FF2B5EF4-FFF2-40B4-BE49-F238E27FC236}">
              <a16:creationId xmlns:a16="http://schemas.microsoft.com/office/drawing/2014/main" id="{FB68F08C-6C09-ECFF-56D0-D55D67FDE2DE}"/>
            </a:ext>
          </a:extLst>
        </xdr:cNvPr>
        <xdr:cNvSpPr txBox="1"/>
      </xdr:nvSpPr>
      <xdr:spPr>
        <a:xfrm>
          <a:off x="0" y="123952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X30A4T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10160</xdr:colOff>
      <xdr:row>15</xdr:row>
      <xdr:rowOff>76200</xdr:rowOff>
    </xdr:from>
    <xdr:to>
      <xdr:col>8</xdr:col>
      <xdr:colOff>0</xdr:colOff>
      <xdr:row>17</xdr:row>
      <xdr:rowOff>137160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257935" y="1657350"/>
          <a:ext cx="5523865" cy="44196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1195</xdr:colOff>
      <xdr:row>26</xdr:row>
      <xdr:rowOff>67235</xdr:rowOff>
    </xdr:from>
    <xdr:to>
      <xdr:col>7</xdr:col>
      <xdr:colOff>779929</xdr:colOff>
      <xdr:row>28</xdr:row>
      <xdr:rowOff>128195</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1248970" y="2677085"/>
          <a:ext cx="5531709" cy="44196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10160</xdr:colOff>
      <xdr:row>49</xdr:row>
      <xdr:rowOff>15240</xdr:rowOff>
    </xdr:from>
    <xdr:to>
      <xdr:col>8</xdr:col>
      <xdr:colOff>0</xdr:colOff>
      <xdr:row>51</xdr:row>
      <xdr:rowOff>121920</xdr:rowOff>
    </xdr:to>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1257935" y="5768340"/>
          <a:ext cx="5523865" cy="43053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0" y="24606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X32A1T</a:t>
          </a:r>
        </a:p>
      </xdr:txBody>
    </xdr:sp>
    <xdr:clientData/>
  </xdr:twoCellAnchor>
  <xdr:twoCellAnchor>
    <xdr:from>
      <xdr:col>0</xdr:col>
      <xdr:colOff>0</xdr:colOff>
      <xdr:row>31</xdr:row>
      <xdr:rowOff>3175</xdr:rowOff>
    </xdr:from>
    <xdr:to>
      <xdr:col>3</xdr:col>
      <xdr:colOff>66675</xdr:colOff>
      <xdr:row>31</xdr:row>
      <xdr:rowOff>105767</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0" y="38608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X32A2T</a:t>
          </a:r>
        </a:p>
      </xdr:txBody>
    </xdr:sp>
    <xdr:clientData/>
  </xdr:twoCellAnchor>
  <xdr:twoCellAnchor>
    <xdr:from>
      <xdr:col>0</xdr:col>
      <xdr:colOff>0</xdr:colOff>
      <xdr:row>5</xdr:row>
      <xdr:rowOff>3175</xdr:rowOff>
    </xdr:from>
    <xdr:to>
      <xdr:col>3</xdr:col>
      <xdr:colOff>66675</xdr:colOff>
      <xdr:row>5</xdr:row>
      <xdr:rowOff>105767</xdr:rowOff>
    </xdr:to>
    <xdr:sp macro="" textlink="">
      <xdr:nvSpPr>
        <xdr:cNvPr id="8" name="TextBox 7">
          <a:extLst>
            <a:ext uri="{FF2B5EF4-FFF2-40B4-BE49-F238E27FC236}">
              <a16:creationId xmlns:a16="http://schemas.microsoft.com/office/drawing/2014/main" id="{B3F22B9D-291C-1EE4-24A9-FBDAEB598A13}"/>
            </a:ext>
          </a:extLst>
        </xdr:cNvPr>
        <xdr:cNvSpPr txBox="1"/>
      </xdr:nvSpPr>
      <xdr:spPr>
        <a:xfrm>
          <a:off x="0" y="8318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X31A0T</a:t>
          </a:r>
        </a:p>
      </xdr:txBody>
    </xdr:sp>
    <xdr:clientData/>
  </xdr:twoCellAnchor>
  <xdr:twoCellAnchor>
    <xdr:from>
      <xdr:col>0</xdr:col>
      <xdr:colOff>0</xdr:colOff>
      <xdr:row>18</xdr:row>
      <xdr:rowOff>3175</xdr:rowOff>
    </xdr:from>
    <xdr:to>
      <xdr:col>3</xdr:col>
      <xdr:colOff>66675</xdr:colOff>
      <xdr:row>18</xdr:row>
      <xdr:rowOff>105767</xdr:rowOff>
    </xdr:to>
    <xdr:sp macro="" textlink="">
      <xdr:nvSpPr>
        <xdr:cNvPr id="9" name="TextBox 8">
          <a:extLst>
            <a:ext uri="{FF2B5EF4-FFF2-40B4-BE49-F238E27FC236}">
              <a16:creationId xmlns:a16="http://schemas.microsoft.com/office/drawing/2014/main" id="{9697836D-3D7B-51E1-3A2A-8BBFF94DEE44}"/>
            </a:ext>
          </a:extLst>
        </xdr:cNvPr>
        <xdr:cNvSpPr txBox="1"/>
      </xdr:nvSpPr>
      <xdr:spPr>
        <a:xfrm>
          <a:off x="0" y="21558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X31A1T</a:t>
          </a:r>
        </a:p>
      </xdr:txBody>
    </xdr:sp>
    <xdr:clientData/>
  </xdr:twoCellAnchor>
  <xdr:twoCellAnchor>
    <xdr:from>
      <xdr:col>0</xdr:col>
      <xdr:colOff>0</xdr:colOff>
      <xdr:row>29</xdr:row>
      <xdr:rowOff>3175</xdr:rowOff>
    </xdr:from>
    <xdr:to>
      <xdr:col>3</xdr:col>
      <xdr:colOff>66675</xdr:colOff>
      <xdr:row>29</xdr:row>
      <xdr:rowOff>105767</xdr:rowOff>
    </xdr:to>
    <xdr:sp macro="" textlink="">
      <xdr:nvSpPr>
        <xdr:cNvPr id="10" name="TextBox 9">
          <a:extLst>
            <a:ext uri="{FF2B5EF4-FFF2-40B4-BE49-F238E27FC236}">
              <a16:creationId xmlns:a16="http://schemas.microsoft.com/office/drawing/2014/main" id="{7AC6BA58-7186-49EF-B91A-6BB31AE10CA4}"/>
            </a:ext>
          </a:extLst>
        </xdr:cNvPr>
        <xdr:cNvSpPr txBox="1"/>
      </xdr:nvSpPr>
      <xdr:spPr>
        <a:xfrm>
          <a:off x="0" y="3184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X31A2T</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66674</xdr:colOff>
      <xdr:row>0</xdr:row>
      <xdr:rowOff>1</xdr:rowOff>
    </xdr:from>
    <xdr:to>
      <xdr:col>7</xdr:col>
      <xdr:colOff>523310</xdr:colOff>
      <xdr:row>2</xdr:row>
      <xdr:rowOff>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647824" y="1"/>
          <a:ext cx="4504761" cy="31432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Funding</a:t>
          </a:r>
        </a:p>
      </xdr:txBody>
    </xdr:sp>
    <xdr:clientData/>
  </xdr:twoCellAnchor>
  <xdr:twoCellAnchor editAs="oneCell">
    <xdr:from>
      <xdr:col>4</xdr:col>
      <xdr:colOff>1242060</xdr:colOff>
      <xdr:row>0</xdr:row>
      <xdr:rowOff>53340</xdr:rowOff>
    </xdr:from>
    <xdr:to>
      <xdr:col>7</xdr:col>
      <xdr:colOff>451485</xdr:colOff>
      <xdr:row>1</xdr:row>
      <xdr:rowOff>137160</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2823210" y="53340"/>
          <a:ext cx="3257550" cy="24574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identifies the [</a:t>
          </a:r>
          <a:r>
            <a:rPr lang="en-AU" sz="900" b="1" baseline="0">
              <a:solidFill>
                <a:srgbClr val="FF0000"/>
              </a:solidFill>
              <a:effectLst/>
              <a:latin typeface="Cambria" panose="02040503050406030204" pitchFamily="18" charset="0"/>
              <a:ea typeface="+mn-ea"/>
              <a:cs typeface="Times New Roman" panose="02020603050405020304" pitchFamily="18" charset="0"/>
            </a:rPr>
            <a:t>Entity's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funding structure.</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X33A0T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4</xdr:row>
      <xdr:rowOff>3175</xdr:rowOff>
    </xdr:from>
    <xdr:to>
      <xdr:col>3</xdr:col>
      <xdr:colOff>66675</xdr:colOff>
      <xdr:row>4</xdr:row>
      <xdr:rowOff>105767</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0" y="603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0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9" name="TextBox 8">
          <a:extLst>
            <a:ext uri="{FF2B5EF4-FFF2-40B4-BE49-F238E27FC236}">
              <a16:creationId xmlns:a16="http://schemas.microsoft.com/office/drawing/2014/main" id="{00000000-0008-0000-2000-000009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0" name="TextBox 9">
          <a:extLst>
            <a:ext uri="{FF2B5EF4-FFF2-40B4-BE49-F238E27FC236}">
              <a16:creationId xmlns:a16="http://schemas.microsoft.com/office/drawing/2014/main" id="{00000000-0008-0000-2000-00000A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10</xdr:col>
      <xdr:colOff>200025</xdr:colOff>
      <xdr:row>8</xdr:row>
      <xdr:rowOff>114300</xdr:rowOff>
    </xdr:from>
    <xdr:to>
      <xdr:col>13</xdr:col>
      <xdr:colOff>257175</xdr:colOff>
      <xdr:row>13</xdr:row>
      <xdr:rowOff>19050</xdr:rowOff>
    </xdr:to>
    <xdr:sp macro="" textlink="">
      <xdr:nvSpPr>
        <xdr:cNvPr id="11" name="Rounded Rectangular Callout 1">
          <a:extLst>
            <a:ext uri="{FF2B5EF4-FFF2-40B4-BE49-F238E27FC236}">
              <a16:creationId xmlns:a16="http://schemas.microsoft.com/office/drawing/2014/main" id="{00000000-0008-0000-2000-00000B000000}"/>
            </a:ext>
          </a:extLst>
        </xdr:cNvPr>
        <xdr:cNvSpPr/>
      </xdr:nvSpPr>
      <xdr:spPr>
        <a:xfrm rot="10800000" flipH="1" flipV="1">
          <a:off x="8515350" y="1733550"/>
          <a:ext cx="1800225" cy="666750"/>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Refer to Appendix A: Prompts to user-focused presentation in RMG 125 for further guidance on grouping line items.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xdr:row>
      <xdr:rowOff>3175</xdr:rowOff>
    </xdr:from>
    <xdr:to>
      <xdr:col>3</xdr:col>
      <xdr:colOff>66675</xdr:colOff>
      <xdr:row>3</xdr:row>
      <xdr:rowOff>105767</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0" y="4127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0" y="4127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3175</xdr:rowOff>
    </xdr:from>
    <xdr:to>
      <xdr:col>3</xdr:col>
      <xdr:colOff>66675</xdr:colOff>
      <xdr:row>2</xdr:row>
      <xdr:rowOff>105767</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0" y="4984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3175</xdr:rowOff>
    </xdr:from>
    <xdr:to>
      <xdr:col>3</xdr:col>
      <xdr:colOff>66675</xdr:colOff>
      <xdr:row>2</xdr:row>
      <xdr:rowOff>105767</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0" y="4699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15240</xdr:colOff>
      <xdr:row>28</xdr:row>
      <xdr:rowOff>98611</xdr:rowOff>
    </xdr:from>
    <xdr:to>
      <xdr:col>6</xdr:col>
      <xdr:colOff>678180</xdr:colOff>
      <xdr:row>58</xdr:row>
      <xdr:rowOff>198120</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998220" y="3138991"/>
          <a:ext cx="5250180" cy="685082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Liabilities for short-term employee benefits and termination benefits expected within twelve months of the end of reporting period are measured at their nominal amounts. </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Other long-term employee benefits are measured as net total of the present value of the defined benefit obligation at the end of the reporting period minus the fair value at the end of the reporting period of plan assets (if any) out of which the obligations are to be settled directly. </a:t>
          </a:r>
        </a:p>
        <a:p>
          <a:pPr marL="0" marR="0" indent="0" defTabSz="914400" eaLnBrk="1" fontAlgn="auto" latinLnBrk="0" hangingPunct="1">
            <a:lnSpc>
              <a:spcPct val="100000"/>
            </a:lnSpc>
            <a:spcBef>
              <a:spcPts val="0"/>
            </a:spcBef>
            <a:spcAft>
              <a:spcPts val="0"/>
            </a:spcAft>
            <a:buClrTx/>
            <a:buSzTx/>
            <a:buFontTx/>
            <a:buNone/>
            <a:tabLst/>
            <a:defRPr/>
          </a:pPr>
          <a:endParaRPr lang="en-AU" sz="400" b="0" i="1" u="sng">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Leave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employee benefits includes provision for annual leave and long service leave.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leave liabilities are calculated on the basis of employees’ remuneration at the estimated salary rates that will be applied at the time the leave is taken, including the entity’s employer superannuation contribution rates to the extent that the leave is likely to be taken during service rather than paid out on termination.</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long service leave has been determined by reference to the work of an actuary as at 30 June 20X2. The estimate of the present value of the liability takes into account attrition rates and pay increases through promotion and inflation.</a:t>
          </a:r>
        </a:p>
        <a:p>
          <a:pPr marL="0" marR="0" indent="0" defTabSz="914400" eaLnBrk="1" fontAlgn="auto" latinLnBrk="0" hangingPunct="1">
            <a:lnSpc>
              <a:spcPct val="100000"/>
            </a:lnSpc>
            <a:spcBef>
              <a:spcPts val="0"/>
            </a:spcBef>
            <a:spcAft>
              <a:spcPts val="0"/>
            </a:spcAft>
            <a:buClrTx/>
            <a:buSzTx/>
            <a:buFontTx/>
            <a:buNone/>
            <a:tabLst/>
            <a:defRPr/>
          </a:pPr>
          <a:endParaRPr lang="en-AU" sz="400" b="0" i="1" u="sng">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Separation and Redundancy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Provision is made for separation and redundancy benefit payments. The entity recognises a provision for termination when it has developed a detailed formal plan for the terminations and has informed those employees affected that it will carry out the terminations. </a:t>
          </a:r>
        </a:p>
        <a:p>
          <a:pPr marL="0" marR="0" indent="0" defTabSz="914400" eaLnBrk="1" fontAlgn="auto" latinLnBrk="0" hangingPunct="1">
            <a:lnSpc>
              <a:spcPct val="100000"/>
            </a:lnSpc>
            <a:spcBef>
              <a:spcPts val="0"/>
            </a:spcBef>
            <a:spcAft>
              <a:spcPts val="0"/>
            </a:spcAft>
            <a:buClrTx/>
            <a:buSzTx/>
            <a:buFontTx/>
            <a:buNone/>
            <a:tabLst/>
            <a:defRPr/>
          </a:pPr>
          <a:endParaRPr lang="en-AU" sz="400" b="0" i="1" u="sng">
            <a:solidFill>
              <a:srgbClr val="FF0000"/>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tx1"/>
              </a:solidFill>
              <a:effectLst/>
              <a:latin typeface="Cambria" panose="02040503050406030204" pitchFamily="18" charset="0"/>
              <a:ea typeface="+mn-ea"/>
              <a:cs typeface="Times New Roman" panose="02020603050405020304" pitchFamily="18" charset="0"/>
            </a:rPr>
            <a:t>Termination Benefits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tx1"/>
              </a:solidFill>
              <a:effectLst/>
              <a:latin typeface="Cambria" panose="02040503050406030204" pitchFamily="18" charset="0"/>
              <a:ea typeface="+mn-ea"/>
              <a:cs typeface="Times New Roman" panose="02020603050405020304" pitchFamily="18" charset="0"/>
            </a:rPr>
            <a:t>[For each</a:t>
          </a:r>
          <a:r>
            <a:rPr lang="en-AU" sz="900" b="0" baseline="0">
              <a:solidFill>
                <a:schemeClr val="tx1"/>
              </a:solidFill>
              <a:effectLst/>
              <a:latin typeface="Cambria" panose="02040503050406030204" pitchFamily="18" charset="0"/>
              <a:ea typeface="+mn-ea"/>
              <a:cs typeface="Times New Roman" panose="02020603050405020304" pitchFamily="18" charset="0"/>
            </a:rPr>
            <a:t> category of termination benefits, disclose the nature of the benefit, amount of its obligation and extent of funding at the reporting date].</a:t>
          </a:r>
        </a:p>
        <a:p>
          <a:pPr marL="0" marR="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Cambria" panose="02040503050406030204" pitchFamily="18" charset="0"/>
              <a:ea typeface="+mn-ea"/>
              <a:cs typeface="Times New Roman" panose="02020603050405020304" pitchFamily="18" charset="0"/>
            </a:rPr>
            <a:t>For [category of termination benefit], the nature of the benefit is [disclose nature of benefit], the amount of its obligation is [$...] as at 30 June 20x2 (20x1: [$...]) and the extent of funding is [$...] as at 30 June 20x2 (20x1: [$...]).</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tx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400" b="0" i="1" u="sng">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Superannuation</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entity's staff are members of the Commonwealth Superannuation Scheme (CSS), the Public Sector Superannuation Scheme (PSS), or the PSS accumulation plan (PSSap), or other superannuation funds held outside the Australian Government.</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CSS and PSS are defined benefit schemes for the Australian Government. The PSSap is a defined contribution scheme.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defined benefits is recognised in the financial statements of the Australian Government and is settled by the Australian Government in due course. This liability is reported in the Department of Finance’s administered schedules and notes.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tx1"/>
              </a:solidFill>
              <a:effectLst/>
              <a:latin typeface="Cambria" panose="02040503050406030204" pitchFamily="18" charset="0"/>
              <a:ea typeface="+mn-ea"/>
              <a:cs typeface="Times New Roman" panose="02020603050405020304" pitchFamily="18" charset="0"/>
            </a:rPr>
            <a:t>The entity makes employer contributions to the employees' defined benefit</a:t>
          </a:r>
          <a:r>
            <a:rPr lang="en-AU" sz="900" b="0" baseline="0">
              <a:solidFill>
                <a:schemeClr val="tx1"/>
              </a:solidFill>
              <a:effectLst/>
              <a:latin typeface="Cambria" panose="02040503050406030204" pitchFamily="18" charset="0"/>
              <a:ea typeface="+mn-ea"/>
              <a:cs typeface="Times New Roman" panose="02020603050405020304" pitchFamily="18" charset="0"/>
            </a:rPr>
            <a:t> </a:t>
          </a:r>
          <a:r>
            <a:rPr lang="en-AU" sz="900" b="0">
              <a:solidFill>
                <a:schemeClr val="tx1"/>
              </a:solidFill>
              <a:effectLst/>
              <a:latin typeface="Cambria" panose="02040503050406030204" pitchFamily="18" charset="0"/>
              <a:ea typeface="+mn-ea"/>
              <a:cs typeface="Times New Roman" panose="02020603050405020304" pitchFamily="18" charset="0"/>
            </a:rPr>
            <a:t>superannuation scheme at rates determined by an actuary to be sufficient to meet the current cost to the Government. The entity accounts for the contributions as if they were contributions to defined contribution plans.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tx1"/>
              </a:solidFill>
              <a:effectLst/>
              <a:latin typeface="Cambria" panose="02040503050406030204" pitchFamily="18" charset="0"/>
              <a:ea typeface="+mn-ea"/>
              <a:cs typeface="Times New Roman" panose="02020603050405020304" pitchFamily="18" charset="0"/>
            </a:rPr>
            <a:t>The liability for superannuation recognised as at 30 June represents outstanding contributions.</a:t>
          </a:r>
        </a:p>
        <a:p>
          <a:pPr marL="0" marR="0" indent="0" defTabSz="914400" eaLnBrk="1" fontAlgn="auto" latinLnBrk="0" hangingPunct="1">
            <a:lnSpc>
              <a:spcPct val="100000"/>
            </a:lnSpc>
            <a:spcBef>
              <a:spcPts val="0"/>
            </a:spcBef>
            <a:spcAft>
              <a:spcPts val="0"/>
            </a:spcAft>
            <a:buClrTx/>
            <a:buSzTx/>
            <a:buFontTx/>
            <a:buNone/>
            <a:tabLst/>
            <a:defRPr/>
          </a:pPr>
          <a:endParaRPr lang="en-AU" sz="400" b="0">
            <a:solidFill>
              <a:schemeClr val="tx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tx1"/>
              </a:solidFill>
              <a:effectLst/>
              <a:latin typeface="Cambria" panose="02040503050406030204" pitchFamily="18" charset="0"/>
              <a:ea typeface="+mn-ea"/>
              <a:cs typeface="Times New Roman" panose="02020603050405020304" pitchFamily="18" charset="0"/>
            </a:rPr>
            <a:t>Defined Benefit</a:t>
          </a:r>
          <a:r>
            <a:rPr lang="en-AU" sz="900" b="0" i="1" u="sng" baseline="0">
              <a:solidFill>
                <a:schemeClr val="tx1"/>
              </a:solidFill>
              <a:effectLst/>
              <a:latin typeface="Cambria" panose="02040503050406030204" pitchFamily="18" charset="0"/>
              <a:ea typeface="+mn-ea"/>
              <a:cs typeface="Times New Roman" panose="02020603050405020304" pitchFamily="18" charset="0"/>
            </a:rPr>
            <a:t> Plan</a:t>
          </a:r>
        </a:p>
        <a:p>
          <a:pPr marL="0" marR="0" indent="0" defTabSz="914400" eaLnBrk="1" fontAlgn="auto" latinLnBrk="0" hangingPunct="1">
            <a:lnSpc>
              <a:spcPct val="100000"/>
            </a:lnSpc>
            <a:spcBef>
              <a:spcPts val="0"/>
            </a:spcBef>
            <a:spcAft>
              <a:spcPts val="0"/>
            </a:spcAft>
            <a:buClrTx/>
            <a:buSzTx/>
            <a:buFontTx/>
            <a:buNone/>
            <a:tabLst/>
            <a:defRPr/>
          </a:pPr>
          <a:r>
            <a:rPr lang="en-AU" sz="900" b="0" i="0" u="none">
              <a:solidFill>
                <a:schemeClr val="tx1"/>
              </a:solidFill>
              <a:effectLst/>
              <a:latin typeface="Cambria" panose="02040503050406030204" pitchFamily="18" charset="0"/>
              <a:ea typeface="+mn-ea"/>
              <a:cs typeface="Times New Roman" panose="02020603050405020304" pitchFamily="18" charset="0"/>
            </a:rPr>
            <a:t>[If the entity manages defined benefit schemes such as the PSS, CSS or military superannuation they must disclose details on the actual return on plan assets for the current year e.g. Department of Finance, CSC, Department of Defence and Attorney General's Department]</a:t>
          </a:r>
        </a:p>
        <a:p>
          <a:pPr marL="0" marR="0" indent="0" defTabSz="914400" eaLnBrk="1" fontAlgn="auto" latinLnBrk="0" hangingPunct="1">
            <a:lnSpc>
              <a:spcPct val="100000"/>
            </a:lnSpc>
            <a:spcBef>
              <a:spcPts val="0"/>
            </a:spcBef>
            <a:spcAft>
              <a:spcPts val="0"/>
            </a:spcAft>
            <a:buClrTx/>
            <a:buSzTx/>
            <a:buFontTx/>
            <a:buNone/>
            <a:tabLst/>
            <a:defRPr/>
          </a:pPr>
          <a:r>
            <a:rPr lang="en-AU" sz="900" b="0" i="0" u="none">
              <a:solidFill>
                <a:schemeClr val="tx1"/>
              </a:solidFill>
              <a:effectLst/>
              <a:latin typeface="Cambria" panose="02040503050406030204" pitchFamily="18" charset="0"/>
              <a:ea typeface="+mn-ea"/>
              <a:cs typeface="Times New Roman" panose="02020603050405020304" pitchFamily="18" charset="0"/>
            </a:rPr>
            <a:t>The actual return on plan assets for the current year was [$...] (20X1: [$...]).</a:t>
          </a:r>
        </a:p>
        <a:p>
          <a:pPr eaLnBrk="1" fontAlgn="auto" latinLnBrk="0" hangingPunct="1"/>
          <a:endParaRPr lang="en-AU" sz="900" b="1">
            <a:solidFill>
              <a:schemeClr val="dk1"/>
            </a:solidFill>
            <a:effectLst/>
            <a:latin typeface="Cambria" panose="02040503050406030204" pitchFamily="18" charset="0"/>
            <a:ea typeface="+mn-ea"/>
            <a:cs typeface="+mn-cs"/>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a:solidFill>
                <a:schemeClr val="dk1"/>
              </a:solidFill>
              <a:effectLst/>
              <a:latin typeface="Cambria" panose="02040503050406030204" pitchFamily="18" charset="0"/>
              <a:ea typeface="+mn-ea"/>
              <a:cs typeface="+mn-cs"/>
            </a:rPr>
            <a:t>[Disclose</a:t>
          </a:r>
          <a:r>
            <a:rPr lang="en-AU" sz="900" baseline="0">
              <a:solidFill>
                <a:schemeClr val="dk1"/>
              </a:solidFill>
              <a:effectLst/>
              <a:latin typeface="Cambria" panose="02040503050406030204" pitchFamily="18" charset="0"/>
              <a:ea typeface="+mn-ea"/>
              <a:cs typeface="+mn-cs"/>
            </a:rPr>
            <a:t> by details]</a:t>
          </a:r>
          <a:endParaRPr lang="en-AU" sz="900">
            <a:effectLst/>
            <a:latin typeface="Cambria" panose="02040503050406030204" pitchFamily="18" charset="0"/>
          </a:endParaRPr>
        </a:p>
      </xdr:txBody>
    </xdr:sp>
    <xdr:clientData/>
  </xdr:twoCellAnchor>
  <xdr:twoCellAnchor editAs="oneCell">
    <xdr:from>
      <xdr:col>4</xdr:col>
      <xdr:colOff>9524</xdr:colOff>
      <xdr:row>0</xdr:row>
      <xdr:rowOff>9526</xdr:rowOff>
    </xdr:from>
    <xdr:to>
      <xdr:col>4</xdr:col>
      <xdr:colOff>3676649</xdr:colOff>
      <xdr:row>1</xdr:row>
      <xdr:rowOff>198121</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962024" y="9526"/>
          <a:ext cx="3667125" cy="35052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People and relationships</a:t>
          </a:r>
        </a:p>
      </xdr:txBody>
    </xdr:sp>
    <xdr:clientData/>
  </xdr:twoCellAnchor>
  <xdr:twoCellAnchor editAs="oneCell">
    <xdr:from>
      <xdr:col>4</xdr:col>
      <xdr:colOff>2446020</xdr:colOff>
      <xdr:row>0</xdr:row>
      <xdr:rowOff>22860</xdr:rowOff>
    </xdr:from>
    <xdr:to>
      <xdr:col>7</xdr:col>
      <xdr:colOff>0</xdr:colOff>
      <xdr:row>2</xdr:row>
      <xdr:rowOff>55245</xdr:rowOff>
    </xdr:to>
    <xdr:sp macro="" textlink="">
      <xdr:nvSpPr>
        <xdr:cNvPr id="4" name="TextBox 3">
          <a:extLst>
            <a:ext uri="{FF2B5EF4-FFF2-40B4-BE49-F238E27FC236}">
              <a16:creationId xmlns:a16="http://schemas.microsoft.com/office/drawing/2014/main" id="{00000000-0008-0000-2400-000004000000}"/>
            </a:ext>
          </a:extLst>
        </xdr:cNvPr>
        <xdr:cNvSpPr txBox="1"/>
      </xdr:nvSpPr>
      <xdr:spPr>
        <a:xfrm>
          <a:off x="3398520" y="22860"/>
          <a:ext cx="2716530" cy="54673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a:t>
          </a:r>
          <a:r>
            <a:rPr lang="en-AU" sz="900" b="0">
              <a:solidFill>
                <a:sysClr val="windowText" lastClr="000000"/>
              </a:solidFill>
              <a:effectLst/>
              <a:latin typeface="Cambria" panose="02040503050406030204" pitchFamily="18" charset="0"/>
              <a:ea typeface="+mn-ea"/>
              <a:cs typeface="Times New Roman" panose="02020603050405020304" pitchFamily="18" charset="0"/>
            </a:rPr>
            <a:t>n describes a range of employment and post employment benefits provided to our people and our relationships with other key people.</a:t>
          </a:r>
        </a:p>
        <a:p>
          <a:pPr eaLnBrk="1" fontAlgn="auto" latinLnBrk="0" hangingPunct="1"/>
          <a:endParaRPr lang="en-AU" sz="900" b="0" baseline="0">
            <a:solidFill>
              <a:srgbClr val="006843"/>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5" name="TextBox 4">
          <a:extLst>
            <a:ext uri="{FF2B5EF4-FFF2-40B4-BE49-F238E27FC236}">
              <a16:creationId xmlns:a16="http://schemas.microsoft.com/office/drawing/2014/main" id="{00000000-0008-0000-2400-000005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2</xdr:row>
      <xdr:rowOff>3175</xdr:rowOff>
    </xdr:from>
    <xdr:to>
      <xdr:col>3</xdr:col>
      <xdr:colOff>66675</xdr:colOff>
      <xdr:row>2</xdr:row>
      <xdr:rowOff>105767</xdr:rowOff>
    </xdr:to>
    <xdr:sp macro="" textlink="">
      <xdr:nvSpPr>
        <xdr:cNvPr id="6" name="TextBox 5">
          <a:extLst>
            <a:ext uri="{FF2B5EF4-FFF2-40B4-BE49-F238E27FC236}">
              <a16:creationId xmlns:a16="http://schemas.microsoft.com/office/drawing/2014/main" id="{00000000-0008-0000-2400-000006000000}"/>
            </a:ext>
          </a:extLst>
        </xdr:cNvPr>
        <xdr:cNvSpPr txBox="1"/>
      </xdr:nvSpPr>
      <xdr:spPr>
        <a:xfrm>
          <a:off x="0" y="517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X38A1T</a:t>
          </a:r>
        </a:p>
      </xdr:txBody>
    </xdr:sp>
    <xdr:clientData/>
  </xdr:twoCellAnchor>
  <xdr:twoCellAnchor>
    <xdr:from>
      <xdr:col>0</xdr:col>
      <xdr:colOff>0</xdr:colOff>
      <xdr:row>18</xdr:row>
      <xdr:rowOff>3175</xdr:rowOff>
    </xdr:from>
    <xdr:to>
      <xdr:col>3</xdr:col>
      <xdr:colOff>66675</xdr:colOff>
      <xdr:row>18</xdr:row>
      <xdr:rowOff>105767</xdr:rowOff>
    </xdr:to>
    <xdr:sp macro="" textlink="">
      <xdr:nvSpPr>
        <xdr:cNvPr id="7" name="TextBox 6">
          <a:extLst>
            <a:ext uri="{FF2B5EF4-FFF2-40B4-BE49-F238E27FC236}">
              <a16:creationId xmlns:a16="http://schemas.microsoft.com/office/drawing/2014/main" id="{00000000-0008-0000-2400-000007000000}"/>
            </a:ext>
          </a:extLst>
        </xdr:cNvPr>
        <xdr:cNvSpPr txBox="1"/>
      </xdr:nvSpPr>
      <xdr:spPr>
        <a:xfrm>
          <a:off x="0" y="21653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X38A2T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4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9" name="TextBox 8">
          <a:extLst>
            <a:ext uri="{FF2B5EF4-FFF2-40B4-BE49-F238E27FC236}">
              <a16:creationId xmlns:a16="http://schemas.microsoft.com/office/drawing/2014/main" id="{00000000-0008-0000-2400-000009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0" name="TextBox 9">
          <a:extLst>
            <a:ext uri="{FF2B5EF4-FFF2-40B4-BE49-F238E27FC236}">
              <a16:creationId xmlns:a16="http://schemas.microsoft.com/office/drawing/2014/main" id="{00000000-0008-0000-2400-00000A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1" name="TextBox 10">
          <a:extLst>
            <a:ext uri="{FF2B5EF4-FFF2-40B4-BE49-F238E27FC236}">
              <a16:creationId xmlns:a16="http://schemas.microsoft.com/office/drawing/2014/main" id="{00000000-0008-0000-2400-00000B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2" name="TextBox 11">
          <a:extLst>
            <a:ext uri="{FF2B5EF4-FFF2-40B4-BE49-F238E27FC236}">
              <a16:creationId xmlns:a16="http://schemas.microsoft.com/office/drawing/2014/main" id="{00000000-0008-0000-2400-00000C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X36A0T</a:t>
          </a:r>
        </a:p>
      </xdr:txBody>
    </xdr:sp>
    <xdr:clientData/>
  </xdr:twoCellAnchor>
  <xdr:twoCellAnchor>
    <xdr:from>
      <xdr:col>0</xdr:col>
      <xdr:colOff>0</xdr:colOff>
      <xdr:row>7</xdr:row>
      <xdr:rowOff>3175</xdr:rowOff>
    </xdr:from>
    <xdr:to>
      <xdr:col>3</xdr:col>
      <xdr:colOff>66675</xdr:colOff>
      <xdr:row>7</xdr:row>
      <xdr:rowOff>105767</xdr:rowOff>
    </xdr:to>
    <xdr:sp macro="" textlink="">
      <xdr:nvSpPr>
        <xdr:cNvPr id="13" name="TextBox 12">
          <a:extLst>
            <a:ext uri="{FF2B5EF4-FFF2-40B4-BE49-F238E27FC236}">
              <a16:creationId xmlns:a16="http://schemas.microsoft.com/office/drawing/2014/main" id="{98C3781B-C7BA-52C7-9FFA-B66ADA5F6121}"/>
            </a:ext>
          </a:extLst>
        </xdr:cNvPr>
        <xdr:cNvSpPr txBox="1"/>
      </xdr:nvSpPr>
      <xdr:spPr>
        <a:xfrm>
          <a:off x="0" y="1279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X36A0T</a:t>
          </a:r>
        </a:p>
      </xdr:txBody>
    </xdr:sp>
    <xdr:clientData/>
  </xdr:twoCellAnchor>
  <xdr:twoCellAnchor>
    <xdr:from>
      <xdr:col>0</xdr:col>
      <xdr:colOff>0</xdr:colOff>
      <xdr:row>13</xdr:row>
      <xdr:rowOff>0</xdr:rowOff>
    </xdr:from>
    <xdr:to>
      <xdr:col>3</xdr:col>
      <xdr:colOff>66675</xdr:colOff>
      <xdr:row>18</xdr:row>
      <xdr:rowOff>102592</xdr:rowOff>
    </xdr:to>
    <xdr:sp macro="" textlink="">
      <xdr:nvSpPr>
        <xdr:cNvPr id="14" name="TextBox 13">
          <a:extLst>
            <a:ext uri="{FF2B5EF4-FFF2-40B4-BE49-F238E27FC236}">
              <a16:creationId xmlns:a16="http://schemas.microsoft.com/office/drawing/2014/main" id="{050E65A5-6D67-35B2-38F0-424CAF9A6920}"/>
            </a:ext>
          </a:extLst>
        </xdr:cNvPr>
        <xdr:cNvSpPr txBox="1"/>
      </xdr:nvSpPr>
      <xdr:spPr>
        <a:xfrm>
          <a:off x="0" y="21621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X36A1T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5</xdr:row>
      <xdr:rowOff>3175</xdr:rowOff>
    </xdr:from>
    <xdr:to>
      <xdr:col>3</xdr:col>
      <xdr:colOff>66675</xdr:colOff>
      <xdr:row>5</xdr:row>
      <xdr:rowOff>105767</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0" y="17938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xdr:col>
      <xdr:colOff>495300</xdr:colOff>
      <xdr:row>15</xdr:row>
      <xdr:rowOff>22860</xdr:rowOff>
    </xdr:from>
    <xdr:to>
      <xdr:col>8</xdr:col>
      <xdr:colOff>60960</xdr:colOff>
      <xdr:row>20</xdr:row>
      <xdr:rowOff>99060</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981075" y="0"/>
          <a:ext cx="5756910" cy="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Loans were made to the following directors and director-related entities. They were approved under [disclose details] and were made under normal terms and conditions. The directors involved took no part in the relevant decisions of the board.</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Loans were made to [disclose entities/persons the loans relate to].</a:t>
          </a:r>
        </a:p>
      </xdr:txBody>
    </xdr:sp>
    <xdr:clientData/>
  </xdr:twoCellAnchor>
  <xdr:twoCellAnchor>
    <xdr:from>
      <xdr:col>4</xdr:col>
      <xdr:colOff>0</xdr:colOff>
      <xdr:row>23</xdr:row>
      <xdr:rowOff>99060</xdr:rowOff>
    </xdr:from>
    <xdr:to>
      <xdr:col>8</xdr:col>
      <xdr:colOff>129540</xdr:colOff>
      <xdr:row>26</xdr:row>
      <xdr:rowOff>137160</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981075" y="0"/>
          <a:ext cx="5825490" cy="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Grants were made to [disclose name of grantee], which is wholly owned by [disclose name of director].  They were approved under [disclose details] and were made on normal terms and conditions. The directors involved took no part in the relevant decisions of the board.</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1</xdr:colOff>
      <xdr:row>0</xdr:row>
      <xdr:rowOff>0</xdr:rowOff>
    </xdr:from>
    <xdr:to>
      <xdr:col>13</xdr:col>
      <xdr:colOff>7620</xdr:colOff>
      <xdr:row>1</xdr:row>
      <xdr:rowOff>171786</xdr:rowOff>
    </xdr:to>
    <xdr:sp macro="" textlink="">
      <xdr:nvSpPr>
        <xdr:cNvPr id="2" name="TextBox 1">
          <a:extLst>
            <a:ext uri="{FF2B5EF4-FFF2-40B4-BE49-F238E27FC236}">
              <a16:creationId xmlns:a16="http://schemas.microsoft.com/office/drawing/2014/main" id="{00000000-0008-0000-2700-000002000000}"/>
            </a:ext>
          </a:extLst>
        </xdr:cNvPr>
        <xdr:cNvSpPr txBox="1"/>
      </xdr:nvSpPr>
      <xdr:spPr>
        <a:xfrm>
          <a:off x="866776" y="0"/>
          <a:ext cx="5846444" cy="33371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Managing</a:t>
          </a:r>
          <a:r>
            <a:rPr lang="en-AU" sz="1600" b="1" baseline="0">
              <a:solidFill>
                <a:sysClr val="windowText" lastClr="000000"/>
              </a:solidFill>
              <a:effectLst/>
              <a:latin typeface="Cambria" panose="02040503050406030204" pitchFamily="18" charset="0"/>
              <a:ea typeface="+mn-ea"/>
              <a:cs typeface="Times New Roman" panose="02020603050405020304" pitchFamily="18" charset="0"/>
            </a:rPr>
            <a:t> uncertainties</a:t>
          </a:r>
          <a:endParaRPr lang="en-AU" sz="1600" b="1">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12700</xdr:colOff>
      <xdr:row>64</xdr:row>
      <xdr:rowOff>484991</xdr:rowOff>
    </xdr:from>
    <xdr:to>
      <xdr:col>13</xdr:col>
      <xdr:colOff>0</xdr:colOff>
      <xdr:row>67</xdr:row>
      <xdr:rowOff>68580</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879475" y="14096216"/>
          <a:ext cx="5826125" cy="146001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Indemnities and/or</a:t>
          </a:r>
          <a:r>
            <a:rPr lang="en-AU" sz="900" i="1" u="sng" baseline="0">
              <a:solidFill>
                <a:schemeClr val="dk1"/>
              </a:solidFill>
              <a:effectLst/>
              <a:latin typeface="Cambria" panose="02040503050406030204" pitchFamily="18" charset="0"/>
              <a:ea typeface="+mn-ea"/>
              <a:cs typeface="+mn-cs"/>
            </a:rPr>
            <a:t> guarantees</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The maximum amounts payable under the indemnities given is disclosed above.  The guarantees are in relation to lease obligations and are measured at the present value of future lease payments. At the time of completion of the financial statements, there was no reason to believe that the indemnities and/or</a:t>
          </a:r>
          <a:r>
            <a:rPr lang="en-AU" sz="900" baseline="0">
              <a:solidFill>
                <a:schemeClr val="dk1"/>
              </a:solidFill>
              <a:effectLst/>
              <a:latin typeface="Cambria" panose="02040503050406030204" pitchFamily="18" charset="0"/>
              <a:ea typeface="+mn-ea"/>
              <a:cs typeface="+mn-cs"/>
            </a:rPr>
            <a:t> guarantees</a:t>
          </a:r>
          <a:r>
            <a:rPr lang="en-AU" sz="900">
              <a:solidFill>
                <a:schemeClr val="dk1"/>
              </a:solidFill>
              <a:effectLst/>
              <a:latin typeface="Cambria" panose="02040503050406030204" pitchFamily="18" charset="0"/>
              <a:ea typeface="+mn-ea"/>
              <a:cs typeface="+mn-cs"/>
            </a:rPr>
            <a:t> would be called upon, and no recognition of any liability was therefore required.</a:t>
          </a:r>
        </a:p>
        <a:p>
          <a:endParaRPr lang="en-AU" sz="900">
            <a:solidFill>
              <a:schemeClr val="dk1"/>
            </a:solidFill>
            <a:effectLst/>
            <a:latin typeface="Cambria" panose="02040503050406030204" pitchFamily="18" charset="0"/>
            <a:ea typeface="+mn-ea"/>
            <a:cs typeface="+mn-cs"/>
          </a:endParaRPr>
        </a:p>
        <a:p>
          <a:pPr marL="0" indent="0" eaLnBrk="1" fontAlgn="auto" latinLnBrk="0" hangingPunct="1"/>
          <a:r>
            <a:rPr lang="en-AU" sz="900" b="1" i="0" u="none">
              <a:solidFill>
                <a:schemeClr val="dk1"/>
              </a:solidFill>
              <a:effectLst/>
              <a:latin typeface="Cambria" panose="02040503050406030204" pitchFamily="18" charset="0"/>
              <a:ea typeface="+mn-ea"/>
              <a:cs typeface="+mn-cs"/>
            </a:rPr>
            <a:t>Accounting Judgements and Estimates</a:t>
          </a:r>
        </a:p>
        <a:p>
          <a:pPr marL="0" indent="0" eaLnBrk="1" fontAlgn="auto" latinLnBrk="0" hangingPunct="1"/>
          <a:r>
            <a:rPr lang="en-AU" sz="900">
              <a:solidFill>
                <a:schemeClr val="dk1"/>
              </a:solidFill>
              <a:effectLst/>
              <a:latin typeface="Cambria" panose="02040503050406030204" pitchFamily="18" charset="0"/>
              <a:ea typeface="+mn-ea"/>
              <a:cs typeface="+mn-cs"/>
            </a:rPr>
            <a:t>[Disclose by details]</a:t>
          </a:r>
        </a:p>
        <a:p>
          <a:endParaRPr lang="en-AU" sz="900">
            <a:solidFill>
              <a:schemeClr val="dk1"/>
            </a:solidFill>
            <a:effectLst/>
            <a:latin typeface="Cambria" panose="02040503050406030204" pitchFamily="18" charset="0"/>
            <a:ea typeface="+mn-ea"/>
            <a:cs typeface="+mn-cs"/>
          </a:endParaRPr>
        </a:p>
      </xdr:txBody>
    </xdr:sp>
    <xdr:clientData/>
  </xdr:twoCellAnchor>
  <xdr:twoCellAnchor>
    <xdr:from>
      <xdr:col>4</xdr:col>
      <xdr:colOff>0</xdr:colOff>
      <xdr:row>30</xdr:row>
      <xdr:rowOff>458209</xdr:rowOff>
    </xdr:from>
    <xdr:to>
      <xdr:col>13</xdr:col>
      <xdr:colOff>5080</xdr:colOff>
      <xdr:row>33</xdr:row>
      <xdr:rowOff>107576</xdr:rowOff>
    </xdr:to>
    <xdr:sp macro="" textlink="">
      <xdr:nvSpPr>
        <xdr:cNvPr id="4" name="TextBox 3">
          <a:extLst>
            <a:ext uri="{FF2B5EF4-FFF2-40B4-BE49-F238E27FC236}">
              <a16:creationId xmlns:a16="http://schemas.microsoft.com/office/drawing/2014/main" id="{00000000-0008-0000-2700-000004000000}"/>
            </a:ext>
          </a:extLst>
        </xdr:cNvPr>
        <xdr:cNvSpPr txBox="1"/>
      </xdr:nvSpPr>
      <xdr:spPr>
        <a:xfrm>
          <a:off x="866775" y="6506584"/>
          <a:ext cx="5843905" cy="1287667"/>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Contingent liabilities and contingent assets are not recognised in the statement of financial position but are reported in the notes.  They may arise from uncertainty as to the existence of a liability or asset or represent an asset or liability in respect of which the amount cannot be reliably measured. Contingent assets are disclosed when settlement is probable but not virtually certain and contingent liabilities are disclosed when settlement is greater than remote.</a:t>
          </a: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editAs="oneCell">
    <xdr:from>
      <xdr:col>6</xdr:col>
      <xdr:colOff>335280</xdr:colOff>
      <xdr:row>0</xdr:row>
      <xdr:rowOff>30480</xdr:rowOff>
    </xdr:from>
    <xdr:to>
      <xdr:col>12</xdr:col>
      <xdr:colOff>548640</xdr:colOff>
      <xdr:row>2</xdr:row>
      <xdr:rowOff>24765</xdr:rowOff>
    </xdr:to>
    <xdr:sp macro="" textlink="">
      <xdr:nvSpPr>
        <xdr:cNvPr id="5" name="TextBox 4">
          <a:extLst>
            <a:ext uri="{FF2B5EF4-FFF2-40B4-BE49-F238E27FC236}">
              <a16:creationId xmlns:a16="http://schemas.microsoft.com/office/drawing/2014/main" id="{00000000-0008-0000-2700-000005000000}"/>
            </a:ext>
          </a:extLst>
        </xdr:cNvPr>
        <xdr:cNvSpPr txBox="1"/>
      </xdr:nvSpPr>
      <xdr:spPr>
        <a:xfrm>
          <a:off x="3173730" y="30480"/>
          <a:ext cx="3528060" cy="40386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how the [</a:t>
          </a:r>
          <a:r>
            <a:rPr lang="en-AU" sz="900" b="1">
              <a:solidFill>
                <a:srgbClr val="FF0000"/>
              </a:solidFill>
              <a:effectLst/>
              <a:latin typeface="Cambria" panose="02040503050406030204" pitchFamily="18" charset="0"/>
              <a:ea typeface="+mn-ea"/>
              <a:cs typeface="Times New Roman" panose="02020603050405020304" pitchFamily="18" charset="0"/>
            </a:rPr>
            <a:t>entity</a:t>
          </a:r>
          <a:r>
            <a:rPr lang="en-AU" sz="900" b="0">
              <a:solidFill>
                <a:sysClr val="windowText" lastClr="000000"/>
              </a:solidFill>
              <a:effectLst/>
              <a:latin typeface="Cambria" panose="02040503050406030204" pitchFamily="18" charset="0"/>
              <a:ea typeface="+mn-ea"/>
              <a:cs typeface="Times New Roman" panose="02020603050405020304" pitchFamily="18" charset="0"/>
            </a:rPr>
            <a:t>] manages financial risks within its operating environment.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rgbClr val="006843"/>
            </a:solidFill>
            <a:effectLst/>
            <a:latin typeface="Cambria" panose="02040503050406030204" pitchFamily="18" charset="0"/>
            <a:ea typeface="+mn-ea"/>
            <a:cs typeface="Times New Roman" panose="02020603050405020304" pitchFamily="18" charset="0"/>
          </a:endParaRPr>
        </a:p>
        <a:p>
          <a:pPr eaLnBrk="1" fontAlgn="auto" latinLnBrk="0" hangingPunct="1"/>
          <a:endParaRPr lang="en-AU" sz="900" b="0">
            <a:solidFill>
              <a:srgbClr val="006843"/>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7" name="TextBox 6">
          <a:extLst>
            <a:ext uri="{FF2B5EF4-FFF2-40B4-BE49-F238E27FC236}">
              <a16:creationId xmlns:a16="http://schemas.microsoft.com/office/drawing/2014/main" id="{00000000-0008-0000-2700-000007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7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24</xdr:row>
      <xdr:rowOff>3175</xdr:rowOff>
    </xdr:from>
    <xdr:to>
      <xdr:col>3</xdr:col>
      <xdr:colOff>66675</xdr:colOff>
      <xdr:row>24</xdr:row>
      <xdr:rowOff>105767</xdr:rowOff>
    </xdr:to>
    <xdr:sp macro="" textlink="">
      <xdr:nvSpPr>
        <xdr:cNvPr id="9" name="TextBox 8">
          <a:extLst>
            <a:ext uri="{FF2B5EF4-FFF2-40B4-BE49-F238E27FC236}">
              <a16:creationId xmlns:a16="http://schemas.microsoft.com/office/drawing/2014/main" id="{00000000-0008-0000-2700-000009000000}"/>
            </a:ext>
          </a:extLst>
        </xdr:cNvPr>
        <xdr:cNvSpPr txBox="1"/>
      </xdr:nvSpPr>
      <xdr:spPr>
        <a:xfrm>
          <a:off x="0" y="4527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29</xdr:row>
      <xdr:rowOff>3175</xdr:rowOff>
    </xdr:from>
    <xdr:to>
      <xdr:col>3</xdr:col>
      <xdr:colOff>66675</xdr:colOff>
      <xdr:row>29</xdr:row>
      <xdr:rowOff>105767</xdr:rowOff>
    </xdr:to>
    <xdr:sp macro="" textlink="">
      <xdr:nvSpPr>
        <xdr:cNvPr id="10" name="TextBox 9">
          <a:extLst>
            <a:ext uri="{FF2B5EF4-FFF2-40B4-BE49-F238E27FC236}">
              <a16:creationId xmlns:a16="http://schemas.microsoft.com/office/drawing/2014/main" id="{00000000-0008-0000-2700-00000A000000}"/>
            </a:ext>
          </a:extLst>
        </xdr:cNvPr>
        <xdr:cNvSpPr txBox="1"/>
      </xdr:nvSpPr>
      <xdr:spPr>
        <a:xfrm>
          <a:off x="0" y="58896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11" name="TextBox 10">
          <a:extLst>
            <a:ext uri="{FF2B5EF4-FFF2-40B4-BE49-F238E27FC236}">
              <a16:creationId xmlns:a16="http://schemas.microsoft.com/office/drawing/2014/main" id="{00000000-0008-0000-2700-00000B000000}"/>
            </a:ext>
          </a:extLst>
        </xdr:cNvPr>
        <xdr:cNvSpPr txBox="1"/>
      </xdr:nvSpPr>
      <xdr:spPr>
        <a:xfrm>
          <a:off x="0" y="124333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63</xdr:row>
      <xdr:rowOff>3175</xdr:rowOff>
    </xdr:from>
    <xdr:to>
      <xdr:col>3</xdr:col>
      <xdr:colOff>66675</xdr:colOff>
      <xdr:row>63</xdr:row>
      <xdr:rowOff>105767</xdr:rowOff>
    </xdr:to>
    <xdr:sp macro="" textlink="">
      <xdr:nvSpPr>
        <xdr:cNvPr id="12" name="TextBox 11">
          <a:extLst>
            <a:ext uri="{FF2B5EF4-FFF2-40B4-BE49-F238E27FC236}">
              <a16:creationId xmlns:a16="http://schemas.microsoft.com/office/drawing/2014/main" id="{00000000-0008-0000-2700-00000C000000}"/>
            </a:ext>
          </a:extLst>
        </xdr:cNvPr>
        <xdr:cNvSpPr txBox="1"/>
      </xdr:nvSpPr>
      <xdr:spPr>
        <a:xfrm>
          <a:off x="0" y="134524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3" name="TextBox 12">
          <a:extLst>
            <a:ext uri="{FF2B5EF4-FFF2-40B4-BE49-F238E27FC236}">
              <a16:creationId xmlns:a16="http://schemas.microsoft.com/office/drawing/2014/main" id="{00000000-0008-0000-2700-00000D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X42A0T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4" name="TextBox 13">
          <a:extLst>
            <a:ext uri="{FF2B5EF4-FFF2-40B4-BE49-F238E27FC236}">
              <a16:creationId xmlns:a16="http://schemas.microsoft.com/office/drawing/2014/main" id="{00000000-0008-0000-2700-00000E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X42A0T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5" name="TextBox 14">
          <a:extLst>
            <a:ext uri="{FF2B5EF4-FFF2-40B4-BE49-F238E27FC236}">
              <a16:creationId xmlns:a16="http://schemas.microsoft.com/office/drawing/2014/main" id="{00000000-0008-0000-2700-00000F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7620</xdr:colOff>
      <xdr:row>48</xdr:row>
      <xdr:rowOff>48186</xdr:rowOff>
    </xdr:from>
    <xdr:to>
      <xdr:col>10</xdr:col>
      <xdr:colOff>2540</xdr:colOff>
      <xdr:row>90</xdr:row>
      <xdr:rowOff>143436</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1203960" y="5839386"/>
          <a:ext cx="5885180" cy="806577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indent="0"/>
          <a:r>
            <a:rPr lang="en-AU" sz="900" b="1" i="1" u="sng">
              <a:solidFill>
                <a:schemeClr val="dk1"/>
              </a:solidFill>
              <a:effectLst/>
              <a:latin typeface="Cambria" panose="02040503050406030204" pitchFamily="18" charset="0"/>
              <a:ea typeface="+mn-ea"/>
              <a:cs typeface="+mn-cs"/>
            </a:rPr>
            <a:t>Financial assets</a:t>
          </a:r>
        </a:p>
        <a:p>
          <a:pPr marL="0" marR="0" indent="0" defTabSz="914400" eaLnBrk="1" fontAlgn="auto" latinLnBrk="0" hangingPunct="1">
            <a:lnSpc>
              <a:spcPct val="100000"/>
            </a:lnSpc>
            <a:spcBef>
              <a:spcPts val="0"/>
            </a:spcBef>
            <a:spcAft>
              <a:spcPts val="0"/>
            </a:spcAft>
            <a:buClrTx/>
            <a:buSzTx/>
            <a:buFontTx/>
            <a:buNone/>
            <a:tabLst/>
            <a:defRPr/>
          </a:pPr>
          <a:r>
            <a:rPr lang="en-AU" sz="900">
              <a:solidFill>
                <a:sysClr val="windowText" lastClr="000000"/>
              </a:solidFill>
              <a:effectLst/>
              <a:latin typeface="Cambria" panose="02040503050406030204" pitchFamily="18" charset="0"/>
              <a:ea typeface="+mn-ea"/>
              <a:cs typeface="+mn-cs"/>
            </a:rPr>
            <a:t>In accordance</a:t>
          </a:r>
          <a:r>
            <a:rPr lang="en-AU" sz="900" baseline="0">
              <a:solidFill>
                <a:sysClr val="windowText" lastClr="000000"/>
              </a:solidFill>
              <a:effectLst/>
              <a:latin typeface="Cambria" panose="02040503050406030204" pitchFamily="18" charset="0"/>
              <a:ea typeface="+mn-ea"/>
              <a:cs typeface="+mn-cs"/>
            </a:rPr>
            <a:t> w</a:t>
          </a:r>
          <a:r>
            <a:rPr lang="en-AU" sz="900">
              <a:solidFill>
                <a:sysClr val="windowText" lastClr="000000"/>
              </a:solidFill>
              <a:effectLst/>
              <a:latin typeface="Cambria" panose="02040503050406030204" pitchFamily="18" charset="0"/>
              <a:ea typeface="+mn-ea"/>
              <a:cs typeface="+mn-cs"/>
            </a:rPr>
            <a:t>ith </a:t>
          </a:r>
          <a:r>
            <a:rPr lang="en-AU" sz="900" baseline="0">
              <a:solidFill>
                <a:sysClr val="windowText" lastClr="000000"/>
              </a:solidFill>
              <a:effectLst/>
              <a:latin typeface="Cambria" panose="02040503050406030204" pitchFamily="18" charset="0"/>
              <a:ea typeface="+mn-ea"/>
              <a:cs typeface="+mn-cs"/>
            </a:rPr>
            <a:t>AASB 9 </a:t>
          </a:r>
          <a:r>
            <a:rPr lang="en-AU" sz="900" i="1" baseline="0">
              <a:solidFill>
                <a:sysClr val="windowText" lastClr="000000"/>
              </a:solidFill>
              <a:effectLst/>
              <a:latin typeface="Cambria" panose="02040503050406030204" pitchFamily="18" charset="0"/>
              <a:ea typeface="+mn-ea"/>
              <a:cs typeface="+mn-cs"/>
            </a:rPr>
            <a:t>Financial </a:t>
          </a:r>
          <a:r>
            <a:rPr lang="en-AU" sz="900" i="0" baseline="0">
              <a:solidFill>
                <a:sysClr val="windowText" lastClr="000000"/>
              </a:solidFill>
              <a:effectLst/>
              <a:latin typeface="Cambria" panose="02040503050406030204" pitchFamily="18" charset="0"/>
              <a:ea typeface="+mn-ea"/>
              <a:cs typeface="+mn-cs"/>
            </a:rPr>
            <a:t>Instruments, the e</a:t>
          </a:r>
          <a:r>
            <a:rPr lang="en-AU" sz="900" i="0">
              <a:solidFill>
                <a:sysClr val="windowText" lastClr="000000"/>
              </a:solidFill>
              <a:effectLst/>
              <a:latin typeface="Cambria" panose="02040503050406030204" pitchFamily="18" charset="0"/>
              <a:ea typeface="+mn-ea"/>
              <a:cs typeface="+mn-cs"/>
            </a:rPr>
            <a:t>ntity</a:t>
          </a:r>
          <a:r>
            <a:rPr lang="en-AU" sz="900">
              <a:solidFill>
                <a:sysClr val="windowText" lastClr="000000"/>
              </a:solidFill>
              <a:effectLst/>
              <a:latin typeface="Cambria" panose="02040503050406030204" pitchFamily="18" charset="0"/>
              <a:ea typeface="+mn-ea"/>
              <a:cs typeface="+mn-cs"/>
            </a:rPr>
            <a:t> classifies its financial assets in the following categories: </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at fair value through profit or loss;</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at fair</a:t>
          </a:r>
          <a:r>
            <a:rPr lang="en-AU" sz="900" baseline="0">
              <a:solidFill>
                <a:sysClr val="windowText" lastClr="000000"/>
              </a:solidFill>
              <a:effectLst/>
              <a:latin typeface="Cambria" panose="02040503050406030204" pitchFamily="18" charset="0"/>
              <a:ea typeface="+mn-ea"/>
              <a:cs typeface="+mn-cs"/>
            </a:rPr>
            <a:t> value through other comprehensive income</a:t>
          </a:r>
          <a:r>
            <a:rPr lang="en-AU" sz="900">
              <a:solidFill>
                <a:sysClr val="windowText" lastClr="000000"/>
              </a:solidFill>
              <a:effectLst/>
              <a:latin typeface="Cambria" panose="02040503050406030204" pitchFamily="18" charset="0"/>
              <a:ea typeface="+mn-ea"/>
              <a:cs typeface="+mn-cs"/>
            </a:rPr>
            <a:t>; and</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measured at amortised</a:t>
          </a:r>
          <a:r>
            <a:rPr lang="en-AU" sz="900" baseline="0">
              <a:solidFill>
                <a:sysClr val="windowText" lastClr="000000"/>
              </a:solidFill>
              <a:effectLst/>
              <a:latin typeface="Cambria" panose="02040503050406030204" pitchFamily="18" charset="0"/>
              <a:ea typeface="+mn-ea"/>
              <a:cs typeface="+mn-cs"/>
            </a:rPr>
            <a:t> cost.</a:t>
          </a:r>
          <a:endParaRPr lang="en-AU" sz="900" strike="sngStrike" baseline="0">
            <a:solidFill>
              <a:sysClr val="windowText" lastClr="000000"/>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The classification depends o</a:t>
          </a:r>
          <a:r>
            <a:rPr lang="en-AU" sz="900">
              <a:solidFill>
                <a:sysClr val="windowText" lastClr="000000"/>
              </a:solidFill>
              <a:effectLst/>
              <a:latin typeface="Cambria" panose="02040503050406030204" pitchFamily="18" charset="0"/>
              <a:ea typeface="+mn-ea"/>
              <a:cs typeface="+mn-cs"/>
            </a:rPr>
            <a:t>n both the entity's</a:t>
          </a:r>
          <a:r>
            <a:rPr lang="en-AU" sz="900" baseline="0">
              <a:solidFill>
                <a:sysClr val="windowText" lastClr="000000"/>
              </a:solidFill>
              <a:effectLst/>
              <a:latin typeface="Cambria" panose="02040503050406030204" pitchFamily="18" charset="0"/>
              <a:ea typeface="+mn-ea"/>
              <a:cs typeface="+mn-cs"/>
            </a:rPr>
            <a:t> business model for managing the financial assets and contractual cash flow characteristics</a:t>
          </a:r>
          <a:r>
            <a:rPr lang="en-AU" sz="900">
              <a:solidFill>
                <a:sysClr val="windowText" lastClr="000000"/>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at the time of initial recognition. Financial assets are recognised</a:t>
          </a:r>
          <a:r>
            <a:rPr lang="en-AU" sz="900">
              <a:solidFill>
                <a:sysClr val="windowText" lastClr="000000"/>
              </a:solidFill>
              <a:effectLst/>
              <a:latin typeface="Cambria" panose="02040503050406030204" pitchFamily="18" charset="0"/>
              <a:ea typeface="+mn-ea"/>
              <a:cs typeface="+mn-cs"/>
            </a:rPr>
            <a:t> when the entity becomes a party to the contract and, as a consequence, has a legal right to receive or a legal obligation to pay cash and derecognised when the contractual rights to the cash flows from the financial asset expire or are transferred</a:t>
          </a:r>
          <a:r>
            <a:rPr lang="en-AU" sz="900" strike="noStrike" baseline="0">
              <a:solidFill>
                <a:sysClr val="windowText" lastClr="000000"/>
              </a:solidFill>
              <a:effectLst/>
              <a:latin typeface="Cambria" panose="02040503050406030204" pitchFamily="18" charset="0"/>
              <a:ea typeface="+mn-ea"/>
              <a:cs typeface="+mn-cs"/>
            </a:rPr>
            <a:t> upon trade date</a:t>
          </a:r>
          <a:r>
            <a:rPr lang="en-AU" sz="900">
              <a:solidFill>
                <a:sysClr val="windowText" lastClr="000000"/>
              </a:solidFill>
              <a:effectLst/>
              <a:latin typeface="Cambria" panose="02040503050406030204" pitchFamily="18" charset="0"/>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accent5"/>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a:solidFill>
                <a:sysClr val="windowText" lastClr="000000"/>
              </a:solidFill>
              <a:effectLst/>
              <a:latin typeface="Cambria" panose="02040503050406030204" pitchFamily="18" charset="0"/>
              <a:ea typeface="+mn-ea"/>
              <a:cs typeface="+mn-cs"/>
            </a:rPr>
            <a:t>Comparatives</a:t>
          </a:r>
          <a:r>
            <a:rPr lang="en-AU" sz="900" baseline="0">
              <a:solidFill>
                <a:sysClr val="windowText" lastClr="000000"/>
              </a:solidFill>
              <a:effectLst/>
              <a:latin typeface="Cambria" panose="02040503050406030204" pitchFamily="18" charset="0"/>
              <a:ea typeface="+mn-ea"/>
              <a:cs typeface="+mn-cs"/>
            </a:rPr>
            <a:t> have not been restated on initial application. </a:t>
          </a:r>
          <a:endParaRPr lang="en-AU" sz="900">
            <a:solidFill>
              <a:sysClr val="windowText" lastClr="000000"/>
            </a:solidFill>
            <a:effectLst/>
            <a:latin typeface="Cambria" panose="02040503050406030204" pitchFamily="18" charset="0"/>
            <a:ea typeface="+mn-ea"/>
            <a:cs typeface="+mn-cs"/>
          </a:endParaRPr>
        </a:p>
        <a:p>
          <a:r>
            <a:rPr lang="en-AU" sz="900">
              <a:solidFill>
                <a:sysClr val="windowText" lastClr="000000"/>
              </a:solidFill>
              <a:effectLst/>
              <a:latin typeface="+mn-lt"/>
              <a:ea typeface="+mn-ea"/>
              <a:cs typeface="+mn-cs"/>
            </a:rPr>
            <a:t> </a:t>
          </a:r>
        </a:p>
        <a:p>
          <a:pPr marL="0" indent="0"/>
          <a:r>
            <a:rPr lang="en-AU" sz="900" i="1" u="sng">
              <a:solidFill>
                <a:sysClr val="windowText" lastClr="000000"/>
              </a:solidFill>
              <a:effectLst/>
              <a:latin typeface="Cambria" panose="02040503050406030204" pitchFamily="18" charset="0"/>
              <a:ea typeface="+mn-ea"/>
              <a:cs typeface="+mn-cs"/>
            </a:rPr>
            <a:t>Financial Assets at Amortised Cost</a:t>
          </a:r>
        </a:p>
        <a:p>
          <a:pPr marL="0" indent="0"/>
          <a:r>
            <a:rPr lang="en-AU" sz="900" i="0" u="none">
              <a:solidFill>
                <a:sysClr val="windowText" lastClr="000000"/>
              </a:solidFill>
              <a:effectLst/>
              <a:latin typeface="Cambria" panose="02040503050406030204" pitchFamily="18" charset="0"/>
              <a:ea typeface="+mn-ea"/>
              <a:cs typeface="+mn-cs"/>
            </a:rPr>
            <a:t>Financial</a:t>
          </a:r>
          <a:r>
            <a:rPr lang="en-AU" sz="900" i="0" u="none" baseline="0">
              <a:solidFill>
                <a:sysClr val="windowText" lastClr="000000"/>
              </a:solidFill>
              <a:effectLst/>
              <a:latin typeface="Cambria" panose="02040503050406030204" pitchFamily="18" charset="0"/>
              <a:ea typeface="+mn-ea"/>
              <a:cs typeface="+mn-cs"/>
            </a:rPr>
            <a:t> assets included in this category need to meet two criteria:</a:t>
          </a:r>
        </a:p>
        <a:p>
          <a:pPr marL="0" indent="0"/>
          <a:r>
            <a:rPr lang="en-AU" sz="900" i="0" u="none" baseline="0">
              <a:solidFill>
                <a:sysClr val="windowText" lastClr="000000"/>
              </a:solidFill>
              <a:effectLst/>
              <a:latin typeface="Cambria" panose="02040503050406030204" pitchFamily="18" charset="0"/>
              <a:ea typeface="+mn-ea"/>
              <a:cs typeface="+mn-cs"/>
            </a:rPr>
            <a:t>1. the financial asset is held in order to collect the contractual cash flows; and</a:t>
          </a:r>
        </a:p>
        <a:p>
          <a:pPr marL="0" indent="0"/>
          <a:r>
            <a:rPr lang="en-AU" sz="900" i="0" u="none" baseline="0">
              <a:solidFill>
                <a:sysClr val="windowText" lastClr="000000"/>
              </a:solidFill>
              <a:effectLst/>
              <a:latin typeface="Cambria" panose="02040503050406030204" pitchFamily="18" charset="0"/>
              <a:ea typeface="+mn-ea"/>
              <a:cs typeface="+mn-cs"/>
            </a:rPr>
            <a:t>2. the cash flows are solely payments of principal and interest (SPPI) on the principal outstanding amount.</a:t>
          </a:r>
        </a:p>
        <a:p>
          <a:pPr marL="0" indent="0"/>
          <a:endParaRPr lang="en-AU" sz="900" i="0" u="none" baseline="0">
            <a:solidFill>
              <a:sysClr val="windowText" lastClr="000000"/>
            </a:solidFill>
            <a:effectLst/>
            <a:latin typeface="Cambria" panose="02040503050406030204" pitchFamily="18" charset="0"/>
            <a:ea typeface="+mn-ea"/>
            <a:cs typeface="+mn-cs"/>
          </a:endParaRPr>
        </a:p>
        <a:p>
          <a:pPr marL="0" indent="0"/>
          <a:r>
            <a:rPr lang="en-AU" sz="900" i="0" u="none">
              <a:solidFill>
                <a:sysClr val="windowText" lastClr="000000"/>
              </a:solidFill>
              <a:effectLst/>
              <a:latin typeface="Cambria" panose="02040503050406030204" pitchFamily="18" charset="0"/>
              <a:ea typeface="+mn-ea"/>
              <a:cs typeface="+mn-cs"/>
            </a:rPr>
            <a:t>Amortised</a:t>
          </a:r>
          <a:r>
            <a:rPr lang="en-AU" sz="900" i="0" u="none" baseline="0">
              <a:solidFill>
                <a:sysClr val="windowText" lastClr="000000"/>
              </a:solidFill>
              <a:effectLst/>
              <a:latin typeface="Cambria" panose="02040503050406030204" pitchFamily="18" charset="0"/>
              <a:ea typeface="+mn-ea"/>
              <a:cs typeface="+mn-cs"/>
            </a:rPr>
            <a:t> cost is determined using the effective interest method.</a:t>
          </a:r>
          <a:endParaRPr lang="en-AU" sz="900" i="0" u="none">
            <a:solidFill>
              <a:sysClr val="windowText" lastClr="000000"/>
            </a:solidFill>
            <a:effectLst/>
            <a:latin typeface="Cambria" panose="02040503050406030204" pitchFamily="18" charset="0"/>
            <a:ea typeface="+mn-ea"/>
            <a:cs typeface="+mn-cs"/>
          </a:endParaRPr>
        </a:p>
        <a:p>
          <a:pPr marL="0" indent="0"/>
          <a:endParaRPr lang="en-AU" sz="900" i="1" u="sng">
            <a:solidFill>
              <a:srgbClr val="FF0000"/>
            </a:solidFill>
            <a:effectLst/>
            <a:latin typeface="Cambria" panose="02040503050406030204" pitchFamily="18" charset="0"/>
            <a:ea typeface="+mn-ea"/>
            <a:cs typeface="+mn-cs"/>
          </a:endParaRPr>
        </a:p>
        <a:p>
          <a:pPr marL="0" indent="0"/>
          <a:r>
            <a:rPr lang="en-AU" sz="900" i="1" u="sng">
              <a:solidFill>
                <a:schemeClr val="dk1"/>
              </a:solidFill>
              <a:effectLst/>
              <a:latin typeface="Cambria" panose="02040503050406030204" pitchFamily="18" charset="0"/>
              <a:ea typeface="+mn-ea"/>
              <a:cs typeface="+mn-cs"/>
            </a:rPr>
            <a:t>Effective Interest Method</a:t>
          </a:r>
        </a:p>
        <a:p>
          <a:r>
            <a:rPr lang="en-AU" sz="900">
              <a:solidFill>
                <a:schemeClr val="dk1"/>
              </a:solidFill>
              <a:effectLst/>
              <a:latin typeface="Cambria" panose="02040503050406030204" pitchFamily="18" charset="0"/>
              <a:ea typeface="+mn-ea"/>
              <a:cs typeface="+mn-cs"/>
            </a:rPr>
            <a:t> Income is recognised on an effective interest rate basis for financial assets that are recognised at </a:t>
          </a:r>
          <a:r>
            <a:rPr lang="en-AU" sz="900" strike="noStrike" baseline="0">
              <a:solidFill>
                <a:sysClr val="windowText" lastClr="000000"/>
              </a:solidFill>
              <a:effectLst/>
              <a:latin typeface="Cambria" panose="02040503050406030204" pitchFamily="18" charset="0"/>
              <a:ea typeface="+mn-ea"/>
              <a:cs typeface="+mn-cs"/>
            </a:rPr>
            <a:t>amortised cost</a:t>
          </a:r>
          <a:r>
            <a:rPr lang="en-AU" sz="900">
              <a:solidFill>
                <a:sysClr val="windowText" lastClr="000000"/>
              </a:solidFill>
              <a:effectLst/>
              <a:latin typeface="Cambria" panose="02040503050406030204" pitchFamily="18" charset="0"/>
              <a:ea typeface="+mn-ea"/>
              <a:cs typeface="+mn-cs"/>
            </a:rPr>
            <a:t>.</a:t>
          </a:r>
        </a:p>
        <a:p>
          <a:endParaRPr lang="en-AU" sz="900">
            <a:solidFill>
              <a:sysClr val="windowText" lastClr="000000"/>
            </a:solidFill>
            <a:effectLst/>
            <a:latin typeface="Cambria" panose="02040503050406030204" pitchFamily="18" charset="0"/>
            <a:ea typeface="+mn-ea"/>
            <a:cs typeface="+mn-cs"/>
          </a:endParaRPr>
        </a:p>
        <a:p>
          <a:r>
            <a:rPr lang="en-AU" sz="900" i="1" u="sng">
              <a:solidFill>
                <a:sysClr val="windowText" lastClr="000000"/>
              </a:solidFill>
              <a:effectLst/>
              <a:latin typeface="Cambria" panose="02040503050406030204" pitchFamily="18" charset="0"/>
              <a:ea typeface="+mn-ea"/>
              <a:cs typeface="+mn-cs"/>
            </a:rPr>
            <a:t>Financial Assets at Fair Value Through Other Comprehensive Income (FVOCI)</a:t>
          </a:r>
        </a:p>
        <a:p>
          <a:r>
            <a:rPr lang="en-AU" sz="900" i="0" u="none">
              <a:solidFill>
                <a:sysClr val="windowText" lastClr="000000"/>
              </a:solidFill>
              <a:effectLst/>
              <a:latin typeface="Cambria" panose="02040503050406030204" pitchFamily="18" charset="0"/>
              <a:ea typeface="+mn-ea"/>
              <a:cs typeface="+mn-cs"/>
            </a:rPr>
            <a:t>Financial</a:t>
          </a:r>
          <a:r>
            <a:rPr lang="en-AU" sz="900" i="0" u="none" baseline="0">
              <a:solidFill>
                <a:sysClr val="windowText" lastClr="000000"/>
              </a:solidFill>
              <a:effectLst/>
              <a:latin typeface="Cambria" panose="02040503050406030204" pitchFamily="18" charset="0"/>
              <a:ea typeface="+mn-ea"/>
              <a:cs typeface="+mn-cs"/>
            </a:rPr>
            <a:t> assets measured at fair value through other comprehensive income are held with the objective of  both collecting contractual cash flows and selling the financial assets and the cash flows meet the SPPI test.</a:t>
          </a:r>
          <a:endParaRPr lang="en-AU" sz="900" i="0" u="none">
            <a:solidFill>
              <a:sysClr val="windowText" lastClr="000000"/>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 </a:t>
          </a:r>
        </a:p>
        <a:p>
          <a:r>
            <a:rPr lang="en-AU" sz="900">
              <a:solidFill>
                <a:sysClr val="windowText" lastClr="000000"/>
              </a:solidFill>
              <a:effectLst/>
              <a:latin typeface="Cambria" panose="02040503050406030204" pitchFamily="18" charset="0"/>
              <a:ea typeface="+mn-ea"/>
              <a:cs typeface="+mn-cs"/>
            </a:rPr>
            <a:t>Any gains or losses as a result of fair value measurement or</a:t>
          </a:r>
          <a:r>
            <a:rPr lang="en-AU" sz="900" baseline="0">
              <a:solidFill>
                <a:sysClr val="windowText" lastClr="000000"/>
              </a:solidFill>
              <a:effectLst/>
              <a:latin typeface="Cambria" panose="02040503050406030204" pitchFamily="18" charset="0"/>
              <a:ea typeface="+mn-ea"/>
              <a:cs typeface="+mn-cs"/>
            </a:rPr>
            <a:t> the recognition of an impairment loss allowance is recognised in other comprehensive income.</a:t>
          </a:r>
        </a:p>
        <a:p>
          <a:endParaRPr lang="en-AU" sz="900">
            <a:solidFill>
              <a:sysClr val="windowText" lastClr="000000"/>
            </a:solidFill>
            <a:effectLst/>
            <a:latin typeface="Cambria" panose="02040503050406030204" pitchFamily="18" charset="0"/>
            <a:ea typeface="+mn-ea"/>
            <a:cs typeface="+mn-cs"/>
          </a:endParaRPr>
        </a:p>
        <a:p>
          <a:pPr marL="0" indent="0"/>
          <a:r>
            <a:rPr lang="en-AU" sz="900" i="1" u="sng">
              <a:solidFill>
                <a:sysClr val="windowText" lastClr="000000"/>
              </a:solidFill>
              <a:effectLst/>
              <a:latin typeface="Cambria" panose="02040503050406030204" pitchFamily="18" charset="0"/>
              <a:ea typeface="+mn-ea"/>
              <a:cs typeface="+mn-cs"/>
            </a:rPr>
            <a:t>Financial Assets at Fair Value Through Profit or Loss (FVTPL)</a:t>
          </a:r>
        </a:p>
        <a:p>
          <a:pPr marL="0" indent="0"/>
          <a:r>
            <a:rPr lang="en-AU" sz="900">
              <a:solidFill>
                <a:sysClr val="windowText" lastClr="000000"/>
              </a:solidFill>
              <a:effectLst/>
              <a:latin typeface="Cambria" panose="02040503050406030204" pitchFamily="18" charset="0"/>
              <a:ea typeface="+mn-ea"/>
              <a:cs typeface="+mn-cs"/>
            </a:rPr>
            <a:t>Financial assets are classified as financial assets at fair value through profit or loss where the financial assets either doesn't</a:t>
          </a:r>
          <a:r>
            <a:rPr lang="en-AU" sz="900" baseline="0">
              <a:solidFill>
                <a:sysClr val="windowText" lastClr="000000"/>
              </a:solidFill>
              <a:effectLst/>
              <a:latin typeface="Cambria" panose="02040503050406030204" pitchFamily="18" charset="0"/>
              <a:ea typeface="+mn-ea"/>
              <a:cs typeface="+mn-cs"/>
            </a:rPr>
            <a:t> meet the criteria of financial assets held at amortised cost or at FVOCI (i.e. mandatorily held at FVTPL) or may be designated.</a:t>
          </a:r>
          <a:r>
            <a:rPr lang="en-AU" sz="900">
              <a:solidFill>
                <a:schemeClr val="dk1"/>
              </a:solidFill>
              <a:effectLst/>
              <a:latin typeface="Cambria" panose="02040503050406030204" pitchFamily="18" charset="0"/>
              <a:ea typeface="+mn-ea"/>
              <a:cs typeface="+mn-cs"/>
            </a:rPr>
            <a:t>  </a:t>
          </a:r>
        </a:p>
        <a:p>
          <a:pPr marL="0" indent="0"/>
          <a:r>
            <a:rPr lang="en-AU" sz="900">
              <a:solidFill>
                <a:schemeClr val="dk1"/>
              </a:solidFill>
              <a:effectLst/>
              <a:latin typeface="Cambria" panose="02040503050406030204" pitchFamily="18" charset="0"/>
              <a:ea typeface="+mn-ea"/>
              <a:cs typeface="+mn-cs"/>
            </a:rPr>
            <a:t>	</a:t>
          </a:r>
        </a:p>
        <a:p>
          <a:pPr marL="0" lvl="0" indent="0"/>
          <a:r>
            <a:rPr lang="en-AU" sz="900">
              <a:solidFill>
                <a:schemeClr val="dk1"/>
              </a:solidFill>
              <a:effectLst/>
              <a:latin typeface="Cambria" panose="02040503050406030204" pitchFamily="18" charset="0"/>
              <a:ea typeface="+mn-ea"/>
              <a:cs typeface="+mn-cs"/>
            </a:rPr>
            <a:t>Financial assets at </a:t>
          </a:r>
          <a:r>
            <a:rPr lang="en-AU" sz="900">
              <a:solidFill>
                <a:sysClr val="windowText" lastClr="000000"/>
              </a:solidFill>
              <a:effectLst/>
              <a:latin typeface="Cambria" panose="02040503050406030204" pitchFamily="18" charset="0"/>
              <a:ea typeface="+mn-ea"/>
              <a:cs typeface="+mn-cs"/>
            </a:rPr>
            <a:t>FVTPL </a:t>
          </a:r>
          <a:r>
            <a:rPr lang="en-AU" sz="900">
              <a:solidFill>
                <a:schemeClr val="dk1"/>
              </a:solidFill>
              <a:effectLst/>
              <a:latin typeface="Cambria" panose="02040503050406030204" pitchFamily="18" charset="0"/>
              <a:ea typeface="+mn-ea"/>
              <a:cs typeface="+mn-cs"/>
            </a:rPr>
            <a:t>are stated at fair value, with any resultant gain or loss recognised in profit or loss.  The net gain or loss recognised in profit or loss incorporates any interest earned on the financial asset. </a:t>
          </a:r>
        </a:p>
        <a:p>
          <a:pPr marL="0" lvl="0" indent="0"/>
          <a:r>
            <a:rPr lang="en-AU" sz="900">
              <a:solidFill>
                <a:schemeClr val="dk1"/>
              </a:solidFill>
              <a:effectLst/>
              <a:latin typeface="Cambria" panose="02040503050406030204" pitchFamily="18" charset="0"/>
              <a:ea typeface="+mn-ea"/>
              <a:cs typeface="+mn-cs"/>
            </a:rPr>
            <a:t> </a:t>
          </a:r>
        </a:p>
        <a:p>
          <a:r>
            <a:rPr lang="en-AU" sz="900" i="1" u="sng">
              <a:solidFill>
                <a:schemeClr val="dk1"/>
              </a:solidFill>
              <a:effectLst/>
              <a:latin typeface="Cambria" panose="02040503050406030204" pitchFamily="18" charset="0"/>
              <a:ea typeface="+mn-ea"/>
              <a:cs typeface="+mn-cs"/>
            </a:rPr>
            <a:t>Impairment of Financial Assets</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Financial assets are assessed for impairment</a:t>
          </a:r>
          <a:r>
            <a:rPr lang="en-AU" sz="900" baseline="0">
              <a:solidFill>
                <a:schemeClr val="dk1"/>
              </a:solidFill>
              <a:effectLst/>
              <a:latin typeface="Cambria" panose="02040503050406030204" pitchFamily="18" charset="0"/>
              <a:ea typeface="+mn-ea"/>
              <a:cs typeface="+mn-cs"/>
            </a:rPr>
            <a:t> at the end of </a:t>
          </a:r>
          <a:r>
            <a:rPr lang="en-AU" sz="900" baseline="0">
              <a:solidFill>
                <a:sysClr val="windowText" lastClr="000000"/>
              </a:solidFill>
              <a:effectLst/>
              <a:latin typeface="Cambria" panose="02040503050406030204" pitchFamily="18" charset="0"/>
              <a:ea typeface="+mn-ea"/>
              <a:cs typeface="+mn-cs"/>
            </a:rPr>
            <a:t>each reporting period based on Expected Credit Losses, using the general approach which measures the loss allowance based on an amount equal to </a:t>
          </a:r>
          <a:r>
            <a:rPr lang="en-AU" sz="900" i="1" baseline="0">
              <a:solidFill>
                <a:sysClr val="windowText" lastClr="000000"/>
              </a:solidFill>
              <a:effectLst/>
              <a:latin typeface="Cambria" panose="02040503050406030204" pitchFamily="18" charset="0"/>
              <a:ea typeface="+mn-ea"/>
              <a:cs typeface="+mn-cs"/>
            </a:rPr>
            <a:t>lifetime expected credit losses </a:t>
          </a:r>
          <a:r>
            <a:rPr lang="en-AU" sz="900" i="0" baseline="0">
              <a:solidFill>
                <a:sysClr val="windowText" lastClr="000000"/>
              </a:solidFill>
              <a:effectLst/>
              <a:latin typeface="Cambria" panose="02040503050406030204" pitchFamily="18" charset="0"/>
              <a:ea typeface="+mn-ea"/>
              <a:cs typeface="+mn-cs"/>
            </a:rPr>
            <a:t>where risk has significantly increased, or an amount equal to </a:t>
          </a:r>
          <a:r>
            <a:rPr lang="en-AU" sz="900" i="1" baseline="0">
              <a:solidFill>
                <a:sysClr val="windowText" lastClr="000000"/>
              </a:solidFill>
              <a:effectLst/>
              <a:latin typeface="Cambria" panose="02040503050406030204" pitchFamily="18" charset="0"/>
              <a:ea typeface="+mn-ea"/>
              <a:cs typeface="+mn-cs"/>
            </a:rPr>
            <a:t>12-month expected credit losses</a:t>
          </a:r>
          <a:r>
            <a:rPr lang="en-AU" sz="900" i="0" baseline="0">
              <a:solidFill>
                <a:sysClr val="windowText" lastClr="000000"/>
              </a:solidFill>
              <a:effectLst/>
              <a:latin typeface="Cambria" panose="02040503050406030204" pitchFamily="18" charset="0"/>
              <a:ea typeface="+mn-ea"/>
              <a:cs typeface="+mn-cs"/>
            </a:rPr>
            <a:t> if risk has not increased. </a:t>
          </a:r>
        </a:p>
        <a:p>
          <a:endParaRPr lang="en-AU" sz="900" i="0" baseline="0">
            <a:solidFill>
              <a:sysClr val="windowText" lastClr="000000"/>
            </a:solidFill>
            <a:effectLst/>
            <a:latin typeface="Cambria" panose="02040503050406030204" pitchFamily="18" charset="0"/>
            <a:ea typeface="+mn-ea"/>
            <a:cs typeface="+mn-cs"/>
          </a:endParaRPr>
        </a:p>
        <a:p>
          <a:r>
            <a:rPr lang="en-AU" sz="900" i="0" baseline="0">
              <a:solidFill>
                <a:sysClr val="windowText" lastClr="000000"/>
              </a:solidFill>
              <a:effectLst/>
              <a:latin typeface="Cambria" panose="02040503050406030204" pitchFamily="18" charset="0"/>
              <a:ea typeface="+mn-ea"/>
              <a:cs typeface="+mn-cs"/>
            </a:rPr>
            <a:t>The simplified approach for trade, contract and lease receivables is used. This approach always measures the loss allowance as the amount equal to the lifetime expected credit losses.</a:t>
          </a:r>
        </a:p>
        <a:p>
          <a:endParaRPr lang="en-AU" sz="900" i="0" baseline="0">
            <a:solidFill>
              <a:sysClr val="windowText" lastClr="000000"/>
            </a:solidFill>
            <a:effectLst/>
            <a:latin typeface="Cambria" panose="02040503050406030204" pitchFamily="18" charset="0"/>
            <a:ea typeface="+mn-ea"/>
            <a:cs typeface="+mn-cs"/>
          </a:endParaRPr>
        </a:p>
        <a:p>
          <a:r>
            <a:rPr lang="en-AU" sz="900" baseline="0">
              <a:solidFill>
                <a:sysClr val="windowText" lastClr="000000"/>
              </a:solidFill>
              <a:effectLst/>
              <a:latin typeface="Cambria" panose="02040503050406030204" pitchFamily="18" charset="0"/>
              <a:ea typeface="+mn-ea"/>
              <a:cs typeface="+mn-cs"/>
            </a:rPr>
            <a:t>A write-off constitutes a derecognition event where the write-off directly reduces the gross carrying amount of the financial asset.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i="1" u="sng">
              <a:solidFill>
                <a:schemeClr val="dk1"/>
              </a:solidFill>
              <a:effectLst/>
              <a:latin typeface="Cambria" panose="02040503050406030204" pitchFamily="18" charset="0"/>
              <a:ea typeface="+mn-ea"/>
              <a:cs typeface="+mn-cs"/>
            </a:rPr>
            <a:t>Financial liabilities</a:t>
          </a:r>
        </a:p>
        <a:p>
          <a:pPr marL="0" lvl="0" indent="0"/>
          <a:r>
            <a:rPr lang="en-AU" sz="900">
              <a:solidFill>
                <a:schemeClr val="dk1"/>
              </a:solidFill>
              <a:effectLst/>
              <a:latin typeface="Cambria" panose="02040503050406030204" pitchFamily="18" charset="0"/>
              <a:ea typeface="+mn-ea"/>
              <a:cs typeface="+mn-cs"/>
            </a:rPr>
            <a:t>Financial liabilities are classified as either financial liabilities ‘at fair value through profit or loss’ or other financial liabilities. Financial liabilities are recognised and derecognised upon ‘trade date’.</a:t>
          </a:r>
        </a:p>
        <a:p>
          <a:endParaRPr lang="en-AU" sz="900">
            <a:effectLst/>
          </a:endParaRPr>
        </a:p>
        <a:p>
          <a:pPr marL="0" indent="0"/>
          <a:r>
            <a:rPr lang="en-AU" sz="900" i="1" u="sng">
              <a:solidFill>
                <a:schemeClr val="dk1"/>
              </a:solidFill>
              <a:effectLst/>
              <a:latin typeface="Cambria" panose="02040503050406030204" pitchFamily="18" charset="0"/>
              <a:ea typeface="+mn-ea"/>
              <a:cs typeface="+mn-cs"/>
            </a:rPr>
            <a:t>Financial Liabilities at Fair Value Through Profit or Loss</a:t>
          </a:r>
        </a:p>
        <a:p>
          <a:pPr marL="0" lvl="0" indent="0"/>
          <a:r>
            <a:rPr lang="en-AU" sz="900">
              <a:solidFill>
                <a:schemeClr val="dk1"/>
              </a:solidFill>
              <a:effectLst/>
              <a:latin typeface="Cambria" panose="02040503050406030204" pitchFamily="18" charset="0"/>
              <a:ea typeface="+mn-ea"/>
              <a:cs typeface="+mn-cs"/>
            </a:rPr>
            <a:t>Financial liabilities at fair value through profit or loss are initially measured at fair value. Subsequent fair value adjustments are recognised in profit or loss.  The net gain or loss recognised in profit or loss incorporates any interest paid on the financial liability.</a:t>
          </a:r>
        </a:p>
        <a:p>
          <a:endParaRPr lang="en-AU" sz="900">
            <a:effectLst/>
          </a:endParaRPr>
        </a:p>
        <a:p>
          <a:pPr marL="0" indent="0"/>
          <a:r>
            <a:rPr lang="en-AU" sz="900" i="1" u="sng">
              <a:solidFill>
                <a:sysClr val="windowText" lastClr="000000"/>
              </a:solidFill>
              <a:effectLst/>
              <a:latin typeface="Cambria" panose="02040503050406030204" pitchFamily="18" charset="0"/>
              <a:ea typeface="+mn-ea"/>
              <a:cs typeface="+mn-cs"/>
            </a:rPr>
            <a:t>Financial Liabilities at Amortised Cost</a:t>
          </a:r>
        </a:p>
        <a:p>
          <a:pPr marL="0" lvl="0" indent="0"/>
          <a:r>
            <a:rPr lang="en-AU" sz="900">
              <a:solidFill>
                <a:sysClr val="windowText" lastClr="000000"/>
              </a:solidFill>
              <a:effectLst/>
              <a:latin typeface="Cambria" panose="02040503050406030204" pitchFamily="18" charset="0"/>
              <a:ea typeface="+mn-ea"/>
              <a:cs typeface="+mn-cs"/>
            </a:rPr>
            <a:t>Financial liabilities, including borrowings, are initially </a:t>
          </a:r>
          <a:r>
            <a:rPr lang="en-AU" sz="900">
              <a:solidFill>
                <a:schemeClr val="dk1"/>
              </a:solidFill>
              <a:effectLst/>
              <a:latin typeface="Cambria" panose="02040503050406030204" pitchFamily="18" charset="0"/>
              <a:ea typeface="+mn-ea"/>
              <a:cs typeface="+mn-cs"/>
            </a:rPr>
            <a:t>measured at fair value, net of transaction costs.  These liabilities are subsequently measured at amortised cost using the effective interest method, with interest expense recognised on an effective interest basis. </a:t>
          </a:r>
        </a:p>
        <a:p>
          <a:pPr marL="0" lvl="0" indent="0"/>
          <a:r>
            <a:rPr lang="en-AU" sz="900">
              <a:solidFill>
                <a:schemeClr val="dk1"/>
              </a:solidFill>
              <a:effectLst/>
              <a:latin typeface="Cambria" panose="02040503050406030204" pitchFamily="18" charset="0"/>
              <a:ea typeface="+mn-ea"/>
              <a:cs typeface="+mn-cs"/>
            </a:rPr>
            <a:t>  </a:t>
          </a:r>
        </a:p>
        <a:p>
          <a:pPr marL="0" lvl="0" indent="0"/>
          <a:r>
            <a:rPr lang="en-AU" sz="900">
              <a:solidFill>
                <a:schemeClr val="dk1"/>
              </a:solidFill>
              <a:effectLst/>
              <a:latin typeface="Cambria" panose="02040503050406030204" pitchFamily="18" charset="0"/>
              <a:ea typeface="+mn-ea"/>
              <a:cs typeface="+mn-cs"/>
            </a:rPr>
            <a:t>Supplier and other payables are recognised at amortised cost.  Liabilities are recognised to the extent that the goods or services have been received (and irrespective of having been invoiced).</a:t>
          </a:r>
        </a:p>
        <a:p>
          <a:pPr marL="0" lvl="0" indent="0" eaLnBrk="1" fontAlgn="auto" latinLnBrk="0" hangingPunct="1"/>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lvl="0" indent="0" eaLnBrk="1" fontAlgn="auto" latinLnBrk="0" hangingPunct="1"/>
          <a:r>
            <a:rPr lang="en-AU" sz="900">
              <a:solidFill>
                <a:schemeClr val="dk1"/>
              </a:solidFill>
              <a:effectLst/>
              <a:latin typeface="Cambria" panose="02040503050406030204" pitchFamily="18" charset="0"/>
              <a:ea typeface="+mn-ea"/>
              <a:cs typeface="+mn-cs"/>
            </a:rPr>
            <a:t>[Disclose by details]</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4</xdr:col>
      <xdr:colOff>15240</xdr:colOff>
      <xdr:row>3</xdr:row>
      <xdr:rowOff>0</xdr:rowOff>
    </xdr:from>
    <xdr:ext cx="8816340" cy="1147032"/>
    <xdr:sp macro="" textlink="">
      <xdr:nvSpPr>
        <xdr:cNvPr id="9" name="TextBox 1">
          <a:extLst>
            <a:ext uri="{FF2B5EF4-FFF2-40B4-BE49-F238E27FC236}">
              <a16:creationId xmlns:a16="http://schemas.microsoft.com/office/drawing/2014/main" id="{00000000-0008-0000-2C00-000002000000}"/>
            </a:ext>
          </a:extLst>
        </xdr:cNvPr>
        <xdr:cNvSpPr txBox="1">
          <a:spLocks noChangeAspect="1"/>
        </xdr:cNvSpPr>
      </xdr:nvSpPr>
      <xdr:spPr>
        <a:xfrm>
          <a:off x="975360" y="434340"/>
          <a:ext cx="8816340" cy="1147032"/>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b="0">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a:t>
          </a:r>
          <a:r>
            <a:rPr lang="en-AU" sz="900" b="0" baseline="0">
              <a:solidFill>
                <a:schemeClr val="dk1"/>
              </a:solidFill>
              <a:effectLst/>
              <a:latin typeface="Cambria" panose="02040503050406030204" pitchFamily="18" charset="0"/>
              <a:ea typeface="+mn-ea"/>
              <a:cs typeface="Times New Roman" panose="02020603050405020304" pitchFamily="18" charset="0"/>
            </a:rPr>
            <a:t>Disclose description of the valuation policy, including how the entity decides its valuation policies and procedures and analyses changes in fair value measurements from period to period. Such items might include the frequency and methods for testing procedures of pricing models; the process for analysing changes in fair value measurements from period to period; how the entity determined that third-party information used in the fair value measurement was developed in accordance with AASB 13; and the methods used to develop and substantiate the unobservable inputs used in a fair value measurement</a:t>
          </a:r>
          <a:r>
            <a:rPr lang="en-AU" sz="900" b="0" i="0">
              <a:solidFill>
                <a:schemeClr val="dk1"/>
              </a:solidFill>
              <a:effectLst/>
              <a:latin typeface="Cambria" panose="02040503050406030204" pitchFamily="18" charset="0"/>
              <a:ea typeface="Cambria" panose="02040503050406030204" pitchFamily="18" charset="0"/>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a:t>
          </a:r>
          <a:r>
            <a:rPr lang="en-AU" sz="900" b="0" baseline="0">
              <a:solidFill>
                <a:schemeClr val="dk1"/>
              </a:solidFill>
              <a:effectLst/>
              <a:latin typeface="Cambria" panose="02040503050406030204" pitchFamily="18" charset="0"/>
              <a:ea typeface="+mn-ea"/>
              <a:cs typeface="Times New Roman" panose="02020603050405020304" pitchFamily="18" charset="0"/>
            </a:rPr>
            <a:t> entities policies for determining when transfers between levels are deemed to occur]</a:t>
          </a: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4</xdr:col>
      <xdr:colOff>11821</xdr:colOff>
      <xdr:row>8</xdr:row>
      <xdr:rowOff>17929</xdr:rowOff>
    </xdr:from>
    <xdr:to>
      <xdr:col>13</xdr:col>
      <xdr:colOff>0</xdr:colOff>
      <xdr:row>13</xdr:row>
      <xdr:rowOff>17929</xdr:rowOff>
    </xdr:to>
    <xdr:sp macro="" textlink="">
      <xdr:nvSpPr>
        <xdr:cNvPr id="2" name="TextBox 1">
          <a:extLst>
            <a:ext uri="{FF2B5EF4-FFF2-40B4-BE49-F238E27FC236}">
              <a16:creationId xmlns:a16="http://schemas.microsoft.com/office/drawing/2014/main" id="{00000000-0008-0000-2D00-000002000000}"/>
            </a:ext>
          </a:extLst>
        </xdr:cNvPr>
        <xdr:cNvSpPr txBox="1"/>
      </xdr:nvSpPr>
      <xdr:spPr>
        <a:xfrm>
          <a:off x="941461" y="475129"/>
          <a:ext cx="8636879" cy="115824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b="0">
              <a:solidFill>
                <a:schemeClr val="dk1"/>
              </a:solidFill>
              <a:effectLst/>
              <a:latin typeface="Cambria" panose="02040503050406030204" pitchFamily="18" charset="0"/>
              <a:ea typeface="Cambria" panose="02040503050406030204" pitchFamily="18" charset="0"/>
              <a:cs typeface="+mn-cs"/>
            </a:rPr>
            <a:t>[</a:t>
          </a:r>
          <a:r>
            <a:rPr lang="en-AU" sz="900" b="0" i="0">
              <a:solidFill>
                <a:schemeClr val="dk1"/>
              </a:solidFill>
              <a:effectLst/>
              <a:latin typeface="Cambria" panose="02040503050406030204" pitchFamily="18" charset="0"/>
              <a:ea typeface="Cambria" panose="02040503050406030204" pitchFamily="18" charset="0"/>
              <a:cs typeface="+mn-cs"/>
            </a:rPr>
            <a:t>Disclose description of the valuation policy, including how the entity decides its valuation policies and procedures and analyses changes in fair value measurements from period to period. Such items might include the frequency and methods for testing procedures of pricing models; the process for analysing changes in fair value measurements from period to period; how the entity determined that third-party information used in the fair value measurement was developed in accordance with AASB 13; and the methods used to develop and substantiate the unobservable inputs used in a fair value measurement.]</a:t>
          </a:r>
          <a:endParaRPr lang="en-AU" sz="900">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a:t>
          </a:r>
          <a:r>
            <a:rPr lang="en-AU" sz="900" b="0" baseline="0">
              <a:solidFill>
                <a:schemeClr val="dk1"/>
              </a:solidFill>
              <a:effectLst/>
              <a:latin typeface="Cambria" panose="02040503050406030204" pitchFamily="18" charset="0"/>
              <a:ea typeface="+mn-ea"/>
              <a:cs typeface="Times New Roman" panose="02020603050405020304" pitchFamily="18" charset="0"/>
            </a:rPr>
            <a:t> entities policies for determining when transfers between levels are deemed to occur]</a:t>
          </a: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7621</xdr:colOff>
      <xdr:row>0</xdr:row>
      <xdr:rowOff>53340</xdr:rowOff>
    </xdr:from>
    <xdr:to>
      <xdr:col>7</xdr:col>
      <xdr:colOff>22861</xdr:colOff>
      <xdr:row>1</xdr:row>
      <xdr:rowOff>222586</xdr:rowOff>
    </xdr:to>
    <xdr:sp macro="" textlink="">
      <xdr:nvSpPr>
        <xdr:cNvPr id="2" name="TextBox 1">
          <a:extLst>
            <a:ext uri="{FF2B5EF4-FFF2-40B4-BE49-F238E27FC236}">
              <a16:creationId xmlns:a16="http://schemas.microsoft.com/office/drawing/2014/main" id="{00000000-0008-0000-2E00-000002000000}"/>
            </a:ext>
          </a:extLst>
        </xdr:cNvPr>
        <xdr:cNvSpPr txBox="1"/>
      </xdr:nvSpPr>
      <xdr:spPr>
        <a:xfrm>
          <a:off x="702946" y="53340"/>
          <a:ext cx="5330190" cy="33117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Other information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00000000-0008-0000-2F00-000002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X50A0T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4" name="TextBox 3">
          <a:extLst>
            <a:ext uri="{FF2B5EF4-FFF2-40B4-BE49-F238E27FC236}">
              <a16:creationId xmlns:a16="http://schemas.microsoft.com/office/drawing/2014/main" id="{00000000-0008-0000-2F00-000004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X45A0T</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5" name="TextBox 4">
          <a:extLst>
            <a:ext uri="{FF2B5EF4-FFF2-40B4-BE49-F238E27FC236}">
              <a16:creationId xmlns:a16="http://schemas.microsoft.com/office/drawing/2014/main" id="{00000000-0008-0000-2F00-000005000000}"/>
            </a:ext>
          </a:extLst>
        </xdr:cNvPr>
        <xdr:cNvSpPr txBox="1"/>
      </xdr:nvSpPr>
      <xdr:spPr>
        <a:xfrm>
          <a:off x="0" y="4794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3</xdr:row>
      <xdr:rowOff>3175</xdr:rowOff>
    </xdr:from>
    <xdr:to>
      <xdr:col>3</xdr:col>
      <xdr:colOff>66675</xdr:colOff>
      <xdr:row>3</xdr:row>
      <xdr:rowOff>105767</xdr:rowOff>
    </xdr:to>
    <xdr:sp macro="" textlink="">
      <xdr:nvSpPr>
        <xdr:cNvPr id="2" name="TextBox 1">
          <a:extLst>
            <a:ext uri="{FF2B5EF4-FFF2-40B4-BE49-F238E27FC236}">
              <a16:creationId xmlns:a16="http://schemas.microsoft.com/office/drawing/2014/main" id="{00000000-0008-0000-3000-000002000000}"/>
            </a:ext>
          </a:extLst>
        </xdr:cNvPr>
        <xdr:cNvSpPr txBox="1"/>
      </xdr:nvSpPr>
      <xdr:spPr>
        <a:xfrm>
          <a:off x="0" y="5746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48</xdr:row>
      <xdr:rowOff>3175</xdr:rowOff>
    </xdr:from>
    <xdr:to>
      <xdr:col>3</xdr:col>
      <xdr:colOff>66675</xdr:colOff>
      <xdr:row>48</xdr:row>
      <xdr:rowOff>105767</xdr:rowOff>
    </xdr:to>
    <xdr:sp macro="" textlink="">
      <xdr:nvSpPr>
        <xdr:cNvPr id="3" name="TextBox 2">
          <a:extLst>
            <a:ext uri="{FF2B5EF4-FFF2-40B4-BE49-F238E27FC236}">
              <a16:creationId xmlns:a16="http://schemas.microsoft.com/office/drawing/2014/main" id="{00000000-0008-0000-3000-000003000000}"/>
            </a:ext>
          </a:extLst>
        </xdr:cNvPr>
        <xdr:cNvSpPr txBox="1"/>
      </xdr:nvSpPr>
      <xdr:spPr>
        <a:xfrm>
          <a:off x="0" y="92043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4" name="TextBox 3">
          <a:extLst>
            <a:ext uri="{FF2B5EF4-FFF2-40B4-BE49-F238E27FC236}">
              <a16:creationId xmlns:a16="http://schemas.microsoft.com/office/drawing/2014/main" id="{5430EFFF-22E8-6369-17AC-58D219B7D1A3}"/>
            </a:ext>
          </a:extLst>
        </xdr:cNvPr>
        <xdr:cNvSpPr txBox="1"/>
      </xdr:nvSpPr>
      <xdr:spPr>
        <a:xfrm>
          <a:off x="0" y="307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X48A0T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A02F80-1AA7-4AE3-87EE-63238E86101B}" name="TBLStructure" displayName="TBLStructure" ref="A1:Q160" totalsRowShown="0" headerRowDxfId="24" dataDxfId="23">
  <autoFilter ref="A1:Q160" xr:uid="{00000000-0009-0000-0100-000001000000}"/>
  <tableColumns count="17">
    <tableColumn id="12" xr3:uid="{D62BAF77-A9A4-4C56-A86A-9FD6C744D3C2}" name="Model Reference" dataDxfId="22"/>
    <tableColumn id="1" xr3:uid="{7087E141-CDE8-4851-BB10-75040AB3731F}" name="Section" dataDxfId="21"/>
    <tableColumn id="2" xr3:uid="{8AFBCAF2-9247-4EE1-A7CA-E44907A341F8}" name="Number" dataDxfId="20">
      <calculatedColumnFormula>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calculatedColumnFormula>
    </tableColumn>
    <tableColumn id="3" xr3:uid="{BDA59253-7D17-42C7-BE43-C1398718FB94}" name="Sub-category" dataDxfId="19"/>
    <tableColumn id="4" xr3:uid="{BA0AC96C-458D-4B24-BEFA-0E32F59EB606}" name="Sub Number" dataDxfId="18">
      <calculatedColumnFormula>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calculatedColumnFormula>
    </tableColumn>
    <tableColumn id="5" xr3:uid="{94EFD82C-3FF7-46CE-A772-F698EB3B7D0E}" name="Note Title" dataDxfId="17"/>
    <tableColumn id="6" xr3:uid="{14484261-30BA-49D0-985A-E6C0B901AE7E}" name="Note Reference" dataDxfId="16">
      <calculatedColumnFormula>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calculatedColumnFormula>
    </tableColumn>
    <tableColumn id="14" xr3:uid="{78491FEB-923C-439B-A57D-D9DDC9F110FB}" name="Full Note Ref" dataDxfId="15">
      <calculatedColumnFormula>IF(TBLStructure[[#This Row],[Section]]="Primary",TBLStructure[[#This Row],[Note Title]],TBLStructure[[#This Row],[Number]]&amp;"."&amp;TBLStructure[[#This Row],[Sub Number]]&amp;TBLStructure[[#This Row],[Note Reference]])</calculatedColumnFormula>
    </tableColumn>
    <tableColumn id="7" xr3:uid="{50DF3ECC-D349-43B0-90AE-228E24E9EB26}" name="Full Note Title" dataDxfId="14">
      <calculatedColumnFormula>IF(TBLStructure[[#This Row],[Section]]="Primary",TBLStructure[[#This Row],[Note Title]],TBLStructure[[#This Row],[Full Note Ref]]&amp; ": " &amp; TBLStructure[[#This Row],[Note Title]])</calculatedColumnFormula>
    </tableColumn>
    <tableColumn id="8" xr3:uid="{7D358A69-7F0D-44D3-961E-22C97839CDB8}" name="Use Note" dataDxfId="13"/>
    <tableColumn id="11" xr3:uid="{C60A924C-9445-4B33-B79A-C9F0B778870D}" name="Sheet Ref" dataDxfId="12"/>
    <tableColumn id="10" xr3:uid="{3FF5537A-A729-4969-9987-BA65D58AE01D}" name="Control Type" dataDxfId="11"/>
    <tableColumn id="9" xr3:uid="{B4D9D694-3964-4F0B-8C72-AD67FD236523}" name="Sheet Name" dataDxfId="10">
      <calculatedColumnFormula>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calculatedColumnFormula>
    </tableColumn>
    <tableColumn id="15" xr3:uid="{5C9D2992-C70B-4864-9978-10DF9E6A984E}" name="Current Sheet Name" dataDxfId="9"/>
    <tableColumn id="16" xr3:uid="{D502FF75-5995-431F-A78B-15E3678E4CA3}" name="IsSame" dataDxfId="8">
      <calculatedColumnFormula>TBLStructure[[#This Row],[Current Sheet Name]]=TBLStructure[[#This Row],[Sheet Name]]</calculatedColumnFormula>
    </tableColumn>
    <tableColumn id="13" xr3:uid="{099E4661-D252-4609-ABD0-42348E61D5FA}" name="Page Orientation" dataDxfId="7"/>
    <tableColumn id="17" xr3:uid="{B311600E-8739-4CE5-8FC0-E2A8FBBE1630}" name="Tier" dataDxfId="6"/>
  </tableColumns>
  <tableStyleInfo name="TableStyleLight4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3l3];/" TargetMode="External"/><Relationship Id="rId1" Type="http://schemas.openxmlformats.org/officeDocument/2006/relationships/hyperlink" Target="http://[s3l4];/" TargetMode="External"/><Relationship Id="rId5" Type="http://schemas.openxmlformats.org/officeDocument/2006/relationships/drawing" Target="../drawings/drawing4.xml"/><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6l7];/" TargetMode="External"/><Relationship Id="rId13" Type="http://schemas.openxmlformats.org/officeDocument/2006/relationships/hyperlink" Target="http://[s6l12];/" TargetMode="External"/><Relationship Id="rId18" Type="http://schemas.openxmlformats.org/officeDocument/2006/relationships/hyperlink" Target="http://[s5l19];/" TargetMode="External"/><Relationship Id="rId3" Type="http://schemas.openxmlformats.org/officeDocument/2006/relationships/hyperlink" Target="http://[s6l2];/" TargetMode="External"/><Relationship Id="rId21" Type="http://schemas.openxmlformats.org/officeDocument/2006/relationships/hyperlink" Target="http://[s6l19];/" TargetMode="External"/><Relationship Id="rId7" Type="http://schemas.openxmlformats.org/officeDocument/2006/relationships/hyperlink" Target="http://[s6l6];/" TargetMode="External"/><Relationship Id="rId12" Type="http://schemas.openxmlformats.org/officeDocument/2006/relationships/hyperlink" Target="http://[s6l11];/" TargetMode="External"/><Relationship Id="rId17" Type="http://schemas.openxmlformats.org/officeDocument/2006/relationships/hyperlink" Target="http://[s6l16];/" TargetMode="External"/><Relationship Id="rId2" Type="http://schemas.openxmlformats.org/officeDocument/2006/relationships/hyperlink" Target="http://[s6l1];/" TargetMode="External"/><Relationship Id="rId16" Type="http://schemas.openxmlformats.org/officeDocument/2006/relationships/hyperlink" Target="http://[s6l15];/" TargetMode="External"/><Relationship Id="rId20" Type="http://schemas.openxmlformats.org/officeDocument/2006/relationships/hyperlink" Target="http://[s6l18];/" TargetMode="External"/><Relationship Id="rId1" Type="http://schemas.openxmlformats.org/officeDocument/2006/relationships/hyperlink" Target="http://[s6l0];/" TargetMode="External"/><Relationship Id="rId6" Type="http://schemas.openxmlformats.org/officeDocument/2006/relationships/hyperlink" Target="http://[s6l5];/" TargetMode="External"/><Relationship Id="rId11" Type="http://schemas.openxmlformats.org/officeDocument/2006/relationships/hyperlink" Target="http://[s6l10];/" TargetMode="External"/><Relationship Id="rId24" Type="http://schemas.openxmlformats.org/officeDocument/2006/relationships/drawing" Target="../drawings/drawing6.xml"/><Relationship Id="rId5" Type="http://schemas.openxmlformats.org/officeDocument/2006/relationships/hyperlink" Target="http://[s6l4];/" TargetMode="External"/><Relationship Id="rId15" Type="http://schemas.openxmlformats.org/officeDocument/2006/relationships/hyperlink" Target="http://[s6l14];/" TargetMode="External"/><Relationship Id="rId23" Type="http://schemas.openxmlformats.org/officeDocument/2006/relationships/customProperty" Target="../customProperty7.bin"/><Relationship Id="rId10" Type="http://schemas.openxmlformats.org/officeDocument/2006/relationships/hyperlink" Target="http://[s6l9];/" TargetMode="External"/><Relationship Id="rId19" Type="http://schemas.openxmlformats.org/officeDocument/2006/relationships/hyperlink" Target="http://[s6l17];/" TargetMode="External"/><Relationship Id="rId4" Type="http://schemas.openxmlformats.org/officeDocument/2006/relationships/hyperlink" Target="http://[s6l3];/" TargetMode="External"/><Relationship Id="rId9" Type="http://schemas.openxmlformats.org/officeDocument/2006/relationships/hyperlink" Target="http://[s6l8];/" TargetMode="External"/><Relationship Id="rId14" Type="http://schemas.openxmlformats.org/officeDocument/2006/relationships/hyperlink" Target="http://[s6l13];/"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http://[s7l12];/" TargetMode="External"/><Relationship Id="rId18" Type="http://schemas.openxmlformats.org/officeDocument/2006/relationships/hyperlink" Target="http://[s7l17];/" TargetMode="External"/><Relationship Id="rId26" Type="http://schemas.openxmlformats.org/officeDocument/2006/relationships/hyperlink" Target="http://[s7l25];/" TargetMode="External"/><Relationship Id="rId39" Type="http://schemas.openxmlformats.org/officeDocument/2006/relationships/ctrlProp" Target="../ctrlProps/ctrlProp7.xml"/><Relationship Id="rId21" Type="http://schemas.openxmlformats.org/officeDocument/2006/relationships/hyperlink" Target="http://[s7l20];/" TargetMode="External"/><Relationship Id="rId34" Type="http://schemas.openxmlformats.org/officeDocument/2006/relationships/ctrlProp" Target="../ctrlProps/ctrlProp2.xml"/><Relationship Id="rId7" Type="http://schemas.openxmlformats.org/officeDocument/2006/relationships/hyperlink" Target="http://[s7l6];/" TargetMode="External"/><Relationship Id="rId2" Type="http://schemas.openxmlformats.org/officeDocument/2006/relationships/hyperlink" Target="http://[s7l1];/" TargetMode="External"/><Relationship Id="rId16" Type="http://schemas.openxmlformats.org/officeDocument/2006/relationships/hyperlink" Target="http://[s7l15];/" TargetMode="External"/><Relationship Id="rId20" Type="http://schemas.openxmlformats.org/officeDocument/2006/relationships/hyperlink" Target="http://[s7l19];/" TargetMode="External"/><Relationship Id="rId29" Type="http://schemas.openxmlformats.org/officeDocument/2006/relationships/printerSettings" Target="../printerSettings/printerSettings8.bin"/><Relationship Id="rId41" Type="http://schemas.openxmlformats.org/officeDocument/2006/relationships/ctrlProp" Target="../ctrlProps/ctrlProp9.xml"/><Relationship Id="rId1" Type="http://schemas.openxmlformats.org/officeDocument/2006/relationships/hyperlink" Target="http://[s7l0];/" TargetMode="External"/><Relationship Id="rId6" Type="http://schemas.openxmlformats.org/officeDocument/2006/relationships/hyperlink" Target="http://[s7l5];/" TargetMode="External"/><Relationship Id="rId11" Type="http://schemas.openxmlformats.org/officeDocument/2006/relationships/hyperlink" Target="http://[s7l10];/" TargetMode="External"/><Relationship Id="rId24" Type="http://schemas.openxmlformats.org/officeDocument/2006/relationships/hyperlink" Target="http://[s7l23];/" TargetMode="External"/><Relationship Id="rId32" Type="http://schemas.openxmlformats.org/officeDocument/2006/relationships/vmlDrawing" Target="../drawings/vmlDrawing1.vml"/><Relationship Id="rId37" Type="http://schemas.openxmlformats.org/officeDocument/2006/relationships/ctrlProp" Target="../ctrlProps/ctrlProp5.xml"/><Relationship Id="rId40" Type="http://schemas.openxmlformats.org/officeDocument/2006/relationships/ctrlProp" Target="../ctrlProps/ctrlProp8.xml"/><Relationship Id="rId5" Type="http://schemas.openxmlformats.org/officeDocument/2006/relationships/hyperlink" Target="http://[s7l4];/" TargetMode="External"/><Relationship Id="rId15" Type="http://schemas.openxmlformats.org/officeDocument/2006/relationships/hyperlink" Target="http://[s7l14];/" TargetMode="External"/><Relationship Id="rId23" Type="http://schemas.openxmlformats.org/officeDocument/2006/relationships/hyperlink" Target="http://[s7l22];/" TargetMode="External"/><Relationship Id="rId28" Type="http://schemas.openxmlformats.org/officeDocument/2006/relationships/hyperlink" Target="http://[s7l27];/" TargetMode="External"/><Relationship Id="rId36" Type="http://schemas.openxmlformats.org/officeDocument/2006/relationships/ctrlProp" Target="../ctrlProps/ctrlProp4.xml"/><Relationship Id="rId10" Type="http://schemas.openxmlformats.org/officeDocument/2006/relationships/hyperlink" Target="http://[s7l9];/" TargetMode="External"/><Relationship Id="rId19" Type="http://schemas.openxmlformats.org/officeDocument/2006/relationships/hyperlink" Target="http://[s7l18];/" TargetMode="External"/><Relationship Id="rId31" Type="http://schemas.openxmlformats.org/officeDocument/2006/relationships/drawing" Target="../drawings/drawing7.xml"/><Relationship Id="rId4" Type="http://schemas.openxmlformats.org/officeDocument/2006/relationships/hyperlink" Target="http://[s7l3];/" TargetMode="External"/><Relationship Id="rId9" Type="http://schemas.openxmlformats.org/officeDocument/2006/relationships/hyperlink" Target="http://[s7l8];/" TargetMode="External"/><Relationship Id="rId14" Type="http://schemas.openxmlformats.org/officeDocument/2006/relationships/hyperlink" Target="http://[s7l13];/" TargetMode="External"/><Relationship Id="rId22" Type="http://schemas.openxmlformats.org/officeDocument/2006/relationships/hyperlink" Target="http://[s7l21];/" TargetMode="External"/><Relationship Id="rId27" Type="http://schemas.openxmlformats.org/officeDocument/2006/relationships/hyperlink" Target="http://[s7l26];/" TargetMode="External"/><Relationship Id="rId30" Type="http://schemas.openxmlformats.org/officeDocument/2006/relationships/customProperty" Target="../customProperty8.bin"/><Relationship Id="rId35" Type="http://schemas.openxmlformats.org/officeDocument/2006/relationships/ctrlProp" Target="../ctrlProps/ctrlProp3.xml"/><Relationship Id="rId8" Type="http://schemas.openxmlformats.org/officeDocument/2006/relationships/hyperlink" Target="http://[s7l7];/" TargetMode="External"/><Relationship Id="rId3" Type="http://schemas.openxmlformats.org/officeDocument/2006/relationships/hyperlink" Target="http://[s7l2];/" TargetMode="External"/><Relationship Id="rId12" Type="http://schemas.openxmlformats.org/officeDocument/2006/relationships/hyperlink" Target="http://[s7l11];/" TargetMode="External"/><Relationship Id="rId17" Type="http://schemas.openxmlformats.org/officeDocument/2006/relationships/hyperlink" Target="http://[s7l16];/" TargetMode="External"/><Relationship Id="rId25" Type="http://schemas.openxmlformats.org/officeDocument/2006/relationships/hyperlink" Target="http://[s7l24];/" TargetMode="External"/><Relationship Id="rId33" Type="http://schemas.openxmlformats.org/officeDocument/2006/relationships/ctrlProp" Target="../ctrlProps/ctrlProp1.xml"/><Relationship Id="rId38"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8l1];/" TargetMode="External"/><Relationship Id="rId1" Type="http://schemas.openxmlformats.org/officeDocument/2006/relationships/hyperlink" Target="http://[s8l0];/" TargetMode="External"/><Relationship Id="rId5" Type="http://schemas.openxmlformats.org/officeDocument/2006/relationships/drawing" Target="../drawings/drawing8.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0.bin"/><Relationship Id="rId1" Type="http://schemas.openxmlformats.org/officeDocument/2006/relationships/hyperlink" Target="http://[s9l0];/"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hyperlink" Target="http://[s10l7];/" TargetMode="External"/><Relationship Id="rId13" Type="http://schemas.openxmlformats.org/officeDocument/2006/relationships/hyperlink" Target="http://[s10l12];/" TargetMode="External"/><Relationship Id="rId18" Type="http://schemas.openxmlformats.org/officeDocument/2006/relationships/hyperlink" Target="http://[s10l17];/" TargetMode="External"/><Relationship Id="rId26" Type="http://schemas.openxmlformats.org/officeDocument/2006/relationships/customProperty" Target="../customProperty11.bin"/><Relationship Id="rId3" Type="http://schemas.openxmlformats.org/officeDocument/2006/relationships/hyperlink" Target="http://[s10l2];/" TargetMode="External"/><Relationship Id="rId21" Type="http://schemas.openxmlformats.org/officeDocument/2006/relationships/hyperlink" Target="http://[s10l20];/" TargetMode="External"/><Relationship Id="rId7" Type="http://schemas.openxmlformats.org/officeDocument/2006/relationships/hyperlink" Target="http://[s10l6];/" TargetMode="External"/><Relationship Id="rId12" Type="http://schemas.openxmlformats.org/officeDocument/2006/relationships/hyperlink" Target="http://[s10l11];/" TargetMode="External"/><Relationship Id="rId17" Type="http://schemas.openxmlformats.org/officeDocument/2006/relationships/hyperlink" Target="http://[s10l16];/" TargetMode="External"/><Relationship Id="rId25" Type="http://schemas.openxmlformats.org/officeDocument/2006/relationships/printerSettings" Target="../printerSettings/printerSettings11.bin"/><Relationship Id="rId2" Type="http://schemas.openxmlformats.org/officeDocument/2006/relationships/hyperlink" Target="http://[s10l1];/" TargetMode="External"/><Relationship Id="rId16" Type="http://schemas.openxmlformats.org/officeDocument/2006/relationships/hyperlink" Target="http://[s10l15];/" TargetMode="External"/><Relationship Id="rId20" Type="http://schemas.openxmlformats.org/officeDocument/2006/relationships/hyperlink" Target="http://[s10l19];/" TargetMode="External"/><Relationship Id="rId1" Type="http://schemas.openxmlformats.org/officeDocument/2006/relationships/hyperlink" Target="http://[s10l0];/" TargetMode="External"/><Relationship Id="rId6" Type="http://schemas.openxmlformats.org/officeDocument/2006/relationships/hyperlink" Target="http://[s10l5];/" TargetMode="External"/><Relationship Id="rId11" Type="http://schemas.openxmlformats.org/officeDocument/2006/relationships/hyperlink" Target="http://[s10l10];/" TargetMode="External"/><Relationship Id="rId24" Type="http://schemas.openxmlformats.org/officeDocument/2006/relationships/hyperlink" Target="http://[s10l23];/" TargetMode="External"/><Relationship Id="rId5" Type="http://schemas.openxmlformats.org/officeDocument/2006/relationships/hyperlink" Target="http://[s10l4];/" TargetMode="External"/><Relationship Id="rId15" Type="http://schemas.openxmlformats.org/officeDocument/2006/relationships/hyperlink" Target="http://[s10l14];/" TargetMode="External"/><Relationship Id="rId23" Type="http://schemas.openxmlformats.org/officeDocument/2006/relationships/hyperlink" Target="http://[s10l22];/" TargetMode="External"/><Relationship Id="rId10" Type="http://schemas.openxmlformats.org/officeDocument/2006/relationships/hyperlink" Target="http://[s10l9];/" TargetMode="External"/><Relationship Id="rId19" Type="http://schemas.openxmlformats.org/officeDocument/2006/relationships/hyperlink" Target="http://[s10l18];/" TargetMode="External"/><Relationship Id="rId4" Type="http://schemas.openxmlformats.org/officeDocument/2006/relationships/hyperlink" Target="http://[s10l3];/" TargetMode="External"/><Relationship Id="rId9" Type="http://schemas.openxmlformats.org/officeDocument/2006/relationships/hyperlink" Target="http://[s10l8];/" TargetMode="External"/><Relationship Id="rId14" Type="http://schemas.openxmlformats.org/officeDocument/2006/relationships/hyperlink" Target="http://[s10l13];/" TargetMode="External"/><Relationship Id="rId22" Type="http://schemas.openxmlformats.org/officeDocument/2006/relationships/hyperlink" Target="http://[s10l21];/" TargetMode="External"/><Relationship Id="rId27"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3" Type="http://schemas.openxmlformats.org/officeDocument/2006/relationships/hyperlink" Target="http://[s11l12];/" TargetMode="External"/><Relationship Id="rId18" Type="http://schemas.openxmlformats.org/officeDocument/2006/relationships/hyperlink" Target="http://[s11l17];/" TargetMode="External"/><Relationship Id="rId26" Type="http://schemas.openxmlformats.org/officeDocument/2006/relationships/hyperlink" Target="http://[s11l25];/" TargetMode="External"/><Relationship Id="rId3" Type="http://schemas.openxmlformats.org/officeDocument/2006/relationships/hyperlink" Target="http://[s11l2];/" TargetMode="External"/><Relationship Id="rId21" Type="http://schemas.openxmlformats.org/officeDocument/2006/relationships/hyperlink" Target="http://[s11l20];/" TargetMode="External"/><Relationship Id="rId7" Type="http://schemas.openxmlformats.org/officeDocument/2006/relationships/hyperlink" Target="http://[s11l6];/" TargetMode="External"/><Relationship Id="rId12" Type="http://schemas.openxmlformats.org/officeDocument/2006/relationships/hyperlink" Target="http://[s11l11];/" TargetMode="External"/><Relationship Id="rId17" Type="http://schemas.openxmlformats.org/officeDocument/2006/relationships/hyperlink" Target="http://[s11l16];/" TargetMode="External"/><Relationship Id="rId25" Type="http://schemas.openxmlformats.org/officeDocument/2006/relationships/hyperlink" Target="http://[s11l24];/" TargetMode="External"/><Relationship Id="rId33" Type="http://schemas.openxmlformats.org/officeDocument/2006/relationships/drawing" Target="../drawings/drawing11.xml"/><Relationship Id="rId2" Type="http://schemas.openxmlformats.org/officeDocument/2006/relationships/hyperlink" Target="http://[s11l1];/" TargetMode="External"/><Relationship Id="rId16" Type="http://schemas.openxmlformats.org/officeDocument/2006/relationships/hyperlink" Target="http://[s11l15];/" TargetMode="External"/><Relationship Id="rId20" Type="http://schemas.openxmlformats.org/officeDocument/2006/relationships/hyperlink" Target="http://[s11l19];/" TargetMode="External"/><Relationship Id="rId29" Type="http://schemas.openxmlformats.org/officeDocument/2006/relationships/hyperlink" Target="http://[s11l28];/" TargetMode="External"/><Relationship Id="rId1" Type="http://schemas.openxmlformats.org/officeDocument/2006/relationships/hyperlink" Target="http://[s11l0];/" TargetMode="External"/><Relationship Id="rId6" Type="http://schemas.openxmlformats.org/officeDocument/2006/relationships/hyperlink" Target="http://[s11l5];/" TargetMode="External"/><Relationship Id="rId11" Type="http://schemas.openxmlformats.org/officeDocument/2006/relationships/hyperlink" Target="http://[s11l10];/" TargetMode="External"/><Relationship Id="rId24" Type="http://schemas.openxmlformats.org/officeDocument/2006/relationships/hyperlink" Target="http://[s11l23];/" TargetMode="External"/><Relationship Id="rId32" Type="http://schemas.openxmlformats.org/officeDocument/2006/relationships/customProperty" Target="../customProperty12.bin"/><Relationship Id="rId5" Type="http://schemas.openxmlformats.org/officeDocument/2006/relationships/hyperlink" Target="http://[s11l4];/" TargetMode="External"/><Relationship Id="rId15" Type="http://schemas.openxmlformats.org/officeDocument/2006/relationships/hyperlink" Target="http://[s11l14];/" TargetMode="External"/><Relationship Id="rId23" Type="http://schemas.openxmlformats.org/officeDocument/2006/relationships/hyperlink" Target="http://[s11l22];/" TargetMode="External"/><Relationship Id="rId28" Type="http://schemas.openxmlformats.org/officeDocument/2006/relationships/hyperlink" Target="http://[s11l27];/" TargetMode="External"/><Relationship Id="rId10" Type="http://schemas.openxmlformats.org/officeDocument/2006/relationships/hyperlink" Target="http://[s11l9];/" TargetMode="External"/><Relationship Id="rId19" Type="http://schemas.openxmlformats.org/officeDocument/2006/relationships/hyperlink" Target="http://[s11l18];/" TargetMode="External"/><Relationship Id="rId31" Type="http://schemas.openxmlformats.org/officeDocument/2006/relationships/printerSettings" Target="../printerSettings/printerSettings12.bin"/><Relationship Id="rId4" Type="http://schemas.openxmlformats.org/officeDocument/2006/relationships/hyperlink" Target="http://[s11l3];/" TargetMode="External"/><Relationship Id="rId9" Type="http://schemas.openxmlformats.org/officeDocument/2006/relationships/hyperlink" Target="http://[s11l8];/" TargetMode="External"/><Relationship Id="rId14" Type="http://schemas.openxmlformats.org/officeDocument/2006/relationships/hyperlink" Target="http://[s11l13];/" TargetMode="External"/><Relationship Id="rId22" Type="http://schemas.openxmlformats.org/officeDocument/2006/relationships/hyperlink" Target="http://[s11l21];/" TargetMode="External"/><Relationship Id="rId27" Type="http://schemas.openxmlformats.org/officeDocument/2006/relationships/hyperlink" Target="http://[s11l26];/" TargetMode="External"/><Relationship Id="rId30" Type="http://schemas.openxmlformats.org/officeDocument/2006/relationships/hyperlink" Target="http://[s11l29];/" TargetMode="External"/><Relationship Id="rId8" Type="http://schemas.openxmlformats.org/officeDocument/2006/relationships/hyperlink" Target="http://[s11l7];/"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0552-4C58-45B4-B685-53816764F2A0}">
  <sheetPr codeName="Sheet2"/>
  <dimension ref="B8:I16"/>
  <sheetViews>
    <sheetView showGridLines="0" tabSelected="1" view="pageBreakPreview" zoomScale="90" zoomScaleNormal="100" zoomScaleSheetLayoutView="90" workbookViewId="0">
      <selection activeCell="V24" sqref="V24"/>
    </sheetView>
  </sheetViews>
  <sheetFormatPr defaultColWidth="9.28515625" defaultRowHeight="12" customHeight="1" x14ac:dyDescent="0.2"/>
  <cols>
    <col min="1" max="9" width="8.7109375" style="1" customWidth="1"/>
    <col min="10" max="16384" width="9.28515625" style="1"/>
  </cols>
  <sheetData>
    <row r="8" spans="2:9" ht="12" customHeight="1" x14ac:dyDescent="0.2">
      <c r="B8" s="1074"/>
      <c r="C8" s="1074"/>
      <c r="D8" s="1074"/>
      <c r="E8" s="1074"/>
      <c r="F8" s="1074"/>
      <c r="G8" s="1074"/>
      <c r="H8" s="1074"/>
    </row>
    <row r="9" spans="2:9" ht="12" customHeight="1" x14ac:dyDescent="0.5">
      <c r="C9" s="1075"/>
      <c r="D9" s="1075"/>
      <c r="E9" s="1075"/>
      <c r="F9" s="1075"/>
      <c r="G9" s="1075"/>
      <c r="I9" s="2"/>
    </row>
    <row r="15" spans="2:9" ht="12" customHeight="1" x14ac:dyDescent="0.35">
      <c r="B15" s="1076"/>
      <c r="C15" s="1077"/>
      <c r="D15" s="1077"/>
      <c r="E15" s="1077"/>
      <c r="F15" s="1077"/>
      <c r="G15" s="1077"/>
      <c r="H15" s="1077"/>
    </row>
    <row r="16" spans="2:9" ht="12" customHeight="1" x14ac:dyDescent="0.35">
      <c r="B16" s="1077"/>
      <c r="C16" s="1077"/>
      <c r="D16" s="1077"/>
      <c r="E16" s="1077"/>
      <c r="F16" s="1077"/>
      <c r="G16" s="1077"/>
      <c r="H16" s="1077"/>
    </row>
  </sheetData>
  <mergeCells count="4">
    <mergeCell ref="B8:H8"/>
    <mergeCell ref="C9:G9"/>
    <mergeCell ref="B15:H15"/>
    <mergeCell ref="B16:H16"/>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61" max="10"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52EC-0961-4B7E-B812-F2B0A0F46E8F}">
  <sheetPr codeName="Sheet14"/>
  <dimension ref="A1:G22"/>
  <sheetViews>
    <sheetView showGridLines="0" view="pageBreakPreview" topLeftCell="B7" zoomScaleNormal="100" zoomScaleSheetLayoutView="100" workbookViewId="0">
      <selection activeCell="B1" sqref="B1"/>
    </sheetView>
  </sheetViews>
  <sheetFormatPr defaultColWidth="9.28515625" defaultRowHeight="14.25" x14ac:dyDescent="0.2"/>
  <cols>
    <col min="1" max="1" width="8.7109375" style="1" hidden="1" customWidth="1"/>
    <col min="2" max="2" width="7.5703125" style="1016" customWidth="1"/>
    <col min="3" max="3" width="39.7109375" style="1" customWidth="1"/>
    <col min="4" max="4" width="10.5703125" style="1" customWidth="1"/>
    <col min="5" max="6" width="18" style="1016" customWidth="1"/>
    <col min="7" max="7" width="16.7109375" style="1" customWidth="1"/>
    <col min="8" max="8" width="14.7109375" style="1" customWidth="1"/>
    <col min="9" max="16384" width="9.28515625" style="1"/>
  </cols>
  <sheetData>
    <row r="1" spans="1:7" x14ac:dyDescent="0.2">
      <c r="A1" s="1" t="s">
        <v>0</v>
      </c>
    </row>
    <row r="2" spans="1:7" x14ac:dyDescent="0.2">
      <c r="A2" s="1014">
        <v>3</v>
      </c>
      <c r="B2" s="1015"/>
      <c r="C2" s="1015"/>
      <c r="D2" s="1015"/>
      <c r="E2" s="1015"/>
      <c r="F2" s="1015"/>
    </row>
    <row r="3" spans="1:7" x14ac:dyDescent="0.2">
      <c r="A3" s="1014">
        <v>3</v>
      </c>
      <c r="B3" s="1015"/>
      <c r="C3" s="1015"/>
      <c r="D3" s="1015"/>
      <c r="E3" s="1015"/>
      <c r="F3" s="1015"/>
    </row>
    <row r="4" spans="1:7" x14ac:dyDescent="0.2">
      <c r="A4" s="1">
        <v>3</v>
      </c>
    </row>
    <row r="5" spans="1:7" x14ac:dyDescent="0.2">
      <c r="A5" s="1">
        <v>3</v>
      </c>
      <c r="B5" s="1017" t="s">
        <v>1</v>
      </c>
      <c r="C5" s="1018" t="s">
        <v>2</v>
      </c>
      <c r="D5" s="1019"/>
      <c r="E5" s="1020" t="s">
        <v>3</v>
      </c>
      <c r="F5" s="1021" t="s">
        <v>4</v>
      </c>
      <c r="G5" s="1022"/>
    </row>
    <row r="6" spans="1:7" x14ac:dyDescent="0.2">
      <c r="A6" s="1">
        <v>3</v>
      </c>
      <c r="B6" s="1023">
        <v>1</v>
      </c>
      <c r="C6" s="1024" t="s">
        <v>5</v>
      </c>
      <c r="D6" s="1025"/>
      <c r="E6" s="1026" t="str">
        <f>IF(E7=E8,"PASS","FAIL")</f>
        <v>PASS</v>
      </c>
      <c r="F6" s="1027" t="str">
        <f>IF(F7=F8,"PASS","FAIL")</f>
        <v>PASS</v>
      </c>
    </row>
    <row r="7" spans="1:7" x14ac:dyDescent="0.2">
      <c r="A7" s="1">
        <v>3</v>
      </c>
      <c r="B7" s="1028"/>
      <c r="C7" s="1029" t="s">
        <v>6</v>
      </c>
      <c r="D7" s="1030"/>
      <c r="E7" s="1031">
        <f>DeptBS!G55</f>
        <v>0</v>
      </c>
      <c r="F7" s="1032" t="s">
        <v>7</v>
      </c>
    </row>
    <row r="8" spans="1:7" x14ac:dyDescent="0.2">
      <c r="A8" s="1">
        <v>3</v>
      </c>
      <c r="B8" s="1028"/>
      <c r="C8" s="1029" t="s">
        <v>8</v>
      </c>
      <c r="D8" s="1030"/>
      <c r="E8" s="1031">
        <f>DeptBS!G61</f>
        <v>0</v>
      </c>
      <c r="F8" s="1032" t="s">
        <v>7</v>
      </c>
    </row>
    <row r="9" spans="1:7" x14ac:dyDescent="0.2">
      <c r="A9" s="1">
        <v>3</v>
      </c>
      <c r="B9" s="1023">
        <f>B6+1</f>
        <v>2</v>
      </c>
      <c r="C9" s="1024" t="s">
        <v>9</v>
      </c>
      <c r="D9" s="1033"/>
      <c r="E9" s="1026" t="str">
        <f>IF(E10=E11,"PASS","FAIL")</f>
        <v>PASS</v>
      </c>
      <c r="F9" s="1027" t="str">
        <f>IF(F10=F11,"PASS","FAIL")</f>
        <v>PASS</v>
      </c>
    </row>
    <row r="10" spans="1:7" x14ac:dyDescent="0.2">
      <c r="A10" s="1">
        <v>3</v>
      </c>
      <c r="B10" s="1028"/>
      <c r="C10" s="1029" t="s">
        <v>8</v>
      </c>
      <c r="D10" s="1030"/>
      <c r="E10" s="1034">
        <f>DeptBS!G61</f>
        <v>0</v>
      </c>
      <c r="F10" s="1031">
        <f>AdminBS!G59</f>
        <v>0</v>
      </c>
    </row>
    <row r="11" spans="1:7" x14ac:dyDescent="0.2">
      <c r="A11" s="1">
        <v>3</v>
      </c>
      <c r="B11" s="1035"/>
      <c r="C11" s="1036" t="s">
        <v>10</v>
      </c>
      <c r="D11" s="1037"/>
      <c r="E11" s="1038">
        <f>DeptCE!G60</f>
        <v>0</v>
      </c>
      <c r="F11" s="1039">
        <f>AdminCE!G44</f>
        <v>0</v>
      </c>
    </row>
    <row r="12" spans="1:7" x14ac:dyDescent="0.2">
      <c r="A12" s="1">
        <v>3</v>
      </c>
      <c r="B12" s="1023">
        <f>B9+1</f>
        <v>3</v>
      </c>
      <c r="C12" s="1024" t="s">
        <v>11</v>
      </c>
      <c r="D12" s="1033"/>
      <c r="E12" s="1026" t="str">
        <f>IF(E13=E14,"PASS","FAIL")</f>
        <v>PASS</v>
      </c>
      <c r="F12" s="1027" t="str">
        <f>IF(F13=F14,"PASS","FAIL")</f>
        <v>PASS</v>
      </c>
    </row>
    <row r="13" spans="1:7" x14ac:dyDescent="0.2">
      <c r="A13" s="1">
        <v>3</v>
      </c>
      <c r="B13" s="1028"/>
      <c r="C13" s="1029" t="s">
        <v>12</v>
      </c>
      <c r="D13" s="1030"/>
      <c r="E13" s="1034">
        <f>DeptBS!G8</f>
        <v>0</v>
      </c>
      <c r="F13" s="1031">
        <f>AdminBS!G8</f>
        <v>0</v>
      </c>
    </row>
    <row r="14" spans="1:7" x14ac:dyDescent="0.2">
      <c r="A14" s="1">
        <v>3</v>
      </c>
      <c r="B14" s="1035"/>
      <c r="C14" s="1036" t="s">
        <v>13</v>
      </c>
      <c r="D14" s="1037"/>
      <c r="E14" s="1038">
        <f>DeptCF!G67</f>
        <v>0</v>
      </c>
      <c r="F14" s="1039">
        <f>AdminCF!G84</f>
        <v>0</v>
      </c>
    </row>
    <row r="15" spans="1:7" x14ac:dyDescent="0.2">
      <c r="A15" s="1">
        <v>3</v>
      </c>
      <c r="B15" s="1023">
        <f>B12+1</f>
        <v>4</v>
      </c>
      <c r="C15" s="1024" t="s">
        <v>14</v>
      </c>
      <c r="D15" s="1033"/>
      <c r="E15" s="1026" t="str">
        <f>IF(E16=E17,"PASS","FAIL")</f>
        <v>PASS</v>
      </c>
      <c r="F15" s="1027" t="str">
        <f>IF(F16=F17,"PASS","FAIL")</f>
        <v>PASS</v>
      </c>
    </row>
    <row r="16" spans="1:7" x14ac:dyDescent="0.2">
      <c r="A16" s="1">
        <v>3</v>
      </c>
      <c r="B16" s="1028"/>
      <c r="C16" s="1029" t="s">
        <v>15</v>
      </c>
      <c r="D16" s="1030"/>
      <c r="E16" s="1034">
        <f>DeptIS!G43</f>
        <v>0</v>
      </c>
      <c r="F16" s="1031">
        <f>AdminIS!G50</f>
        <v>0</v>
      </c>
    </row>
    <row r="17" spans="1:6" x14ac:dyDescent="0.2">
      <c r="A17" s="1">
        <v>3</v>
      </c>
      <c r="B17" s="1028"/>
      <c r="C17" s="1029" t="s">
        <v>16</v>
      </c>
      <c r="D17" s="1030"/>
      <c r="E17" s="1034">
        <f>DeptCE!G43</f>
        <v>0</v>
      </c>
      <c r="F17" s="1031">
        <f>(AdminCE!G18+AdminCE!G19)-AdminCE!G16</f>
        <v>0</v>
      </c>
    </row>
    <row r="18" spans="1:6" x14ac:dyDescent="0.2">
      <c r="A18" s="1">
        <v>3</v>
      </c>
      <c r="B18" s="1040">
        <f>B15+1</f>
        <v>5</v>
      </c>
      <c r="C18" s="1024" t="s">
        <v>17</v>
      </c>
      <c r="D18" s="1025"/>
      <c r="E18" s="1026" t="str">
        <f>IF(E19=E20,"PASS","FAIL")</f>
        <v>PASS</v>
      </c>
      <c r="F18" s="1026" t="str">
        <f>IF(F19=F20,"PASS","FAIL")</f>
        <v>PASS</v>
      </c>
    </row>
    <row r="19" spans="1:6" x14ac:dyDescent="0.2">
      <c r="A19" s="1">
        <v>3</v>
      </c>
      <c r="B19" s="1041"/>
      <c r="C19" s="1029" t="s">
        <v>15</v>
      </c>
      <c r="D19" s="1030"/>
      <c r="E19" s="1031">
        <f>DeptIS!H43</f>
        <v>0</v>
      </c>
      <c r="F19" s="1031">
        <f>AdminIS!H50</f>
        <v>0</v>
      </c>
    </row>
    <row r="20" spans="1:6" x14ac:dyDescent="0.2">
      <c r="A20" s="1">
        <v>3</v>
      </c>
      <c r="B20" s="1035"/>
      <c r="C20" s="1036" t="s">
        <v>16</v>
      </c>
      <c r="D20" s="1037"/>
      <c r="E20" s="1039">
        <f>DeptCE!H43</f>
        <v>0</v>
      </c>
      <c r="F20" s="1039">
        <f>(AdminCE!H18+AdminCE!H19)-AdminCE!H16</f>
        <v>0</v>
      </c>
    </row>
    <row r="21" spans="1:6" x14ac:dyDescent="0.2">
      <c r="A21" s="1">
        <v>3</v>
      </c>
    </row>
    <row r="22" spans="1:6" x14ac:dyDescent="0.2">
      <c r="A22" s="1">
        <v>3</v>
      </c>
    </row>
  </sheetData>
  <conditionalFormatting sqref="E6:F6">
    <cfRule type="cellIs" dxfId="5" priority="6" operator="equal">
      <formula>"PASS"</formula>
    </cfRule>
  </conditionalFormatting>
  <conditionalFormatting sqref="E9:F9">
    <cfRule type="cellIs" dxfId="4" priority="5" operator="equal">
      <formula>"PASS"</formula>
    </cfRule>
  </conditionalFormatting>
  <conditionalFormatting sqref="E12:F12">
    <cfRule type="cellIs" dxfId="3" priority="3" operator="equal">
      <formula>"PASS"</formula>
    </cfRule>
  </conditionalFormatting>
  <conditionalFormatting sqref="E15:F15">
    <cfRule type="cellIs" dxfId="2" priority="4" operator="equal">
      <formula>"PASS"</formula>
    </cfRule>
  </conditionalFormatting>
  <conditionalFormatting sqref="E18:F18">
    <cfRule type="cellIs" dxfId="1" priority="1" operator="equal">
      <formula>"PASS"</formula>
    </cfRule>
  </conditionalFormatting>
  <printOptions horizontalCentered="1"/>
  <pageMargins left="0.23622047244094491" right="0.23622047244094491" top="0.74803149606299213" bottom="0.74803149606299213" header="0.31496062992125984" footer="0.31496062992125984"/>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948A-4CDB-4A26-805C-CB553059FB30}">
  <sheetPr codeName="Sheet13"/>
  <dimension ref="A1:H34"/>
  <sheetViews>
    <sheetView showGridLines="0" view="pageBreakPreview" zoomScale="85" zoomScaleNormal="100" zoomScaleSheetLayoutView="85" workbookViewId="0"/>
  </sheetViews>
  <sheetFormatPr defaultColWidth="9.28515625" defaultRowHeight="14.25" x14ac:dyDescent="0.2"/>
  <cols>
    <col min="1" max="1" width="3.7109375" style="1" customWidth="1"/>
    <col min="2" max="6" width="15.7109375" style="1" customWidth="1"/>
    <col min="7" max="7" width="13.28515625" style="1" customWidth="1"/>
    <col min="8" max="8" width="14.7109375" style="1" customWidth="1"/>
    <col min="9" max="16384" width="9.28515625" style="1"/>
  </cols>
  <sheetData>
    <row r="1" spans="1:8" x14ac:dyDescent="0.2">
      <c r="A1" s="1015"/>
      <c r="B1" s="1015"/>
      <c r="C1" s="1015"/>
      <c r="D1" s="1015"/>
      <c r="E1" s="1015"/>
      <c r="F1" s="1015"/>
      <c r="G1" s="1015"/>
      <c r="H1" s="1015"/>
    </row>
    <row r="2" spans="1:8" x14ac:dyDescent="0.2">
      <c r="A2" s="1015"/>
      <c r="B2" s="1015"/>
      <c r="C2" s="1015"/>
      <c r="D2" s="1015"/>
      <c r="E2" s="1015"/>
      <c r="F2" s="1015"/>
      <c r="G2" s="1015"/>
      <c r="H2" s="1015"/>
    </row>
    <row r="5" spans="1:8" x14ac:dyDescent="0.2">
      <c r="H5" s="1051"/>
    </row>
    <row r="34" ht="45.2" customHeight="1" x14ac:dyDescent="0.2"/>
  </sheetData>
  <printOptions horizontalCentered="1"/>
  <pageMargins left="0.23622047244094491" right="0.23622047244094491" top="0.74803149606299213" bottom="0.74803149606299213" header="0.31496062992125984" footer="0.31496062992125984"/>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25D05-FE0E-416F-81D4-E9F9AF0E39D9}">
  <sheetPr codeName="Sheet5"/>
  <dimension ref="A1:G61"/>
  <sheetViews>
    <sheetView showGridLines="0" view="pageBreakPreview" topLeftCell="C1" zoomScaleNormal="100" zoomScaleSheetLayoutView="100" workbookViewId="0">
      <selection activeCell="C1" sqref="C1"/>
    </sheetView>
  </sheetViews>
  <sheetFormatPr defaultColWidth="9.28515625" defaultRowHeight="14.25" x14ac:dyDescent="0.2"/>
  <cols>
    <col min="1" max="1" width="10" style="1" hidden="1" customWidth="1"/>
    <col min="2" max="2" width="16.28515625" style="1" hidden="1" customWidth="1"/>
    <col min="3" max="3" width="2.7109375" style="3" customWidth="1"/>
    <col min="4" max="4" width="7.7109375" style="3" customWidth="1"/>
    <col min="5" max="5" width="50.7109375" style="3" customWidth="1"/>
    <col min="6" max="6" width="33.7109375" style="3" customWidth="1"/>
    <col min="7" max="16384" width="9.28515625" style="1"/>
  </cols>
  <sheetData>
    <row r="1" spans="1:7" x14ac:dyDescent="0.2">
      <c r="D1" s="1015"/>
      <c r="E1" s="1015"/>
      <c r="F1" s="1015"/>
      <c r="G1" s="1015"/>
    </row>
    <row r="2" spans="1:7" ht="15" thickBot="1" x14ac:dyDescent="0.25">
      <c r="A2" s="1" t="s">
        <v>18</v>
      </c>
      <c r="B2" s="1" t="s">
        <v>19</v>
      </c>
      <c r="D2" s="1042"/>
      <c r="E2" s="1042"/>
      <c r="F2" s="1042"/>
      <c r="G2" s="1015"/>
    </row>
    <row r="3" spans="1:7" x14ac:dyDescent="0.2">
      <c r="D3" s="1078" t="s">
        <v>20</v>
      </c>
      <c r="E3" s="1079"/>
      <c r="F3" s="1025" t="s">
        <v>21</v>
      </c>
      <c r="G3" s="1015"/>
    </row>
    <row r="4" spans="1:7" x14ac:dyDescent="0.2">
      <c r="D4" s="1080" t="s">
        <v>22</v>
      </c>
      <c r="E4" s="1081"/>
      <c r="F4" s="1037" t="s">
        <v>23</v>
      </c>
      <c r="G4" s="1015"/>
    </row>
    <row r="5" spans="1:7" x14ac:dyDescent="0.2">
      <c r="D5" s="224" t="s">
        <v>24</v>
      </c>
      <c r="E5" s="224"/>
      <c r="F5" s="224"/>
    </row>
    <row r="6" spans="1:7" ht="12.75" customHeight="1" x14ac:dyDescent="0.2"/>
    <row r="7" spans="1:7" ht="12.75" customHeight="1" x14ac:dyDescent="0.2">
      <c r="D7" s="224" t="s">
        <v>25</v>
      </c>
      <c r="E7" s="224"/>
      <c r="F7" s="224"/>
    </row>
    <row r="8" spans="1:7" ht="12.75" customHeight="1" x14ac:dyDescent="0.2">
      <c r="A8" s="1">
        <v>1</v>
      </c>
      <c r="B8" s="1" t="b">
        <f>INDEX(TBLStructure[Use Note],MATCH(A8,TBLStructure[Model Reference],0))</f>
        <v>1</v>
      </c>
      <c r="E8" s="27" t="str">
        <f>INDEX(TBLStructure[Sub-category],MATCH(A8,TBLStructure[Model Reference],0))</f>
        <v>Statement of Comprehensive Income</v>
      </c>
    </row>
    <row r="9" spans="1:7" ht="12.75" customHeight="1" x14ac:dyDescent="0.2">
      <c r="A9" s="1">
        <v>2</v>
      </c>
      <c r="B9" s="1" t="b">
        <f>INDEX(TBLStructure[Use Note],MATCH(A9,TBLStructure[Model Reference],0))</f>
        <v>1</v>
      </c>
      <c r="E9" s="27" t="str">
        <f>INDEX(TBLStructure[Sub-category],MATCH(A9,TBLStructure[Model Reference],0))</f>
        <v>Statement of Financial Position</v>
      </c>
    </row>
    <row r="10" spans="1:7" ht="12.75" customHeight="1" x14ac:dyDescent="0.2">
      <c r="A10" s="1">
        <v>3</v>
      </c>
      <c r="B10" s="1" t="b">
        <f>INDEX(TBLStructure[Use Note],MATCH(A10,TBLStructure[Model Reference],0))</f>
        <v>1</v>
      </c>
      <c r="E10" s="27" t="str">
        <f>INDEX(TBLStructure[Sub-category],MATCH(A10,TBLStructure[Model Reference],0))</f>
        <v>Statement of Changes in Equity</v>
      </c>
    </row>
    <row r="11" spans="1:7" ht="12.75" customHeight="1" x14ac:dyDescent="0.2">
      <c r="A11" s="1">
        <v>4</v>
      </c>
      <c r="B11" s="1" t="b">
        <f>INDEX(TBLStructure[Use Note],MATCH(A11,TBLStructure[Model Reference],0))</f>
        <v>1</v>
      </c>
      <c r="E11" s="27" t="str">
        <f>INDEX(TBLStructure[Sub-category],MATCH(A11,TBLStructure[Model Reference],0))</f>
        <v>Cash Flow Statement</v>
      </c>
    </row>
    <row r="12" spans="1:7" ht="12.75" customHeight="1" x14ac:dyDescent="0.2">
      <c r="A12" s="1">
        <v>5</v>
      </c>
      <c r="B12" s="1" t="b">
        <f>INDEX(TBLStructure[Use Note],MATCH(A12,TBLStructure[Model Reference],0))</f>
        <v>1</v>
      </c>
      <c r="E12" s="27" t="str">
        <f>INDEX(TBLStructure[Sub-category],MATCH(A12,TBLStructure[Model Reference],0))</f>
        <v>Administered Schedule of Comprehensive Income</v>
      </c>
    </row>
    <row r="13" spans="1:7" ht="12.75" customHeight="1" x14ac:dyDescent="0.2">
      <c r="A13" s="1">
        <v>6</v>
      </c>
      <c r="B13" s="1" t="b">
        <f>INDEX(TBLStructure[Use Note],MATCH(A13,TBLStructure[Model Reference],0))</f>
        <v>1</v>
      </c>
      <c r="E13" s="27" t="str">
        <f>INDEX(TBLStructure[Sub-category],MATCH(A13,TBLStructure[Model Reference],0))</f>
        <v>Administered Schedule of Assets and Liabilities</v>
      </c>
    </row>
    <row r="14" spans="1:7" ht="12.75" customHeight="1" x14ac:dyDescent="0.2">
      <c r="A14" s="1">
        <v>7</v>
      </c>
      <c r="B14" s="1" t="b">
        <f>INDEX(TBLStructure[Use Note],MATCH(A14,TBLStructure[Model Reference],0))</f>
        <v>1</v>
      </c>
      <c r="E14" s="27" t="str">
        <f>INDEX(TBLStructure[Sub-category],MATCH(A14,TBLStructure[Model Reference],0))</f>
        <v>Administered Reconciliation Schedule</v>
      </c>
    </row>
    <row r="15" spans="1:7" ht="12.75" customHeight="1" x14ac:dyDescent="0.2">
      <c r="A15" s="1">
        <v>8</v>
      </c>
      <c r="B15" s="1" t="b">
        <f>INDEX(TBLStructure[Use Note],MATCH(A15,TBLStructure[Model Reference],0))</f>
        <v>1</v>
      </c>
      <c r="E15" s="27" t="str">
        <f>INDEX(TBLStructure[Sub-category],MATCH(A15,TBLStructure[Model Reference],0))</f>
        <v>Administered Cash Flow Statement</v>
      </c>
    </row>
    <row r="16" spans="1:7" ht="12.75" customHeight="1" x14ac:dyDescent="0.2">
      <c r="E16" s="476"/>
    </row>
    <row r="17" spans="1:6" ht="12.75" customHeight="1" x14ac:dyDescent="0.2">
      <c r="D17" s="224" t="s">
        <v>26</v>
      </c>
      <c r="E17" s="224"/>
      <c r="F17" s="224"/>
    </row>
    <row r="18" spans="1:6" ht="12.75" customHeight="1" x14ac:dyDescent="0.2">
      <c r="D18" s="1043"/>
      <c r="E18" s="476"/>
    </row>
    <row r="19" spans="1:6" ht="12.75" customHeight="1" x14ac:dyDescent="0.2">
      <c r="D19" s="224" t="s">
        <v>27</v>
      </c>
      <c r="E19" s="224"/>
      <c r="F19" s="224"/>
    </row>
    <row r="20" spans="1:6" ht="12.75" customHeight="1" x14ac:dyDescent="0.2">
      <c r="B20" s="1" t="b">
        <f ca="1">COUNTIF(B21:B26,TRUE)&gt;0</f>
        <v>1</v>
      </c>
      <c r="D20" s="1044" t="str">
        <f ca="1">INDEX(TBLStructure[Number],MATCH(A21,TBLStructure[Model Reference],0))&amp;". "&amp;INDEX(TBLStructure[Section],MATCH(A21,TBLStructure[Model Reference],0))</f>
        <v>1. Departmental Financial Performance</v>
      </c>
      <c r="E20" s="1045"/>
      <c r="F20" s="1045"/>
    </row>
    <row r="21" spans="1:6" ht="12.75" customHeight="1" x14ac:dyDescent="0.2">
      <c r="A21" s="1">
        <v>9</v>
      </c>
      <c r="B21" s="1" t="b">
        <f ca="1">(COUNTIF(TBLStructure[Sub-category],INDEX(TBLStructure[Sub-category],MATCH(A21,TBLStructure[Model Reference],0)))-COUNTIFS(TBLStructure[Sub-category],INDEX(TBLStructure[Sub-category],MATCH(A21,TBLStructure[Model Reference],0)),TBLStructure[Full Note Ref],"*Hidden"))&gt;0</f>
        <v>1</v>
      </c>
      <c r="E21" s="27" t="str">
        <f ca="1">INDEX(TBLStructure[Number],MATCH(A21,TBLStructure[Model Reference],0))&amp;"."&amp;INDEX(TBLStructure[Sub Number],MATCH(A21,TBLStructure[Model Reference],0))&amp;" "&amp;INDEX(TBLStructure[Sub-category],MATCH(A21,TBLStructure[Model Reference],0))</f>
        <v>1.1 Expenses</v>
      </c>
    </row>
    <row r="22" spans="1:6" ht="12.75" customHeight="1" x14ac:dyDescent="0.2">
      <c r="A22" s="1">
        <v>17</v>
      </c>
      <c r="B22" s="1" t="b">
        <f ca="1">(COUNTIF(TBLStructure[Sub-category],INDEX(TBLStructure[Sub-category],MATCH(A22,TBLStructure[Model Reference],0)))-COUNTIFS(TBLStructure[Sub-category],INDEX(TBLStructure[Sub-category],MATCH(A22,TBLStructure[Model Reference],0)),TBLStructure[Full Note Ref],"*Hidden"))&gt;0</f>
        <v>1</v>
      </c>
      <c r="E22" s="1046" t="str">
        <f ca="1">INDEX(TBLStructure[Number],MATCH(A22,TBLStructure[Model Reference],0))&amp;"."&amp;INDEX(TBLStructure[Sub Number],MATCH(A22,TBLStructure[Model Reference],0))&amp;" "&amp;INDEX(TBLStructure[Sub-category],MATCH(A22,TBLStructure[Model Reference],0))</f>
        <v>1.2 Own-Source Revenue and Gains</v>
      </c>
    </row>
    <row r="23" spans="1:6" ht="12.75" hidden="1" customHeight="1" x14ac:dyDescent="0.2">
      <c r="A23" s="1">
        <v>28</v>
      </c>
      <c r="B23" s="1" t="b">
        <f ca="1">(COUNTIF(TBLStructure[Sub-category],INDEX(TBLStructure[Sub-category],MATCH(A23,TBLStructure[Model Reference],0)))-COUNTIFS(TBLStructure[Sub-category],INDEX(TBLStructure[Sub-category],MATCH(A23,TBLStructure[Model Reference],0)),TBLStructure[Full Note Ref],"*Hidden"))&gt;0</f>
        <v>0</v>
      </c>
      <c r="E23" s="1046" t="str">
        <f ca="1">INDEX(TBLStructure[Number],MATCH(A23,TBLStructure[Model Reference],0))&amp;"."&amp;INDEX(TBLStructure[Sub Number],MATCH(A23,TBLStructure[Model Reference],0))&amp;" "&amp;INDEX(TBLStructure[Sub-category],MATCH(A23,TBLStructure[Model Reference],0))</f>
        <v>1.3 Other Comprehensive Income</v>
      </c>
    </row>
    <row r="24" spans="1:6" ht="12.75" customHeight="1" x14ac:dyDescent="0.2">
      <c r="B24" s="1" t="b">
        <f ca="1">COUNTIF(B26:B30,TRUE)&gt;0</f>
        <v>1</v>
      </c>
      <c r="D24" s="1047" t="str">
        <f ca="1">INDEX(TBLStructure[Number],MATCH(A26,TBLStructure[Model Reference],0))&amp;". "&amp;INDEX(TBLStructure[Section],MATCH(A26,TBLStructure[Model Reference],0))</f>
        <v>2. Income and Expenses Administered on Behalf of Government</v>
      </c>
      <c r="E24" s="1"/>
      <c r="F24" s="1"/>
    </row>
    <row r="25" spans="1:6" ht="12.75" customHeight="1" x14ac:dyDescent="0.2">
      <c r="A25" s="1">
        <v>30</v>
      </c>
      <c r="B25" s="1" t="b">
        <f ca="1">(COUNTIF(TBLStructure[Sub-category],INDEX(TBLStructure[Sub-category],MATCH(A25,TBLStructure[Model Reference],0)))-COUNTIFS(TBLStructure[Sub-category],INDEX(TBLStructure[Sub-category],MATCH(A25,TBLStructure[Model Reference],0)),TBLStructure[Full Note Ref],"*Hidden"))&gt;0</f>
        <v>1</v>
      </c>
      <c r="E25" s="1046" t="str">
        <f ca="1">INDEX(TBLStructure[Number],MATCH(A25,TBLStructure[Model Reference],0))&amp;"."&amp;INDEX(TBLStructure[Sub Number],MATCH(A25,TBLStructure[Model Reference],0))&amp;" "&amp;INDEX(TBLStructure[Sub-category],MATCH(A25,TBLStructure[Model Reference],0))</f>
        <v>2.1 Administered - Expenses</v>
      </c>
    </row>
    <row r="26" spans="1:6" ht="12.75" customHeight="1" x14ac:dyDescent="0.2">
      <c r="A26" s="1">
        <v>41</v>
      </c>
      <c r="B26" s="1" t="b">
        <f ca="1">(COUNTIF(TBLStructure[Sub-category],INDEX(TBLStructure[Sub-category],MATCH(A26,TBLStructure[Model Reference],0)))-COUNTIFS(TBLStructure[Sub-category],INDEX(TBLStructure[Sub-category],MATCH(A26,TBLStructure[Model Reference],0)),TBLStructure[Full Note Ref],"*Hidden"))&gt;0</f>
        <v>1</v>
      </c>
      <c r="E26" s="1046" t="str">
        <f ca="1">INDEX(TBLStructure[Number],MATCH(A26,TBLStructure[Model Reference],0))&amp;"."&amp;INDEX(TBLStructure[Sub Number],MATCH(A26,TBLStructure[Model Reference],0))&amp;" "&amp;INDEX(TBLStructure[Sub-category],MATCH(A26,TBLStructure[Model Reference],0))</f>
        <v>2.2 Administered - Income</v>
      </c>
    </row>
    <row r="27" spans="1:6" ht="12.75" hidden="1" customHeight="1" x14ac:dyDescent="0.2">
      <c r="A27" s="1">
        <v>53</v>
      </c>
      <c r="B27" s="1" t="b">
        <f ca="1">(COUNTIF(TBLStructure[Sub-category],INDEX(TBLStructure[Sub-category],MATCH(A27,TBLStructure[Model Reference],0)))-COUNTIFS(TBLStructure[Sub-category],INDEX(TBLStructure[Sub-category],MATCH(A27,TBLStructure[Model Reference],0)),TBLStructure[Full Note Ref],"*Hidden"))&gt;0</f>
        <v>0</v>
      </c>
      <c r="E27" s="1046" t="str">
        <f ca="1">INDEX(TBLStructure[Number],MATCH(A27,TBLStructure[Model Reference],0))&amp;"."&amp;INDEX(TBLStructure[Sub Number],MATCH(A27,TBLStructure[Model Reference],0))&amp;" "&amp;INDEX(TBLStructure[Sub-category],MATCH(A27,TBLStructure[Model Reference],0))</f>
        <v>2.3 Administered - Other Comprehensive Income</v>
      </c>
    </row>
    <row r="28" spans="1:6" ht="12.75" customHeight="1" x14ac:dyDescent="0.2">
      <c r="B28" s="1" t="b">
        <f ca="1">COUNTIF(B29:B39,TRUE)&gt;0</f>
        <v>1</v>
      </c>
      <c r="D28" s="1047" t="str">
        <f ca="1">INDEX(TBLStructure[Number],MATCH(A29,TBLStructure[Model Reference],0))&amp;". "&amp;INDEX(TBLStructure[Section],MATCH(A29,TBLStructure[Model Reference],0))</f>
        <v>3. Departmental Financial Position</v>
      </c>
    </row>
    <row r="29" spans="1:6" ht="12.75" customHeight="1" x14ac:dyDescent="0.2">
      <c r="A29" s="1">
        <v>55</v>
      </c>
      <c r="B29" s="1" t="b">
        <f ca="1">(COUNTIF(TBLStructure[Sub-category],INDEX(TBLStructure[Sub-category],MATCH(A29,TBLStructure[Model Reference],0)))-COUNTIFS(TBLStructure[Sub-category],INDEX(TBLStructure[Sub-category],MATCH(A29,TBLStructure[Model Reference],0)),TBLStructure[Full Note Ref],"*Hidden"))&gt;0</f>
        <v>1</v>
      </c>
      <c r="E29" s="1046" t="str">
        <f ca="1">INDEX(TBLStructure[Number],MATCH(A29,TBLStructure[Model Reference],0))&amp;"."&amp;INDEX(TBLStructure[Sub Number],MATCH(A29,TBLStructure[Model Reference],0))&amp;" "&amp;INDEX(TBLStructure[Sub-category],MATCH(A29,TBLStructure[Model Reference],0))</f>
        <v>3.1 Financial Assets</v>
      </c>
    </row>
    <row r="30" spans="1:6" ht="12.75" customHeight="1" x14ac:dyDescent="0.2">
      <c r="A30" s="1">
        <v>60</v>
      </c>
      <c r="B30" s="1" t="b">
        <f ca="1">(COUNTIF(TBLStructure[Sub-category],INDEX(TBLStructure[Sub-category],MATCH(A30,TBLStructure[Model Reference],0)))-COUNTIFS(TBLStructure[Sub-category],INDEX(TBLStructure[Sub-category],MATCH(A30,TBLStructure[Model Reference],0)),TBLStructure[Full Note Ref],"*Hidden"))&gt;0</f>
        <v>1</v>
      </c>
      <c r="E30" s="1046" t="str">
        <f ca="1">INDEX(TBLStructure[Number],MATCH(A30,TBLStructure[Model Reference],0))&amp;"."&amp;INDEX(TBLStructure[Sub Number],MATCH(A30,TBLStructure[Model Reference],0))&amp;" "&amp;INDEX(TBLStructure[Sub-category],MATCH(A30,TBLStructure[Model Reference],0))</f>
        <v>3.2 Non-Financial Assets</v>
      </c>
    </row>
    <row r="31" spans="1:6" ht="12.75" customHeight="1" x14ac:dyDescent="0.2">
      <c r="A31" s="1">
        <v>66</v>
      </c>
      <c r="B31" s="1" t="b">
        <f ca="1">(COUNTIF(TBLStructure[Sub-category],INDEX(TBLStructure[Sub-category],MATCH(A31,TBLStructure[Model Reference],0)))-COUNTIFS(TBLStructure[Sub-category],INDEX(TBLStructure[Sub-category],MATCH(A31,TBLStructure[Model Reference],0)),TBLStructure[Full Note Ref],"*Hidden"))&gt;0</f>
        <v>1</v>
      </c>
      <c r="E31" s="1046" t="str">
        <f ca="1">INDEX(TBLStructure[Number],MATCH(A31,TBLStructure[Model Reference],0))&amp;"."&amp;INDEX(TBLStructure[Sub Number],MATCH(A31,TBLStructure[Model Reference],0))&amp;" "&amp;INDEX(TBLStructure[Sub-category],MATCH(A31,TBLStructure[Model Reference],0))</f>
        <v>3.3 Payables</v>
      </c>
    </row>
    <row r="32" spans="1:6" ht="12.75" customHeight="1" x14ac:dyDescent="0.2">
      <c r="A32" s="1">
        <v>72</v>
      </c>
      <c r="B32" s="1" t="b">
        <f ca="1">(COUNTIF(TBLStructure[Sub-category],INDEX(TBLStructure[Sub-category],MATCH(A32,TBLStructure[Model Reference],0)))-COUNTIFS(TBLStructure[Sub-category],INDEX(TBLStructure[Sub-category],MATCH(A32,TBLStructure[Model Reference],0)),TBLStructure[Full Note Ref],"*Hidden"))&gt;0</f>
        <v>1</v>
      </c>
      <c r="E32" s="1046" t="str">
        <f ca="1">INDEX(TBLStructure[Number],MATCH(A32,TBLStructure[Model Reference],0))&amp;"."&amp;INDEX(TBLStructure[Sub Number],MATCH(A32,TBLStructure[Model Reference],0))&amp;" "&amp;INDEX(TBLStructure[Sub-category],MATCH(A32,TBLStructure[Model Reference],0))</f>
        <v>3.4 Interest Bearing Liabilities</v>
      </c>
    </row>
    <row r="33" spans="1:6" ht="12.75" customHeight="1" x14ac:dyDescent="0.2">
      <c r="A33" s="1">
        <v>76</v>
      </c>
      <c r="B33" s="1" t="b">
        <f ca="1">(COUNTIF(TBLStructure[Sub-category],INDEX(TBLStructure[Sub-category],MATCH(A33,TBLStructure[Model Reference],0)))-COUNTIFS(TBLStructure[Sub-category],INDEX(TBLStructure[Sub-category],MATCH(A33,TBLStructure[Model Reference],0)),TBLStructure[Full Note Ref],"*Hidden"))&gt;0</f>
        <v>1</v>
      </c>
      <c r="E33" s="1046" t="str">
        <f ca="1">INDEX(TBLStructure[Number],MATCH(A33,TBLStructure[Model Reference],0))&amp;"."&amp;INDEX(TBLStructure[Sub Number],MATCH(A33,TBLStructure[Model Reference],0))&amp;" "&amp;INDEX(TBLStructure[Sub-category],MATCH(A33,TBLStructure[Model Reference],0))</f>
        <v>3.5 Other Provisions</v>
      </c>
    </row>
    <row r="34" spans="1:6" ht="12.75" customHeight="1" x14ac:dyDescent="0.2">
      <c r="B34" s="1" t="b">
        <f ca="1">COUNTIF(B35:B39,TRUE)&gt;0</f>
        <v>1</v>
      </c>
      <c r="D34" s="1047" t="str">
        <f ca="1">INDEX(TBLStructure[Number],MATCH(A35,TBLStructure[Model Reference],0))&amp;". "&amp;INDEX(TBLStructure[Section],MATCH(A35,TBLStructure[Model Reference],0))</f>
        <v>4. Assets and Liabilities Administered on Behalf of Government</v>
      </c>
      <c r="E34" s="1"/>
      <c r="F34" s="1"/>
    </row>
    <row r="35" spans="1:6" ht="12.75" customHeight="1" x14ac:dyDescent="0.2">
      <c r="A35" s="1">
        <v>78</v>
      </c>
      <c r="B35" s="1" t="b">
        <f ca="1">(COUNTIF(TBLStructure[Sub-category],INDEX(TBLStructure[Sub-category],MATCH(A35,TBLStructure[Model Reference],0)))-COUNTIFS(TBLStructure[Sub-category],INDEX(TBLStructure[Sub-category],MATCH(A35,TBLStructure[Model Reference],0)),TBLStructure[Full Note Ref],"*Hidden"))&gt;0</f>
        <v>1</v>
      </c>
      <c r="E35" s="1046" t="str">
        <f ca="1">INDEX(TBLStructure[Number],MATCH(A35,TBLStructure[Model Reference],0))&amp;"."&amp;INDEX(TBLStructure[Sub Number],MATCH(A35,TBLStructure[Model Reference],0))&amp;" "&amp;INDEX(TBLStructure[Sub-category],MATCH(A35,TBLStructure[Model Reference],0))</f>
        <v>4.1 Administered - Financial Assets</v>
      </c>
    </row>
    <row r="36" spans="1:6" ht="12.75" customHeight="1" x14ac:dyDescent="0.2">
      <c r="A36" s="1">
        <v>84</v>
      </c>
      <c r="B36" s="1" t="b">
        <f ca="1">(COUNTIF(TBLStructure[Sub-category],INDEX(TBLStructure[Sub-category],MATCH(A36,TBLStructure[Model Reference],0)))-COUNTIFS(TBLStructure[Sub-category],INDEX(TBLStructure[Sub-category],MATCH(A36,TBLStructure[Model Reference],0)),TBLStructure[Full Note Ref],"*Hidden"))&gt;0</f>
        <v>1</v>
      </c>
      <c r="E36" s="1046" t="str">
        <f ca="1">INDEX(TBLStructure[Number],MATCH(A36,TBLStructure[Model Reference],0))&amp;"."&amp;INDEX(TBLStructure[Sub Number],MATCH(A36,TBLStructure[Model Reference],0))&amp;" "&amp;INDEX(TBLStructure[Sub-category],MATCH(A36,TBLStructure[Model Reference],0))</f>
        <v>4.2 Administered - Non-Financial Assets</v>
      </c>
    </row>
    <row r="37" spans="1:6" ht="12.75" customHeight="1" x14ac:dyDescent="0.2">
      <c r="A37" s="1">
        <v>90</v>
      </c>
      <c r="B37" s="1" t="b">
        <f ca="1">(COUNTIF(TBLStructure[Sub-category],INDEX(TBLStructure[Sub-category],MATCH(A37,TBLStructure[Model Reference],0)))-COUNTIFS(TBLStructure[Sub-category],INDEX(TBLStructure[Sub-category],MATCH(A37,TBLStructure[Model Reference],0)),TBLStructure[Full Note Ref],"*Hidden"))&gt;0</f>
        <v>1</v>
      </c>
      <c r="E37" s="1046" t="str">
        <f ca="1">INDEX(TBLStructure[Number],MATCH(A37,TBLStructure[Model Reference],0))&amp;"."&amp;INDEX(TBLStructure[Sub Number],MATCH(A37,TBLStructure[Model Reference],0))&amp;" "&amp;INDEX(TBLStructure[Sub-category],MATCH(A37,TBLStructure[Model Reference],0))</f>
        <v>4.3 Administered - Payables</v>
      </c>
    </row>
    <row r="38" spans="1:6" ht="12.75" customHeight="1" x14ac:dyDescent="0.2">
      <c r="A38" s="1">
        <v>95</v>
      </c>
      <c r="B38" s="1" t="b">
        <f ca="1">(COUNTIF(TBLStructure[Sub-category],INDEX(TBLStructure[Sub-category],MATCH(A38,TBLStructure[Model Reference],0)))-COUNTIFS(TBLStructure[Sub-category],INDEX(TBLStructure[Sub-category],MATCH(A38,TBLStructure[Model Reference],0)),TBLStructure[Full Note Ref],"*Hidden"))&gt;0</f>
        <v>1</v>
      </c>
      <c r="E38" s="1046" t="str">
        <f ca="1">INDEX(TBLStructure[Number],MATCH(A38,TBLStructure[Model Reference],0))&amp;"."&amp;INDEX(TBLStructure[Sub Number],MATCH(A38,TBLStructure[Model Reference],0))&amp;" "&amp;INDEX(TBLStructure[Sub-category],MATCH(A38,TBLStructure[Model Reference],0))</f>
        <v>4.4 Administered - Interest Bearing Liabilities</v>
      </c>
    </row>
    <row r="39" spans="1:6" ht="12.75" customHeight="1" x14ac:dyDescent="0.2">
      <c r="A39" s="1">
        <v>100</v>
      </c>
      <c r="B39" s="1" t="b">
        <f ca="1">(COUNTIF(TBLStructure[Sub-category],INDEX(TBLStructure[Sub-category],MATCH(A39,TBLStructure[Model Reference],0)))-COUNTIFS(TBLStructure[Sub-category],INDEX(TBLStructure[Sub-category],MATCH(A39,TBLStructure[Model Reference],0)),TBLStructure[Full Note Ref],"*Hidden"))&gt;0</f>
        <v>1</v>
      </c>
      <c r="E39" s="1046" t="str">
        <f ca="1">INDEX(TBLStructure[Number],MATCH(A39,TBLStructure[Model Reference],0))&amp;"."&amp;INDEX(TBLStructure[Sub Number],MATCH(A39,TBLStructure[Model Reference],0))&amp;" "&amp;INDEX(TBLStructure[Sub-category],MATCH(A39,TBLStructure[Model Reference],0))</f>
        <v>4.5 Administered - Other Provisions</v>
      </c>
    </row>
    <row r="40" spans="1:6" ht="12.75" customHeight="1" x14ac:dyDescent="0.2">
      <c r="B40" s="1" t="b">
        <f ca="1">COUNTIF(B41:B44,TRUE)&gt;0</f>
        <v>1</v>
      </c>
      <c r="D40" s="1047" t="str">
        <f ca="1">INDEX(TBLStructure[Number],MATCH(A41,TBLStructure[Model Reference],0))&amp;". "&amp;INDEX(TBLStructure[Section],MATCH(A41,TBLStructure[Model Reference],0))</f>
        <v>5. Funding</v>
      </c>
    </row>
    <row r="41" spans="1:6" ht="12.75" customHeight="1" x14ac:dyDescent="0.2">
      <c r="A41" s="1">
        <v>103</v>
      </c>
      <c r="B41" s="1" t="b">
        <f ca="1">(COUNTIF(TBLStructure[Sub-category],INDEX(TBLStructure[Sub-category],MATCH(A41,TBLStructure[Model Reference],0)))-COUNTIFS(TBLStructure[Sub-category],INDEX(TBLStructure[Sub-category],MATCH(A41,TBLStructure[Model Reference],0)),TBLStructure[Full Note Ref],"*Hidden"))&gt;0</f>
        <v>1</v>
      </c>
      <c r="E41" s="1046" t="str">
        <f ca="1">INDEX(TBLStructure[Number],MATCH(A41,TBLStructure[Model Reference],0))&amp;"."&amp;INDEX(TBLStructure[Sub Number],MATCH(A41,TBLStructure[Model Reference],0))&amp;" "&amp;INDEX(TBLStructure[Sub-category],MATCH(A41,TBLStructure[Model Reference],0))</f>
        <v>5.1 Appropriations</v>
      </c>
    </row>
    <row r="42" spans="1:6" ht="12.75" customHeight="1" x14ac:dyDescent="0.2">
      <c r="A42" s="1">
        <v>107</v>
      </c>
      <c r="B42" s="1" t="b">
        <f ca="1">(COUNTIF(TBLStructure[Sub-category],INDEX(TBLStructure[Sub-category],MATCH(A42,TBLStructure[Model Reference],0)))-COUNTIFS(TBLStructure[Sub-category],INDEX(TBLStructure[Sub-category],MATCH(A42,TBLStructure[Model Reference],0)),TBLStructure[Full Note Ref],"*Hidden"))&gt;0</f>
        <v>1</v>
      </c>
      <c r="E42" s="1046" t="str">
        <f ca="1">INDEX(TBLStructure[Number],MATCH(A42,TBLStructure[Model Reference],0))&amp;"."&amp;INDEX(TBLStructure[Sub Number],MATCH(A42,TBLStructure[Model Reference],0))&amp;" "&amp;INDEX(TBLStructure[Sub-category],MATCH(A42,TBLStructure[Model Reference],0))</f>
        <v>5.2 Special Accounts</v>
      </c>
    </row>
    <row r="43" spans="1:6" ht="12.75" customHeight="1" x14ac:dyDescent="0.2">
      <c r="A43" s="1">
        <v>108</v>
      </c>
      <c r="B43" s="1" t="b">
        <f ca="1">(COUNTIF(TBLStructure[Sub-category],INDEX(TBLStructure[Sub-category],MATCH(A43,TBLStructure[Model Reference],0)))-COUNTIFS(TBLStructure[Sub-category],INDEX(TBLStructure[Sub-category],MATCH(A43,TBLStructure[Model Reference],0)),TBLStructure[Full Note Ref],"*Hidden"))&gt;0</f>
        <v>1</v>
      </c>
      <c r="E43" s="1046" t="str">
        <f ca="1">INDEX(TBLStructure[Number],MATCH(A43,TBLStructure[Model Reference],0))&amp;"."&amp;INDEX(TBLStructure[Sub Number],MATCH(A43,TBLStructure[Model Reference],0))&amp;" "&amp;INDEX(TBLStructure[Sub-category],MATCH(A43,TBLStructure[Model Reference],0))</f>
        <v>5.3 Regulatory Charging Summary</v>
      </c>
    </row>
    <row r="44" spans="1:6" ht="12.75" customHeight="1" x14ac:dyDescent="0.2">
      <c r="A44" s="1">
        <v>109</v>
      </c>
      <c r="B44" s="1" t="b">
        <f ca="1">(COUNTIF(TBLStructure[Sub-category],INDEX(TBLStructure[Sub-category],MATCH(A44,TBLStructure[Model Reference],0)))-COUNTIFS(TBLStructure[Sub-category],INDEX(TBLStructure[Sub-category],MATCH(A44,TBLStructure[Model Reference],0)),TBLStructure[Full Note Ref],"*Hidden"))&gt;0</f>
        <v>1</v>
      </c>
      <c r="E44" s="1046" t="str">
        <f ca="1">INDEX(TBLStructure[Number],MATCH(A44,TBLStructure[Model Reference],0))&amp;"."&amp;INDEX(TBLStructure[Sub Number],MATCH(A44,TBLStructure[Model Reference],0))&amp;" "&amp;INDEX(TBLStructure[Sub-category],MATCH(A44,TBLStructure[Model Reference],0))</f>
        <v>5.4 Net Cash Appropriation Arrangements</v>
      </c>
    </row>
    <row r="45" spans="1:6" ht="12.75" hidden="1" customHeight="1" x14ac:dyDescent="0.2">
      <c r="A45" s="1">
        <v>160</v>
      </c>
      <c r="B45" s="1" t="b">
        <v>1</v>
      </c>
      <c r="E45" s="1046" t="str">
        <f ca="1">INDEX(TBLStructure[Number],MATCH(A45,TBLStructure[Model Reference],0))&amp;"."&amp;INDEX(TBLStructure[Sub Number],MATCH(A45,TBLStructure[Model Reference],0))&amp;" "&amp;INDEX(TBLStructure[Sub-category],MATCH(A45,TBLStructure[Model Reference],0))</f>
        <v>5.5 Cash Flow Reconciliation</v>
      </c>
    </row>
    <row r="46" spans="1:6" ht="12.75" customHeight="1" x14ac:dyDescent="0.2">
      <c r="B46" s="1" t="b">
        <f ca="1">COUNTIF(B47:B49,TRUE)&gt;0</f>
        <v>1</v>
      </c>
      <c r="D46" s="1047" t="str">
        <f ca="1">INDEX(TBLStructure[Number],MATCH(A47,TBLStructure[Model Reference],0))&amp;". "&amp;INDEX(TBLStructure[Section],MATCH(A47,TBLStructure[Model Reference],0))</f>
        <v>6. People and relationships</v>
      </c>
    </row>
    <row r="47" spans="1:6" ht="12.75" customHeight="1" x14ac:dyDescent="0.2">
      <c r="A47" s="1">
        <v>110</v>
      </c>
      <c r="B47" s="1" t="b">
        <f ca="1">(COUNTIF(TBLStructure[Sub-category],INDEX(TBLStructure[Sub-category],MATCH(A47,TBLStructure[Model Reference],0)))-COUNTIFS(TBLStructure[Sub-category],INDEX(TBLStructure[Sub-category],MATCH(A47,TBLStructure[Model Reference],0)),TBLStructure[Full Note Ref],"*Hidden"))&gt;0</f>
        <v>1</v>
      </c>
      <c r="E47" s="1046" t="str">
        <f ca="1">INDEX(TBLStructure[Number],MATCH(A47,TBLStructure[Model Reference],0))&amp;"."&amp;INDEX(TBLStructure[Sub Number],MATCH(A47,TBLStructure[Model Reference],0))&amp;" "&amp;INDEX(TBLStructure[Sub-category],MATCH(A47,TBLStructure[Model Reference],0))</f>
        <v>6.1 Employee Provisions</v>
      </c>
    </row>
    <row r="48" spans="1:6" ht="12.75" customHeight="1" x14ac:dyDescent="0.2">
      <c r="A48" s="1">
        <v>112</v>
      </c>
      <c r="B48" s="1" t="b">
        <f ca="1">(COUNTIF(TBLStructure[Sub-category],INDEX(TBLStructure[Sub-category],MATCH(A48,TBLStructure[Model Reference],0)))-COUNTIFS(TBLStructure[Sub-category],INDEX(TBLStructure[Sub-category],MATCH(A48,TBLStructure[Model Reference],0)),TBLStructure[Full Note Ref],"*Hidden"))&gt;0</f>
        <v>1</v>
      </c>
      <c r="E48" s="1046" t="str">
        <f ca="1">INDEX(TBLStructure[Number],MATCH(A48,TBLStructure[Model Reference],0))&amp;"."&amp;INDEX(TBLStructure[Sub Number],MATCH(A48,TBLStructure[Model Reference],0))&amp;" "&amp;INDEX(TBLStructure[Sub-category],MATCH(A48,TBLStructure[Model Reference],0))</f>
        <v>6.2 Key Management Personnel Remuneration</v>
      </c>
    </row>
    <row r="49" spans="1:6" ht="12.75" customHeight="1" x14ac:dyDescent="0.2">
      <c r="A49" s="1">
        <v>113</v>
      </c>
      <c r="B49" s="1" t="b">
        <f ca="1">(COUNTIF(TBLStructure[Sub-category],INDEX(TBLStructure[Sub-category],MATCH(A49,TBLStructure[Model Reference],0)))-COUNTIFS(TBLStructure[Sub-category],INDEX(TBLStructure[Sub-category],MATCH(A49,TBLStructure[Model Reference],0)),TBLStructure[Full Note Ref],"*Hidden"))&gt;0</f>
        <v>1</v>
      </c>
      <c r="E49" s="1046" t="str">
        <f ca="1">INDEX(TBLStructure[Number],MATCH(A49,TBLStructure[Model Reference],0))&amp;"."&amp;INDEX(TBLStructure[Sub Number],MATCH(A49,TBLStructure[Model Reference],0))&amp;" "&amp;INDEX(TBLStructure[Sub-category],MATCH(A49,TBLStructure[Model Reference],0))</f>
        <v>6.3 Related Party Disclosures</v>
      </c>
    </row>
    <row r="50" spans="1:6" ht="12.75" customHeight="1" x14ac:dyDescent="0.2">
      <c r="B50" s="1" t="b">
        <f ca="1">COUNTIF(B51:B53,TRUE)&gt;0</f>
        <v>1</v>
      </c>
      <c r="D50" s="1047" t="str">
        <f ca="1">INDEX(TBLStructure[Number],MATCH(A51,TBLStructure[Model Reference],0))&amp;". "&amp;INDEX(TBLStructure[Section],MATCH(A51,TBLStructure[Model Reference],0))</f>
        <v>7. Managing uncertainties</v>
      </c>
    </row>
    <row r="51" spans="1:6" ht="12.75" customHeight="1" x14ac:dyDescent="0.2">
      <c r="A51" s="1">
        <v>114</v>
      </c>
      <c r="B51" s="1" t="b">
        <f ca="1">(COUNTIF(TBLStructure[Sub-category],INDEX(TBLStructure[Sub-category],MATCH(A51,TBLStructure[Model Reference],0)))-COUNTIFS(TBLStructure[Sub-category],INDEX(TBLStructure[Sub-category],MATCH(A51,TBLStructure[Model Reference],0)),TBLStructure[Full Note Ref],"*Hidden"))&gt;0</f>
        <v>1</v>
      </c>
      <c r="E51" s="1046" t="str">
        <f ca="1">INDEX(TBLStructure[Number],MATCH(A51,TBLStructure[Model Reference],0))&amp;"."&amp;INDEX(TBLStructure[Sub Number],MATCH(A51,TBLStructure[Model Reference],0))&amp;" "&amp;INDEX(TBLStructure[Sub-category],MATCH(A51,TBLStructure[Model Reference],0))</f>
        <v xml:space="preserve">7.1 Contingent Assets and Liabilities </v>
      </c>
    </row>
    <row r="52" spans="1:6" ht="12.75" customHeight="1" x14ac:dyDescent="0.2">
      <c r="A52" s="1">
        <v>116</v>
      </c>
      <c r="B52" s="1" t="b">
        <f ca="1">(COUNTIF(TBLStructure[Sub-category],INDEX(TBLStructure[Sub-category],MATCH(A52,TBLStructure[Model Reference],0)))-COUNTIFS(TBLStructure[Sub-category],INDEX(TBLStructure[Sub-category],MATCH(A52,TBLStructure[Model Reference],0)),TBLStructure[Full Note Ref],"*Hidden"))&gt;0</f>
        <v>1</v>
      </c>
      <c r="E52" s="1046" t="str">
        <f ca="1">INDEX(TBLStructure[Number],MATCH(A52,TBLStructure[Model Reference],0))&amp;"."&amp;INDEX(TBLStructure[Sub Number],MATCH(A52,TBLStructure[Model Reference],0))&amp;" "&amp;INDEX(TBLStructure[Sub-category],MATCH(A52,TBLStructure[Model Reference],0))</f>
        <v>7.2 Financial Instruments</v>
      </c>
    </row>
    <row r="53" spans="1:6" ht="12.75" customHeight="1" x14ac:dyDescent="0.2">
      <c r="A53" s="1">
        <v>127</v>
      </c>
      <c r="B53" s="1" t="b">
        <f ca="1">(COUNTIF(TBLStructure[Sub-category],INDEX(TBLStructure[Sub-category],MATCH(A53,TBLStructure[Model Reference],0)))-COUNTIFS(TBLStructure[Sub-category],INDEX(TBLStructure[Sub-category],MATCH(A53,TBLStructure[Model Reference],0)),TBLStructure[Full Note Ref],"*Hidden"))&gt;0</f>
        <v>1</v>
      </c>
      <c r="E53" s="1046" t="str">
        <f ca="1">INDEX(TBLStructure[Number],MATCH(A53,TBLStructure[Model Reference],0))&amp;"."&amp;INDEX(TBLStructure[Sub Number],MATCH(A53,TBLStructure[Model Reference],0))&amp;" "&amp;INDEX(TBLStructure[Sub-category],MATCH(A53,TBLStructure[Model Reference],0))</f>
        <v>7.3 Administered - Financial Instruments</v>
      </c>
    </row>
    <row r="54" spans="1:6" ht="12.75" customHeight="1" x14ac:dyDescent="0.2">
      <c r="A54" s="1">
        <v>138</v>
      </c>
      <c r="B54" s="1" t="b">
        <f ca="1">(COUNTIF(TBLStructure[Sub-category],INDEX(TBLStructure[Sub-category],MATCH(A54,TBLStructure[Model Reference],0)))-COUNTIFS(TBLStructure[Sub-category],INDEX(TBLStructure[Sub-category],MATCH(A54,TBLStructure[Model Reference],0)),TBLStructure[Full Note Ref],"*Hidden"))&gt;0</f>
        <v>1</v>
      </c>
      <c r="E54" s="1046" t="s">
        <v>28</v>
      </c>
    </row>
    <row r="55" spans="1:6" ht="12.75" customHeight="1" x14ac:dyDescent="0.2">
      <c r="A55" s="1">
        <v>140</v>
      </c>
      <c r="B55" s="1" t="b">
        <f ca="1">(COUNTIF(TBLStructure[Sub-category],INDEX(TBLStructure[Sub-category],MATCH(A55,TBLStructure[Model Reference],0)))-COUNTIFS(TBLStructure[Sub-category],INDEX(TBLStructure[Sub-category],MATCH(A55,TBLStructure[Model Reference],0)),TBLStructure[Full Note Ref],"*Hidden"))&gt;0</f>
        <v>1</v>
      </c>
      <c r="E55" s="1046" t="s">
        <v>29</v>
      </c>
    </row>
    <row r="56" spans="1:6" ht="12.75" customHeight="1" x14ac:dyDescent="0.2">
      <c r="B56" s="1" t="b">
        <f ca="1">COUNTIF(B58:B60,TRUE)&gt;0</f>
        <v>1</v>
      </c>
      <c r="D56" s="1047" t="str">
        <f ca="1">INDEX(TBLStructure[Number],MATCH(A58,TBLStructure[Model Reference],0))&amp;". "&amp;INDEX(TBLStructure[Section],MATCH(A58,TBLStructure[Model Reference],0))</f>
        <v>8. Other information</v>
      </c>
    </row>
    <row r="57" spans="1:6" ht="12.75" customHeight="1" x14ac:dyDescent="0.2">
      <c r="A57" s="1">
        <v>148</v>
      </c>
      <c r="B57" s="1" t="b">
        <f ca="1">COUNTIF(B59:B61,TRUE)&gt;0</f>
        <v>1</v>
      </c>
      <c r="D57" s="1047"/>
      <c r="E57" s="1046" t="str">
        <f ca="1">INDEX(TBLStructure[Number],MATCH(A57,TBLStructure[Model Reference],0))&amp;"."&amp;INDEX(TBLStructure[Sub Number],MATCH(A57,TBLStructure[Model Reference],0))&amp;" "&amp;INDEX(TBLStructure[Sub-category],MATCH(A57,TBLStructure[Model Reference],0))</f>
        <v>8.1 Current/non-current distinction for assets and liabilities</v>
      </c>
    </row>
    <row r="58" spans="1:6" ht="12.75" customHeight="1" x14ac:dyDescent="0.2">
      <c r="A58" s="1">
        <v>142</v>
      </c>
      <c r="B58" s="1" t="b">
        <f ca="1">(COUNTIF(TBLStructure[Sub-category],INDEX(TBLStructure[Sub-category],MATCH(A58,TBLStructure[Model Reference],0)))-COUNTIFS(TBLStructure[Sub-category],INDEX(TBLStructure[Sub-category],MATCH(A58,TBLStructure[Model Reference],0)),TBLStructure[Full Note Ref],"*Hidden"))&gt;0</f>
        <v>1</v>
      </c>
      <c r="E58" s="1046" t="str">
        <f ca="1">INDEX(TBLStructure[Number],MATCH(A58,TBLStructure[Model Reference],0))&amp;"."&amp;INDEX(TBLStructure[Sub Number],MATCH(A58,TBLStructure[Model Reference],0))&amp;" "&amp;INDEX(TBLStructure[Sub-category],MATCH(A58,TBLStructure[Model Reference],0))</f>
        <v>8.2 Assets Held in Trust</v>
      </c>
    </row>
    <row r="59" spans="1:6" ht="12.75" customHeight="1" thickBot="1" x14ac:dyDescent="0.25">
      <c r="A59" s="1">
        <v>143</v>
      </c>
      <c r="B59" s="1" t="b">
        <f ca="1">(COUNTIF(TBLStructure[Sub-category],INDEX(TBLStructure[Sub-category],MATCH(A59,TBLStructure[Model Reference],0)))-COUNTIFS(TBLStructure[Sub-category],INDEX(TBLStructure[Sub-category],MATCH(A59,TBLStructure[Model Reference],0)),TBLStructure[Full Note Ref],"*Hidden"))&gt;0</f>
        <v>1</v>
      </c>
      <c r="E59" s="1046" t="str">
        <f ca="1">INDEX(TBLStructure[Number],MATCH(A59,TBLStructure[Model Reference],0))&amp;"."&amp;INDEX(TBLStructure[Sub Number],MATCH(A59,TBLStructure[Model Reference],0))&amp;" "&amp;INDEX(TBLStructure[Sub-category],MATCH(A59,TBLStructure[Model Reference],0))</f>
        <v>8.3 Restructuring</v>
      </c>
      <c r="F59" s="80"/>
    </row>
    <row r="60" spans="1:6" ht="12.75" customHeight="1" x14ac:dyDescent="0.2">
      <c r="E60" s="1046"/>
    </row>
    <row r="61" spans="1:6" ht="12.75" customHeight="1" thickBot="1" x14ac:dyDescent="0.25">
      <c r="D61" s="80"/>
      <c r="E61" s="80"/>
    </row>
  </sheetData>
  <mergeCells count="2">
    <mergeCell ref="D3:E3"/>
    <mergeCell ref="D4:E4"/>
  </mergeCells>
  <hyperlinks>
    <hyperlink ref="E8" location="DeptIS!A1" display="DeptIS!A1" xr:uid="{6861E4CC-3ACC-413C-93D8-97B2395753EA}"/>
    <hyperlink ref="E21" location="FPE1.1!A1" display="FPE1.1!A1" xr:uid="{9F76582E-E29C-4A21-8CD0-245A0A6D3DEA}"/>
    <hyperlink ref="E9:E15" location="DeptIS!A1" display="DeptIS!A1" xr:uid="{D7744B07-18AB-4A70-9497-9E0075422221}"/>
    <hyperlink ref="E29:E39" location="FPE1.1!A1" display="FPE1.1!A1" xr:uid="{3027A30D-D284-4DB9-83A9-986934F68C9B}"/>
    <hyperlink ref="E41:E44" location="FPE1.1!A1" display="FPE1.1!A1" xr:uid="{644AAAD8-1F34-4976-8EE6-84595CB773B9}"/>
    <hyperlink ref="E47:E49" location="FPE1.1!A1" display="FPE1.1!A1" xr:uid="{98A15377-15E3-4440-A6C3-EDEE7B140C62}"/>
    <hyperlink ref="E51:E53" location="FPE1.1!A1" display="FPE1.1!A1" xr:uid="{56BD9BC8-54E3-45EF-94A4-BA0179DBF9AC}"/>
    <hyperlink ref="E9" location="DeptBS!A1" display="DeptBS!A1" xr:uid="{67E47159-FFD6-4B1B-94E9-C9F668124DD4}"/>
    <hyperlink ref="E10" location="DeptCE!A1" display="DeptCE!A1" xr:uid="{44395147-E809-4B17-ABCE-AACEA09566B3}"/>
    <hyperlink ref="E11" location="DeptCF!A1" display="DeptCF!A1" xr:uid="{DF02F17F-B1B8-4F6F-88EF-2719393BC46E}"/>
    <hyperlink ref="E12" location="AdminIS!A1" display="AdminIS!A1" xr:uid="{390EF926-3EE2-461C-9488-0F69CE046C2A}"/>
    <hyperlink ref="E13" location="AdminBS!A1" display="AdminBS!A1" xr:uid="{C2198F9F-5983-49B5-83E3-F3A0B14AC3A6}"/>
    <hyperlink ref="E14" location="AdminCE!A1" display="AdminCE!A1" xr:uid="{8345D049-DC17-497D-9A80-AA42C28F9007}"/>
    <hyperlink ref="E15" location="AdminCF!A1" display="AdminCF!A1" xr:uid="{4B545E3F-8E87-40F7-8160-36BB9B217124}"/>
    <hyperlink ref="E22" location="FPE1.2!A1" display="FPE1.2!A1" xr:uid="{22685B07-8564-41B6-AC55-CBEF6C71DD45}"/>
    <hyperlink ref="E26" location="FPE2.2!A1" display="FPE2.2!A1" xr:uid="{AB26B4F1-3BBD-4A8B-9BFE-2AB82680BBC0}"/>
    <hyperlink ref="E25" location="FPE2.1!A1" display="FPE2.1!A1" xr:uid="{5AAF65BA-A653-45E4-844E-B592EC24311B}"/>
    <hyperlink ref="E29" location="FPO3.1!A1" display="FPO3.1!A1" xr:uid="{0B9F2B6A-6130-4100-9974-B4528FF4611A}"/>
    <hyperlink ref="E30" location="FPOPPE3.2!A1" display="FPOPPE3.2!A1" xr:uid="{339FA80F-D29E-4BDC-8816-5DAF70BC7F5B}"/>
    <hyperlink ref="E31" location="FPO3.3!A1" display="FPO3.3!A1" xr:uid="{B9C6C335-17FC-4EF6-AF29-00B8F975CBA8}"/>
    <hyperlink ref="E32" location="FPO3.4!A1" display="FPO3.4!A1" xr:uid="{12DF8EE3-F7FD-4533-AD41-A84C16E2566F}"/>
    <hyperlink ref="E33" location="FPO3.5!A1" display="FPO3.5!A1" xr:uid="{EE699E84-1DC7-4B2E-A104-206BA5A8C71F}"/>
    <hyperlink ref="E35" location="FPO4.1!A1" display="FPO4.1!A1" xr:uid="{42B58892-36BE-4C7F-B0DE-4D56C66C3950}"/>
    <hyperlink ref="E36" location="FPOPPE4.2!A1" display="FPOPPE4.2!A1" xr:uid="{41F8088E-E2C2-48D6-B028-DA40A208F885}"/>
    <hyperlink ref="E37" location="FPO4.3!A1" display="FPO4.3!A1" xr:uid="{0578BE7F-8461-4633-9E31-728CE09F0C9A}"/>
    <hyperlink ref="E38" location="FPO4.4!A1" display="FPO4.4!A1" xr:uid="{A9780788-C64D-40DE-A1B4-98D1B83F19D5}"/>
    <hyperlink ref="E39" location="FPO4.5!A1" display="FPO4.5!A1" xr:uid="{75C5CF74-5083-4C29-81F6-A9546028047B}"/>
    <hyperlink ref="E41" location="F5.1!A1" display="F5.1!A1" xr:uid="{6B5B3D4F-D144-4D3C-B078-DC55966360AF}"/>
    <hyperlink ref="E42" location="F5.2!A1" display="F5.2!A1" xr:uid="{37591C8C-094E-4BBC-BAB4-C75A10D29C59}"/>
    <hyperlink ref="E43" location="F5.3!A1" display="F5.3!A1" xr:uid="{A34A6AC4-E03F-4001-8D0E-C562FF86ED95}"/>
    <hyperlink ref="E44" location="F5.4!A1" display="F5.4!A1" xr:uid="{6F93A3D3-024E-4B46-A009-21B44C624B74}"/>
    <hyperlink ref="E47" location="PR6.1!A1" display="PR6.1!A1" xr:uid="{185B5E1D-B717-4BD6-B655-EEF64018FF49}"/>
    <hyperlink ref="E48" location="PR6.2!A1" display="PR6.2!A1" xr:uid="{BE8D0515-5D3E-4D04-B7DA-568A285D08CD}"/>
    <hyperlink ref="E49" location="PR6.3!A1" display="PR6.3!A1" xr:uid="{8B0D5794-B95D-48BE-B165-B3C4CBC8EC45}"/>
    <hyperlink ref="E51" location="MU7.1!A1" display="MU7.1!A1" xr:uid="{9B7D8B32-619B-4E2F-BAE2-30AEB3262D67}"/>
    <hyperlink ref="E52" location="MU7.2!A1" display="MU7.2!A1" xr:uid="{1F7C1EB7-1D77-4284-A933-6AE1246879D6}"/>
    <hyperlink ref="E53" location="MU7.3!A1" display="MU7.3!A1" xr:uid="{78DABAC6-A365-4C2C-96B7-507D3076A5DD}"/>
    <hyperlink ref="E58" location="OI8.2!A1" display="OI8.2!A1" xr:uid="{5AB77873-7CFE-47F7-A1BD-868F481CB573}"/>
    <hyperlink ref="E34" location="FPE1.1!A1" display="FPE1.1!A1" xr:uid="{160EF00D-B541-47D7-8919-0468C40FC15E}"/>
    <hyperlink ref="E59:E60" r:id="rId1" location="OI8.1!A1" display="OI8.1!A1" xr:uid="{4664456A-2176-42C5-8132-F93B887FB465}"/>
    <hyperlink ref="E59" location="OI8.3!A1" display="OI8.3!A1" xr:uid="{1D3012CC-F74B-430A-80D2-6D7D9CDBA08C}"/>
    <hyperlink ref="E23" location="FPE1.3Hide028!A1" display="FPE1.3Hide028!A1" xr:uid="{0AE2BEF2-AB05-40A5-84A2-E76A51E406F2}"/>
    <hyperlink ref="E27" location="FPE2.3Hide053!A1" display="FPE2.3Hide053!A1" xr:uid="{6E0AA6DE-081C-43E7-B22E-E90556E74B27}"/>
    <hyperlink ref="E54" location="MU7.4!A1" display="MU7.4!A1" xr:uid="{878C7D6F-B192-4408-A48E-6C168F3FD131}"/>
    <hyperlink ref="E55" location="MU7.5!A1" display="MU7.5!A1" xr:uid="{BC71CCB7-5F67-4984-8784-F22F0464437C}"/>
    <hyperlink ref="E45" location="F5.5Hide160!A1" display="F5.5Hide160!A1" xr:uid="{CC0F9FC6-6436-4CB1-9191-8750FC5FC2FD}"/>
    <hyperlink ref="E57" location="OI8.1!A1" display="OI8.1!A1" xr:uid="{21E88D0F-3763-4B47-83CE-1D3ECBF79474}"/>
    <hyperlink ref="D5" r:id="rId2" location="Certification!A1" xr:uid="{AFA2B3EB-A2C9-4029-84D4-4386BDAF1A59}"/>
    <hyperlink ref="D17" location="Overview!A1" display="Overview" xr:uid="{056FB74D-B2F3-4145-95FE-E1843397D316}"/>
  </hyperlinks>
  <printOptions horizontalCentered="1"/>
  <pageMargins left="0.23622047244094491" right="0.23622047244094491" top="0.74803149606299213" bottom="0.74803149606299213" header="0.31496062992125984" footer="0.31496062992125984"/>
  <pageSetup paperSize="9" orientation="portrait" r:id="rId3"/>
  <customProperties>
    <customPr name="_pios_id" r:id="rId4"/>
  </customPropertie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07FB-ABAC-4644-B42F-CA728434663C}">
  <sheetPr codeName="Sheet12"/>
  <dimension ref="A1:J22"/>
  <sheetViews>
    <sheetView showGridLines="0" view="pageBreakPreview" zoomScaleNormal="100" zoomScaleSheetLayoutView="100" workbookViewId="0"/>
  </sheetViews>
  <sheetFormatPr defaultColWidth="8.7109375" defaultRowHeight="14.25" x14ac:dyDescent="0.2"/>
  <cols>
    <col min="1" max="1" width="8.7109375" style="191"/>
    <col min="2" max="2" width="37.42578125" style="191" customWidth="1"/>
    <col min="3" max="3" width="19.28515625" style="191" customWidth="1"/>
    <col min="4" max="4" width="36.42578125" style="191" customWidth="1"/>
    <col min="5" max="10" width="8.7109375" style="191"/>
    <col min="11" max="16384" width="8.7109375" style="193"/>
  </cols>
  <sheetData>
    <row r="1" spans="2:7" x14ac:dyDescent="0.2">
      <c r="B1" s="1083"/>
      <c r="C1" s="1083"/>
      <c r="D1" s="1083"/>
    </row>
    <row r="2" spans="2:7" x14ac:dyDescent="0.2">
      <c r="B2" s="1048" t="s">
        <v>30</v>
      </c>
      <c r="C2" s="1049"/>
      <c r="D2" s="1048"/>
      <c r="E2" s="1048"/>
    </row>
    <row r="3" spans="2:7" x14ac:dyDescent="0.2">
      <c r="B3" s="1084"/>
      <c r="C3" s="1084"/>
      <c r="D3" s="1084"/>
    </row>
    <row r="4" spans="2:7" ht="51" customHeight="1" x14ac:dyDescent="0.2">
      <c r="B4" s="1085"/>
      <c r="C4" s="1085"/>
      <c r="D4" s="1085"/>
      <c r="G4" s="1050" t="s">
        <v>31</v>
      </c>
    </row>
    <row r="5" spans="2:7" ht="33" customHeight="1" x14ac:dyDescent="0.2">
      <c r="B5" s="1082"/>
      <c r="C5" s="1082"/>
      <c r="D5" s="1082"/>
    </row>
    <row r="18" spans="2:5" x14ac:dyDescent="0.2">
      <c r="B18" s="1048" t="s">
        <v>32</v>
      </c>
      <c r="C18" s="1049"/>
      <c r="D18" s="1048"/>
      <c r="E18" s="1048"/>
    </row>
    <row r="19" spans="2:5" x14ac:dyDescent="0.2">
      <c r="B19" s="1084"/>
      <c r="C19" s="1084"/>
      <c r="D19" s="1084"/>
    </row>
    <row r="20" spans="2:5" ht="51" customHeight="1" x14ac:dyDescent="0.2">
      <c r="B20" s="1085"/>
      <c r="C20" s="1085"/>
      <c r="D20" s="1085"/>
    </row>
    <row r="21" spans="2:5" ht="33" customHeight="1" x14ac:dyDescent="0.2">
      <c r="B21" s="1082"/>
      <c r="C21" s="1082"/>
      <c r="D21" s="1082"/>
    </row>
    <row r="22" spans="2:5" ht="24" customHeight="1" x14ac:dyDescent="0.2">
      <c r="B22" s="1082"/>
      <c r="C22" s="1082"/>
      <c r="D22" s="1082"/>
    </row>
  </sheetData>
  <mergeCells count="8">
    <mergeCell ref="B21:D21"/>
    <mergeCell ref="B22:D22"/>
    <mergeCell ref="B1:D1"/>
    <mergeCell ref="B3:D3"/>
    <mergeCell ref="B4:D4"/>
    <mergeCell ref="B5:D5"/>
    <mergeCell ref="B19:D19"/>
    <mergeCell ref="B20:D20"/>
  </mergeCell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4" max="1048575" man="1"/>
  </col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011A7-7028-48EC-B74F-7835597FC75E}">
  <sheetPr codeName="Sheet7">
    <pageSetUpPr fitToPage="1"/>
  </sheetPr>
  <dimension ref="A1:Q160"/>
  <sheetViews>
    <sheetView zoomScaleNormal="100" workbookViewId="0"/>
  </sheetViews>
  <sheetFormatPr defaultColWidth="8.7109375" defaultRowHeight="12" x14ac:dyDescent="0.2"/>
  <cols>
    <col min="1" max="1" width="16.28515625" style="3" bestFit="1" customWidth="1"/>
    <col min="2" max="2" width="18" style="3" customWidth="1"/>
    <col min="3" max="3" width="7.28515625" style="3" customWidth="1"/>
    <col min="4" max="4" width="22.28515625" style="3" customWidth="1"/>
    <col min="5" max="5" width="7.28515625" style="3" customWidth="1"/>
    <col min="6" max="6" width="36.28515625" style="3" customWidth="1"/>
    <col min="7" max="7" width="7.28515625" style="3" customWidth="1"/>
    <col min="8" max="8" width="10.5703125" style="3" customWidth="1"/>
    <col min="9" max="9" width="42.5703125" style="3" customWidth="1"/>
    <col min="10" max="10" width="10.28515625" style="3" bestFit="1" customWidth="1"/>
    <col min="11" max="11" width="11.28515625" style="3" customWidth="1"/>
    <col min="12" max="12" width="13.28515625" style="3" bestFit="1" customWidth="1"/>
    <col min="13" max="14" width="13.28515625" style="3" customWidth="1"/>
    <col min="15" max="15" width="8.7109375" style="3"/>
    <col min="16" max="16" width="16.28515625" style="3" bestFit="1" customWidth="1"/>
    <col min="17" max="16384" width="8.7109375" style="3"/>
  </cols>
  <sheetData>
    <row r="1" spans="1:17" x14ac:dyDescent="0.2">
      <c r="A1" s="3" t="s">
        <v>33</v>
      </c>
      <c r="B1" s="3" t="s">
        <v>34</v>
      </c>
      <c r="C1" s="3" t="s">
        <v>35</v>
      </c>
      <c r="D1" s="3" t="s">
        <v>36</v>
      </c>
      <c r="E1" s="3" t="s">
        <v>37</v>
      </c>
      <c r="F1" s="3" t="s">
        <v>38</v>
      </c>
      <c r="G1" s="3" t="s">
        <v>39</v>
      </c>
      <c r="H1" s="3" t="s">
        <v>40</v>
      </c>
      <c r="I1" s="3" t="s">
        <v>41</v>
      </c>
      <c r="J1" s="3" t="s">
        <v>42</v>
      </c>
      <c r="K1" s="3" t="s">
        <v>43</v>
      </c>
      <c r="L1" s="3" t="s">
        <v>44</v>
      </c>
      <c r="M1" s="3" t="s">
        <v>45</v>
      </c>
      <c r="N1" s="3" t="s">
        <v>46</v>
      </c>
      <c r="O1" s="3" t="s">
        <v>47</v>
      </c>
      <c r="P1" s="3" t="s">
        <v>48</v>
      </c>
      <c r="Q1" s="3" t="s">
        <v>49</v>
      </c>
    </row>
    <row r="2" spans="1:17" x14ac:dyDescent="0.2">
      <c r="A2" s="3">
        <v>1</v>
      </c>
      <c r="B2" s="3" t="s">
        <v>50</v>
      </c>
      <c r="C2" s="1012"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2" s="3" t="s">
        <v>15</v>
      </c>
      <c r="E2" s="1012"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2" s="3" t="s">
        <v>15</v>
      </c>
      <c r="G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2" s="1012" t="str">
        <f>IF(TBLStructure[[#This Row],[Section]]="Primary",TBLStructure[[#This Row],[Note Title]],TBLStructure[[#This Row],[Number]]&amp;"."&amp;TBLStructure[[#This Row],[Sub Number]]&amp;TBLStructure[[#This Row],[Note Reference]])</f>
        <v>Statement of Comprehensive Income</v>
      </c>
      <c r="I2" s="3" t="str">
        <f>IF(TBLStructure[[#This Row],[Section]]="Primary",TBLStructure[[#This Row],[Note Title]],TBLStructure[[#This Row],[Full Note Ref]]&amp; ": " &amp; TBLStructure[[#This Row],[Note Title]])</f>
        <v>Statement of Comprehensive Income</v>
      </c>
      <c r="J2" s="1013" t="b">
        <v>1</v>
      </c>
      <c r="K2" s="4" t="s">
        <v>51</v>
      </c>
      <c r="L2" s="3" t="s">
        <v>52</v>
      </c>
      <c r="M2" s="4"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DeptIS</v>
      </c>
      <c r="N2" s="3" t="s">
        <v>51</v>
      </c>
      <c r="O2" s="3" t="b">
        <f>TBLStructure[[#This Row],[Current Sheet Name]]=TBLStructure[[#This Row],[Sheet Name]]</f>
        <v>1</v>
      </c>
      <c r="P2" s="3" t="s">
        <v>53</v>
      </c>
      <c r="Q2" s="3">
        <v>2</v>
      </c>
    </row>
    <row r="3" spans="1:17" x14ac:dyDescent="0.2">
      <c r="A3" s="3">
        <v>2</v>
      </c>
      <c r="B3" s="3" t="s">
        <v>50</v>
      </c>
      <c r="C3" s="1012"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3" s="3" t="s">
        <v>12</v>
      </c>
      <c r="E3" s="1012"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3" s="3" t="s">
        <v>12</v>
      </c>
      <c r="G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3" s="1012" t="str">
        <f>IF(TBLStructure[[#This Row],[Section]]="Primary",TBLStructure[[#This Row],[Note Title]],TBLStructure[[#This Row],[Number]]&amp;"."&amp;TBLStructure[[#This Row],[Sub Number]]&amp;TBLStructure[[#This Row],[Note Reference]])</f>
        <v>Statement of Financial Position</v>
      </c>
      <c r="I3" s="3" t="str">
        <f>IF(TBLStructure[[#This Row],[Section]]="Primary",TBLStructure[[#This Row],[Note Title]],TBLStructure[[#This Row],[Full Note Ref]]&amp; ": " &amp; TBLStructure[[#This Row],[Note Title]])</f>
        <v>Statement of Financial Position</v>
      </c>
      <c r="J3" s="1013" t="b">
        <v>1</v>
      </c>
      <c r="K3" s="4" t="s">
        <v>54</v>
      </c>
      <c r="L3" s="3" t="s">
        <v>52</v>
      </c>
      <c r="M3" s="4"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DeptBS</v>
      </c>
      <c r="N3" s="3" t="s">
        <v>54</v>
      </c>
      <c r="O3" s="3" t="b">
        <f>TBLStructure[[#This Row],[Current Sheet Name]]=TBLStructure[[#This Row],[Sheet Name]]</f>
        <v>1</v>
      </c>
      <c r="P3" s="3" t="s">
        <v>53</v>
      </c>
      <c r="Q3" s="3">
        <v>2</v>
      </c>
    </row>
    <row r="4" spans="1:17" x14ac:dyDescent="0.2">
      <c r="A4" s="3">
        <v>3</v>
      </c>
      <c r="B4" s="3" t="s">
        <v>50</v>
      </c>
      <c r="C4" s="1012"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4" s="3" t="s">
        <v>16</v>
      </c>
      <c r="E4" s="1012"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4" s="3" t="s">
        <v>16</v>
      </c>
      <c r="G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4" s="1012" t="str">
        <f>IF(TBLStructure[[#This Row],[Section]]="Primary",TBLStructure[[#This Row],[Note Title]],TBLStructure[[#This Row],[Number]]&amp;"."&amp;TBLStructure[[#This Row],[Sub Number]]&amp;TBLStructure[[#This Row],[Note Reference]])</f>
        <v>Statement of Changes in Equity</v>
      </c>
      <c r="I4" s="3" t="str">
        <f>IF(TBLStructure[[#This Row],[Section]]="Primary",TBLStructure[[#This Row],[Note Title]],TBLStructure[[#This Row],[Full Note Ref]]&amp; ": " &amp; TBLStructure[[#This Row],[Note Title]])</f>
        <v>Statement of Changes in Equity</v>
      </c>
      <c r="J4" s="1013" t="b">
        <v>1</v>
      </c>
      <c r="K4" s="4" t="s">
        <v>55</v>
      </c>
      <c r="L4" s="3" t="s">
        <v>52</v>
      </c>
      <c r="M4" s="4"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DeptCE</v>
      </c>
      <c r="N4" s="3" t="s">
        <v>55</v>
      </c>
      <c r="O4" s="3" t="b">
        <f>TBLStructure[[#This Row],[Current Sheet Name]]=TBLStructure[[#This Row],[Sheet Name]]</f>
        <v>1</v>
      </c>
      <c r="P4" s="3" t="s">
        <v>53</v>
      </c>
      <c r="Q4" s="3">
        <v>2</v>
      </c>
    </row>
    <row r="5" spans="1:17" x14ac:dyDescent="0.2">
      <c r="A5" s="3">
        <v>4</v>
      </c>
      <c r="B5" s="3" t="s">
        <v>50</v>
      </c>
      <c r="C5" s="1012"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5" s="3" t="s">
        <v>13</v>
      </c>
      <c r="E5" s="1012"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5" s="3" t="s">
        <v>13</v>
      </c>
      <c r="G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5" s="1012" t="str">
        <f>IF(TBLStructure[[#This Row],[Section]]="Primary",TBLStructure[[#This Row],[Note Title]],TBLStructure[[#This Row],[Number]]&amp;"."&amp;TBLStructure[[#This Row],[Sub Number]]&amp;TBLStructure[[#This Row],[Note Reference]])</f>
        <v>Cash Flow Statement</v>
      </c>
      <c r="I5" s="3" t="str">
        <f>IF(TBLStructure[[#This Row],[Section]]="Primary",TBLStructure[[#This Row],[Note Title]],TBLStructure[[#This Row],[Full Note Ref]]&amp; ": " &amp; TBLStructure[[#This Row],[Note Title]])</f>
        <v>Cash Flow Statement</v>
      </c>
      <c r="J5" s="1013" t="b">
        <v>1</v>
      </c>
      <c r="K5" s="4" t="s">
        <v>56</v>
      </c>
      <c r="L5" s="3" t="s">
        <v>52</v>
      </c>
      <c r="M5" s="4"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DeptCF</v>
      </c>
      <c r="N5" s="3" t="s">
        <v>56</v>
      </c>
      <c r="O5" s="3" t="b">
        <f>TBLStructure[[#This Row],[Current Sheet Name]]=TBLStructure[[#This Row],[Sheet Name]]</f>
        <v>1</v>
      </c>
      <c r="P5" s="3" t="s">
        <v>53</v>
      </c>
      <c r="Q5" s="3">
        <v>2</v>
      </c>
    </row>
    <row r="6" spans="1:17" x14ac:dyDescent="0.2">
      <c r="A6" s="3">
        <v>5</v>
      </c>
      <c r="B6" s="3" t="s">
        <v>50</v>
      </c>
      <c r="C6" s="1012"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6" s="3" t="s">
        <v>57</v>
      </c>
      <c r="E6" s="1012"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6" s="3" t="s">
        <v>57</v>
      </c>
      <c r="G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6" s="1012" t="str">
        <f>IF(TBLStructure[[#This Row],[Section]]="Primary",TBLStructure[[#This Row],[Note Title]],TBLStructure[[#This Row],[Number]]&amp;"."&amp;TBLStructure[[#This Row],[Sub Number]]&amp;TBLStructure[[#This Row],[Note Reference]])</f>
        <v>Administered Schedule of Comprehensive Income</v>
      </c>
      <c r="I6" s="3" t="str">
        <f>IF(TBLStructure[[#This Row],[Section]]="Primary",TBLStructure[[#This Row],[Note Title]],TBLStructure[[#This Row],[Full Note Ref]]&amp; ": " &amp; TBLStructure[[#This Row],[Note Title]])</f>
        <v>Administered Schedule of Comprehensive Income</v>
      </c>
      <c r="J6" s="1013" t="b">
        <v>1</v>
      </c>
      <c r="K6" s="4" t="s">
        <v>58</v>
      </c>
      <c r="L6" s="3" t="s">
        <v>59</v>
      </c>
      <c r="M6" s="4"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AdminIS</v>
      </c>
      <c r="N6" s="3" t="s">
        <v>58</v>
      </c>
      <c r="O6" s="3" t="b">
        <f>TBLStructure[[#This Row],[Current Sheet Name]]=TBLStructure[[#This Row],[Sheet Name]]</f>
        <v>1</v>
      </c>
      <c r="P6" s="3" t="s">
        <v>53</v>
      </c>
      <c r="Q6" s="3">
        <v>2</v>
      </c>
    </row>
    <row r="7" spans="1:17" x14ac:dyDescent="0.2">
      <c r="A7" s="3">
        <v>6</v>
      </c>
      <c r="B7" s="3" t="s">
        <v>50</v>
      </c>
      <c r="C7" s="1012"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7" s="3" t="s">
        <v>60</v>
      </c>
      <c r="E7" s="1012"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7" s="3" t="s">
        <v>60</v>
      </c>
      <c r="G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7" s="1012" t="str">
        <f>IF(TBLStructure[[#This Row],[Section]]="Primary",TBLStructure[[#This Row],[Note Title]],TBLStructure[[#This Row],[Number]]&amp;"."&amp;TBLStructure[[#This Row],[Sub Number]]&amp;TBLStructure[[#This Row],[Note Reference]])</f>
        <v>Administered Schedule of Assets and Liabilities</v>
      </c>
      <c r="I7" s="3" t="str">
        <f>IF(TBLStructure[[#This Row],[Section]]="Primary",TBLStructure[[#This Row],[Note Title]],TBLStructure[[#This Row],[Full Note Ref]]&amp; ": " &amp; TBLStructure[[#This Row],[Note Title]])</f>
        <v>Administered Schedule of Assets and Liabilities</v>
      </c>
      <c r="J7" s="1013" t="b">
        <v>1</v>
      </c>
      <c r="K7" s="4" t="s">
        <v>61</v>
      </c>
      <c r="L7" s="3" t="s">
        <v>59</v>
      </c>
      <c r="M7" s="4"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AdminBS</v>
      </c>
      <c r="N7" s="3" t="s">
        <v>61</v>
      </c>
      <c r="O7" s="3" t="b">
        <f>TBLStructure[[#This Row],[Current Sheet Name]]=TBLStructure[[#This Row],[Sheet Name]]</f>
        <v>1</v>
      </c>
      <c r="P7" s="3" t="s">
        <v>53</v>
      </c>
      <c r="Q7" s="3">
        <v>2</v>
      </c>
    </row>
    <row r="8" spans="1:17" x14ac:dyDescent="0.2">
      <c r="A8" s="3">
        <v>7</v>
      </c>
      <c r="B8" s="3" t="s">
        <v>50</v>
      </c>
      <c r="C8" s="1012"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8" s="3" t="s">
        <v>62</v>
      </c>
      <c r="E8" s="1012"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8" s="3" t="s">
        <v>62</v>
      </c>
      <c r="G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8" s="1012" t="str">
        <f>IF(TBLStructure[[#This Row],[Section]]="Primary",TBLStructure[[#This Row],[Note Title]],TBLStructure[[#This Row],[Number]]&amp;"."&amp;TBLStructure[[#This Row],[Sub Number]]&amp;TBLStructure[[#This Row],[Note Reference]])</f>
        <v>Administered Reconciliation Schedule</v>
      </c>
      <c r="I8" s="3" t="str">
        <f>IF(TBLStructure[[#This Row],[Section]]="Primary",TBLStructure[[#This Row],[Note Title]],TBLStructure[[#This Row],[Full Note Ref]]&amp; ": " &amp; TBLStructure[[#This Row],[Note Title]])</f>
        <v>Administered Reconciliation Schedule</v>
      </c>
      <c r="J8" s="1013" t="b">
        <v>1</v>
      </c>
      <c r="K8" s="4" t="s">
        <v>63</v>
      </c>
      <c r="L8" s="3" t="s">
        <v>59</v>
      </c>
      <c r="M8" s="4"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AdminCE</v>
      </c>
      <c r="N8" s="3" t="s">
        <v>63</v>
      </c>
      <c r="O8" s="3" t="b">
        <f>TBLStructure[[#This Row],[Current Sheet Name]]=TBLStructure[[#This Row],[Sheet Name]]</f>
        <v>1</v>
      </c>
      <c r="P8" s="3" t="s">
        <v>53</v>
      </c>
      <c r="Q8" s="3">
        <v>2</v>
      </c>
    </row>
    <row r="9" spans="1:17" x14ac:dyDescent="0.2">
      <c r="A9" s="3">
        <v>8</v>
      </c>
      <c r="B9" s="3" t="s">
        <v>50</v>
      </c>
      <c r="C9" s="1012"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9" s="3" t="s">
        <v>64</v>
      </c>
      <c r="E9" s="1012"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9" s="3" t="s">
        <v>64</v>
      </c>
      <c r="G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9" s="1012" t="str">
        <f>IF(TBLStructure[[#This Row],[Section]]="Primary",TBLStructure[[#This Row],[Note Title]],TBLStructure[[#This Row],[Number]]&amp;"."&amp;TBLStructure[[#This Row],[Sub Number]]&amp;TBLStructure[[#This Row],[Note Reference]])</f>
        <v>Administered Cash Flow Statement</v>
      </c>
      <c r="I9" s="3" t="str">
        <f>IF(TBLStructure[[#This Row],[Section]]="Primary",TBLStructure[[#This Row],[Note Title]],TBLStructure[[#This Row],[Full Note Ref]]&amp; ": " &amp; TBLStructure[[#This Row],[Note Title]])</f>
        <v>Administered Cash Flow Statement</v>
      </c>
      <c r="J9" s="1013" t="b">
        <v>1</v>
      </c>
      <c r="K9" s="4" t="s">
        <v>65</v>
      </c>
      <c r="L9" s="3" t="s">
        <v>59</v>
      </c>
      <c r="M9" s="4"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AdminCF</v>
      </c>
      <c r="N9" s="3" t="s">
        <v>65</v>
      </c>
      <c r="O9" s="3" t="b">
        <f>TBLStructure[[#This Row],[Current Sheet Name]]=TBLStructure[[#This Row],[Sheet Name]]</f>
        <v>1</v>
      </c>
      <c r="P9" s="3" t="s">
        <v>53</v>
      </c>
      <c r="Q9" s="3">
        <v>2</v>
      </c>
    </row>
    <row r="10" spans="1:17" x14ac:dyDescent="0.2">
      <c r="A10" s="3">
        <v>9</v>
      </c>
      <c r="B10" s="3" t="s">
        <v>66</v>
      </c>
      <c r="C1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0" s="3" t="s">
        <v>67</v>
      </c>
      <c r="E1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0" s="3" t="s">
        <v>68</v>
      </c>
      <c r="G1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 s="1012" t="str">
        <f ca="1">IF(TBLStructure[[#This Row],[Section]]="Primary",TBLStructure[[#This Row],[Note Title]],TBLStructure[[#This Row],[Number]]&amp;"."&amp;TBLStructure[[#This Row],[Sub Number]]&amp;TBLStructure[[#This Row],[Note Reference]])</f>
        <v>1.1A</v>
      </c>
      <c r="I10" s="3" t="str">
        <f ca="1">IF(TBLStructure[[#This Row],[Section]]="Primary",TBLStructure[[#This Row],[Note Title]],TBLStructure[[#This Row],[Full Note Ref]]&amp; ": " &amp; TBLStructure[[#This Row],[Note Title]])</f>
        <v>1.1A: Employee benefits</v>
      </c>
      <c r="J10" s="1013" t="b">
        <v>1</v>
      </c>
      <c r="K10" s="3" t="s">
        <v>69</v>
      </c>
      <c r="L10" s="3" t="s">
        <v>52</v>
      </c>
      <c r="M1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0" s="3" t="s">
        <v>70</v>
      </c>
      <c r="O10" s="3" t="b">
        <f ca="1">TBLStructure[[#This Row],[Current Sheet Name]]=TBLStructure[[#This Row],[Sheet Name]]</f>
        <v>1</v>
      </c>
      <c r="P10" s="3" t="s">
        <v>53</v>
      </c>
      <c r="Q10" s="3">
        <v>2</v>
      </c>
    </row>
    <row r="11" spans="1:17" x14ac:dyDescent="0.2">
      <c r="A11" s="3">
        <v>10</v>
      </c>
      <c r="B11" s="3" t="s">
        <v>66</v>
      </c>
      <c r="C1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1" s="3" t="s">
        <v>67</v>
      </c>
      <c r="E1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 s="3" t="s">
        <v>71</v>
      </c>
      <c r="G1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 s="1012" t="str">
        <f ca="1">IF(TBLStructure[[#This Row],[Section]]="Primary",TBLStructure[[#This Row],[Note Title]],TBLStructure[[#This Row],[Number]]&amp;"."&amp;TBLStructure[[#This Row],[Sub Number]]&amp;TBLStructure[[#This Row],[Note Reference]])</f>
        <v>1.1B</v>
      </c>
      <c r="I11" s="3" t="str">
        <f ca="1">IF(TBLStructure[[#This Row],[Section]]="Primary",TBLStructure[[#This Row],[Note Title]],TBLStructure[[#This Row],[Full Note Ref]]&amp; ": " &amp; TBLStructure[[#This Row],[Note Title]])</f>
        <v>1.1B: Suppliers</v>
      </c>
      <c r="J11" s="1013" t="b">
        <v>1</v>
      </c>
      <c r="K11" s="3" t="s">
        <v>69</v>
      </c>
      <c r="L11" s="3" t="s">
        <v>52</v>
      </c>
      <c r="M1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1" s="3" t="s">
        <v>70</v>
      </c>
      <c r="O11" s="3" t="b">
        <f ca="1">TBLStructure[[#This Row],[Current Sheet Name]]=TBLStructure[[#This Row],[Sheet Name]]</f>
        <v>1</v>
      </c>
      <c r="P11" s="3" t="s">
        <v>53</v>
      </c>
      <c r="Q11" s="3">
        <v>2</v>
      </c>
    </row>
    <row r="12" spans="1:17" x14ac:dyDescent="0.2">
      <c r="A12" s="3">
        <v>11</v>
      </c>
      <c r="B12" s="3" t="s">
        <v>66</v>
      </c>
      <c r="C1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2" s="3" t="s">
        <v>67</v>
      </c>
      <c r="E1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 s="3" t="s">
        <v>72</v>
      </c>
      <c r="G1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2" s="1012" t="str">
        <f ca="1">IF(TBLStructure[[#This Row],[Section]]="Primary",TBLStructure[[#This Row],[Note Title]],TBLStructure[[#This Row],[Number]]&amp;"."&amp;TBLStructure[[#This Row],[Sub Number]]&amp;TBLStructure[[#This Row],[Note Reference]])</f>
        <v>1.1C</v>
      </c>
      <c r="I12" s="3" t="str">
        <f ca="1">IF(TBLStructure[[#This Row],[Section]]="Primary",TBLStructure[[#This Row],[Note Title]],TBLStructure[[#This Row],[Full Note Ref]]&amp; ": " &amp; TBLStructure[[#This Row],[Note Title]])</f>
        <v>1.1C: Grants</v>
      </c>
      <c r="J12" s="1013" t="b">
        <v>1</v>
      </c>
      <c r="K12" s="3" t="s">
        <v>69</v>
      </c>
      <c r="L12" s="3" t="s">
        <v>52</v>
      </c>
      <c r="M1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2" s="3" t="s">
        <v>70</v>
      </c>
      <c r="O12" s="3" t="b">
        <f ca="1">TBLStructure[[#This Row],[Current Sheet Name]]=TBLStructure[[#This Row],[Sheet Name]]</f>
        <v>1</v>
      </c>
      <c r="P12" s="3" t="s">
        <v>53</v>
      </c>
      <c r="Q12" s="3">
        <v>2</v>
      </c>
    </row>
    <row r="13" spans="1:17" x14ac:dyDescent="0.2">
      <c r="A13" s="3">
        <v>12</v>
      </c>
      <c r="B13" s="3" t="s">
        <v>66</v>
      </c>
      <c r="C1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3" s="3" t="s">
        <v>67</v>
      </c>
      <c r="E1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3" s="3" t="s">
        <v>73</v>
      </c>
      <c r="G1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3" s="1012" t="str">
        <f ca="1">IF(TBLStructure[[#This Row],[Section]]="Primary",TBLStructure[[#This Row],[Note Title]],TBLStructure[[#This Row],[Number]]&amp;"."&amp;TBLStructure[[#This Row],[Sub Number]]&amp;TBLStructure[[#This Row],[Note Reference]])</f>
        <v>1.1D</v>
      </c>
      <c r="I13" s="3" t="str">
        <f ca="1">IF(TBLStructure[[#This Row],[Section]]="Primary",TBLStructure[[#This Row],[Note Title]],TBLStructure[[#This Row],[Full Note Ref]]&amp; ": " &amp; TBLStructure[[#This Row],[Note Title]])</f>
        <v>1.1D: Finance costs</v>
      </c>
      <c r="J13" s="1013" t="b">
        <v>1</v>
      </c>
      <c r="K13" s="3" t="s">
        <v>69</v>
      </c>
      <c r="L13" s="3" t="s">
        <v>52</v>
      </c>
      <c r="M1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3" s="3" t="s">
        <v>70</v>
      </c>
      <c r="O13" s="3" t="b">
        <f ca="1">TBLStructure[[#This Row],[Current Sheet Name]]=TBLStructure[[#This Row],[Sheet Name]]</f>
        <v>1</v>
      </c>
      <c r="P13" s="3" t="s">
        <v>53</v>
      </c>
      <c r="Q13" s="3">
        <v>2</v>
      </c>
    </row>
    <row r="14" spans="1:17" x14ac:dyDescent="0.2">
      <c r="A14" s="3">
        <v>146</v>
      </c>
      <c r="B14" s="3" t="s">
        <v>66</v>
      </c>
      <c r="C1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4" s="3" t="s">
        <v>67</v>
      </c>
      <c r="E1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4" s="3" t="s">
        <v>74</v>
      </c>
      <c r="G1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4" s="1012" t="str">
        <f ca="1">IF(TBLStructure[[#This Row],[Section]]="Primary",TBLStructure[[#This Row],[Note Title]],TBLStructure[[#This Row],[Number]]&amp;"."&amp;TBLStructure[[#This Row],[Sub Number]]&amp;TBLStructure[[#This Row],[Note Reference]])</f>
        <v>1.1E</v>
      </c>
      <c r="I14" s="3" t="str">
        <f ca="1">IF(TBLStructure[[#This Row],[Section]]="Primary",TBLStructure[[#This Row],[Note Title]],TBLStructure[[#This Row],[Full Note Ref]]&amp; ": " &amp; TBLStructure[[#This Row],[Note Title]])</f>
        <v>1.1E: Impairment loss on financial instruments</v>
      </c>
      <c r="J14" s="1013" t="b">
        <v>1</v>
      </c>
      <c r="K14" s="3" t="s">
        <v>69</v>
      </c>
      <c r="L14" s="3" t="s">
        <v>52</v>
      </c>
      <c r="M1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4" s="3" t="s">
        <v>70</v>
      </c>
      <c r="O14" s="3" t="b">
        <f ca="1">TBLStructure[[#This Row],[Current Sheet Name]]=TBLStructure[[#This Row],[Sheet Name]]</f>
        <v>1</v>
      </c>
      <c r="P14" s="3" t="s">
        <v>53</v>
      </c>
      <c r="Q14" s="3">
        <v>2</v>
      </c>
    </row>
    <row r="15" spans="1:17" x14ac:dyDescent="0.2">
      <c r="A15" s="3">
        <v>13</v>
      </c>
      <c r="B15" s="3" t="s">
        <v>66</v>
      </c>
      <c r="C1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5" s="3" t="s">
        <v>67</v>
      </c>
      <c r="E1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 s="3" t="s">
        <v>75</v>
      </c>
      <c r="G1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15" s="1012" t="str">
        <f ca="1">IF(TBLStructure[[#This Row],[Section]]="Primary",TBLStructure[[#This Row],[Note Title]],TBLStructure[[#This Row],[Number]]&amp;"."&amp;TBLStructure[[#This Row],[Sub Number]]&amp;TBLStructure[[#This Row],[Note Reference]])</f>
        <v>1.1F</v>
      </c>
      <c r="I15" s="3" t="str">
        <f ca="1">IF(TBLStructure[[#This Row],[Section]]="Primary",TBLStructure[[#This Row],[Note Title]],TBLStructure[[#This Row],[Full Note Ref]]&amp; ": " &amp; TBLStructure[[#This Row],[Note Title]])</f>
        <v>1.1F: Write-down and impairment of other assets</v>
      </c>
      <c r="J15" s="1013" t="b">
        <v>1</v>
      </c>
      <c r="K15" s="3" t="s">
        <v>69</v>
      </c>
      <c r="L15" s="3" t="s">
        <v>52</v>
      </c>
      <c r="M1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5" s="3" t="s">
        <v>70</v>
      </c>
      <c r="O15" s="3" t="b">
        <f ca="1">TBLStructure[[#This Row],[Current Sheet Name]]=TBLStructure[[#This Row],[Sheet Name]]</f>
        <v>1</v>
      </c>
      <c r="P15" s="3" t="s">
        <v>53</v>
      </c>
      <c r="Q15" s="3">
        <v>2</v>
      </c>
    </row>
    <row r="16" spans="1:17" x14ac:dyDescent="0.2">
      <c r="A16" s="3">
        <v>14</v>
      </c>
      <c r="B16" s="3" t="s">
        <v>66</v>
      </c>
      <c r="C1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6" s="3" t="s">
        <v>67</v>
      </c>
      <c r="E1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6" s="3" t="s">
        <v>76</v>
      </c>
      <c r="G1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16" s="1012" t="str">
        <f ca="1">IF(TBLStructure[[#This Row],[Section]]="Primary",TBLStructure[[#This Row],[Note Title]],TBLStructure[[#This Row],[Number]]&amp;"."&amp;TBLStructure[[#This Row],[Sub Number]]&amp;TBLStructure[[#This Row],[Note Reference]])</f>
        <v>1.1G</v>
      </c>
      <c r="I16" s="3" t="str">
        <f ca="1">IF(TBLStructure[[#This Row],[Section]]="Primary",TBLStructure[[#This Row],[Note Title]],TBLStructure[[#This Row],[Full Note Ref]]&amp; ": " &amp; TBLStructure[[#This Row],[Note Title]])</f>
        <v>1.1G: Foreign exchange losses</v>
      </c>
      <c r="J16" s="1013" t="b">
        <v>1</v>
      </c>
      <c r="K16" s="3" t="s">
        <v>69</v>
      </c>
      <c r="L16" s="3" t="s">
        <v>52</v>
      </c>
      <c r="M1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6" s="3" t="s">
        <v>70</v>
      </c>
      <c r="O16" s="3" t="b">
        <f ca="1">TBLStructure[[#This Row],[Current Sheet Name]]=TBLStructure[[#This Row],[Sheet Name]]</f>
        <v>1</v>
      </c>
      <c r="P16" s="3" t="s">
        <v>53</v>
      </c>
      <c r="Q16" s="3">
        <v>2</v>
      </c>
    </row>
    <row r="17" spans="1:17" x14ac:dyDescent="0.2">
      <c r="A17" s="3">
        <v>15</v>
      </c>
      <c r="B17" s="3" t="s">
        <v>66</v>
      </c>
      <c r="C1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7" s="3" t="s">
        <v>67</v>
      </c>
      <c r="E1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7" s="3" t="s">
        <v>77</v>
      </c>
      <c r="G1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17" s="1012" t="str">
        <f ca="1">IF(TBLStructure[[#This Row],[Section]]="Primary",TBLStructure[[#This Row],[Note Title]],TBLStructure[[#This Row],[Number]]&amp;"."&amp;TBLStructure[[#This Row],[Sub Number]]&amp;TBLStructure[[#This Row],[Note Reference]])</f>
        <v>1.1H</v>
      </c>
      <c r="I17" s="3" t="str">
        <f ca="1">IF(TBLStructure[[#This Row],[Section]]="Primary",TBLStructure[[#This Row],[Note Title]],TBLStructure[[#This Row],[Full Note Ref]]&amp; ": " &amp; TBLStructure[[#This Row],[Note Title]])</f>
        <v>1.1H: Other expenses</v>
      </c>
      <c r="J17" s="1013" t="b">
        <v>1</v>
      </c>
      <c r="K17" s="3" t="s">
        <v>69</v>
      </c>
      <c r="L17" s="3" t="s">
        <v>52</v>
      </c>
      <c r="M1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7" s="3" t="s">
        <v>70</v>
      </c>
      <c r="O17" s="3" t="b">
        <f ca="1">TBLStructure[[#This Row],[Current Sheet Name]]=TBLStructure[[#This Row],[Sheet Name]]</f>
        <v>1</v>
      </c>
      <c r="P17" s="3" t="s">
        <v>53</v>
      </c>
      <c r="Q17" s="3">
        <v>2</v>
      </c>
    </row>
    <row r="18" spans="1:17" x14ac:dyDescent="0.2">
      <c r="A18" s="3">
        <v>16</v>
      </c>
      <c r="B18" s="3" t="s">
        <v>66</v>
      </c>
      <c r="C1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8" s="3" t="s">
        <v>67</v>
      </c>
      <c r="E1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8" s="3" t="s">
        <v>78</v>
      </c>
      <c r="G1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18" s="1012" t="str">
        <f ca="1">IF(TBLStructure[[#This Row],[Section]]="Primary",TBLStructure[[#This Row],[Note Title]],TBLStructure[[#This Row],[Number]]&amp;"."&amp;TBLStructure[[#This Row],[Sub Number]]&amp;TBLStructure[[#This Row],[Note Reference]])</f>
        <v>1.1I</v>
      </c>
      <c r="I18" s="3" t="str">
        <f ca="1">IF(TBLStructure[[#This Row],[Section]]="Primary",TBLStructure[[#This Row],[Note Title]],TBLStructure[[#This Row],[Full Note Ref]]&amp; ": " &amp; TBLStructure[[#This Row],[Note Title]])</f>
        <v>1.1I: Income tax expense (competitive neutrality)</v>
      </c>
      <c r="J18" s="1013" t="b">
        <v>1</v>
      </c>
      <c r="K18" s="3" t="s">
        <v>69</v>
      </c>
      <c r="L18" s="3" t="s">
        <v>52</v>
      </c>
      <c r="M1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8" s="3" t="s">
        <v>70</v>
      </c>
      <c r="O18" s="3" t="b">
        <f ca="1">TBLStructure[[#This Row],[Current Sheet Name]]=TBLStructure[[#This Row],[Sheet Name]]</f>
        <v>1</v>
      </c>
      <c r="P18" s="3" t="s">
        <v>53</v>
      </c>
      <c r="Q18" s="3">
        <v>2</v>
      </c>
    </row>
    <row r="19" spans="1:17" x14ac:dyDescent="0.2">
      <c r="A19" s="3">
        <v>17</v>
      </c>
      <c r="B19" s="3" t="s">
        <v>66</v>
      </c>
      <c r="C1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9" s="3" t="s">
        <v>79</v>
      </c>
      <c r="E1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9" s="3" t="s">
        <v>80</v>
      </c>
      <c r="G1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9" s="1012" t="str">
        <f ca="1">IF(TBLStructure[[#This Row],[Section]]="Primary",TBLStructure[[#This Row],[Note Title]],TBLStructure[[#This Row],[Number]]&amp;"."&amp;TBLStructure[[#This Row],[Sub Number]]&amp;TBLStructure[[#This Row],[Note Reference]])</f>
        <v>1.2A</v>
      </c>
      <c r="I19" s="3" t="str">
        <f ca="1">IF(TBLStructure[[#This Row],[Section]]="Primary",TBLStructure[[#This Row],[Note Title]],TBLStructure[[#This Row],[Full Note Ref]]&amp; ": " &amp; TBLStructure[[#This Row],[Note Title]])</f>
        <v>1.2A: Revenue from contracts with customers</v>
      </c>
      <c r="J19" s="1013" t="b">
        <v>1</v>
      </c>
      <c r="K19" s="3" t="s">
        <v>69</v>
      </c>
      <c r="L19" s="3" t="s">
        <v>52</v>
      </c>
      <c r="M1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19" s="3" t="s">
        <v>81</v>
      </c>
      <c r="O19" s="3" t="b">
        <f ca="1">TBLStructure[[#This Row],[Current Sheet Name]]=TBLStructure[[#This Row],[Sheet Name]]</f>
        <v>1</v>
      </c>
      <c r="P19" s="3" t="s">
        <v>53</v>
      </c>
      <c r="Q19" s="3">
        <v>2</v>
      </c>
    </row>
    <row r="20" spans="1:17" x14ac:dyDescent="0.2">
      <c r="A20" s="3">
        <v>18</v>
      </c>
      <c r="B20" s="3" t="s">
        <v>66</v>
      </c>
      <c r="C2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0" s="3" t="s">
        <v>79</v>
      </c>
      <c r="E2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0" s="3" t="s">
        <v>82</v>
      </c>
      <c r="G2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20" s="1012" t="str">
        <f ca="1">IF(TBLStructure[[#This Row],[Section]]="Primary",TBLStructure[[#This Row],[Note Title]],TBLStructure[[#This Row],[Number]]&amp;"."&amp;TBLStructure[[#This Row],[Sub Number]]&amp;TBLStructure[[#This Row],[Note Reference]])</f>
        <v>1.2B</v>
      </c>
      <c r="I20" s="3" t="str">
        <f ca="1">IF(TBLStructure[[#This Row],[Section]]="Primary",TBLStructure[[#This Row],[Note Title]],TBLStructure[[#This Row],[Full Note Ref]]&amp; ": " &amp; TBLStructure[[#This Row],[Note Title]])</f>
        <v>1.2B: Fees and fines</v>
      </c>
      <c r="J20" s="1013" t="b">
        <v>1</v>
      </c>
      <c r="K20" s="3" t="s">
        <v>69</v>
      </c>
      <c r="L20" s="3" t="s">
        <v>52</v>
      </c>
      <c r="M2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0" s="3" t="s">
        <v>81</v>
      </c>
      <c r="O20" s="3" t="b">
        <f ca="1">TBLStructure[[#This Row],[Current Sheet Name]]=TBLStructure[[#This Row],[Sheet Name]]</f>
        <v>1</v>
      </c>
      <c r="P20" s="3" t="s">
        <v>53</v>
      </c>
      <c r="Q20" s="3">
        <v>2</v>
      </c>
    </row>
    <row r="21" spans="1:17" x14ac:dyDescent="0.2">
      <c r="A21" s="3">
        <v>19</v>
      </c>
      <c r="B21" s="3" t="s">
        <v>66</v>
      </c>
      <c r="C2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1" s="3" t="s">
        <v>79</v>
      </c>
      <c r="E2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1" s="3" t="s">
        <v>83</v>
      </c>
      <c r="G2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21" s="1012" t="str">
        <f ca="1">IF(TBLStructure[[#This Row],[Section]]="Primary",TBLStructure[[#This Row],[Note Title]],TBLStructure[[#This Row],[Number]]&amp;"."&amp;TBLStructure[[#This Row],[Sub Number]]&amp;TBLStructure[[#This Row],[Note Reference]])</f>
        <v>1.2C</v>
      </c>
      <c r="I21" s="3" t="str">
        <f ca="1">IF(TBLStructure[[#This Row],[Section]]="Primary",TBLStructure[[#This Row],[Note Title]],TBLStructure[[#This Row],[Full Note Ref]]&amp; ": " &amp; TBLStructure[[#This Row],[Note Title]])</f>
        <v>1.2C: Interest</v>
      </c>
      <c r="J21" s="1013" t="b">
        <v>1</v>
      </c>
      <c r="K21" s="3" t="s">
        <v>69</v>
      </c>
      <c r="L21" s="3" t="s">
        <v>52</v>
      </c>
      <c r="M2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1" s="3" t="s">
        <v>81</v>
      </c>
      <c r="O21" s="3" t="b">
        <f ca="1">TBLStructure[[#This Row],[Current Sheet Name]]=TBLStructure[[#This Row],[Sheet Name]]</f>
        <v>1</v>
      </c>
      <c r="P21" s="3" t="s">
        <v>53</v>
      </c>
      <c r="Q21" s="3">
        <v>2</v>
      </c>
    </row>
    <row r="22" spans="1:17" x14ac:dyDescent="0.2">
      <c r="A22" s="3">
        <v>20</v>
      </c>
      <c r="B22" s="3" t="s">
        <v>66</v>
      </c>
      <c r="C2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2" s="3" t="s">
        <v>79</v>
      </c>
      <c r="E2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2" s="3" t="s">
        <v>84</v>
      </c>
      <c r="G2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22" s="1012" t="str">
        <f ca="1">IF(TBLStructure[[#This Row],[Section]]="Primary",TBLStructure[[#This Row],[Note Title]],TBLStructure[[#This Row],[Number]]&amp;"."&amp;TBLStructure[[#This Row],[Sub Number]]&amp;TBLStructure[[#This Row],[Note Reference]])</f>
        <v>1.2D</v>
      </c>
      <c r="I22" s="3" t="str">
        <f ca="1">IF(TBLStructure[[#This Row],[Section]]="Primary",TBLStructure[[#This Row],[Note Title]],TBLStructure[[#This Row],[Full Note Ref]]&amp; ": " &amp; TBLStructure[[#This Row],[Note Title]])</f>
        <v>1.2D: Dividends</v>
      </c>
      <c r="J22" s="1013" t="b">
        <v>1</v>
      </c>
      <c r="K22" s="3" t="s">
        <v>69</v>
      </c>
      <c r="L22" s="3" t="s">
        <v>52</v>
      </c>
      <c r="M2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2" s="3" t="s">
        <v>81</v>
      </c>
      <c r="O22" s="3" t="b">
        <f ca="1">TBLStructure[[#This Row],[Current Sheet Name]]=TBLStructure[[#This Row],[Sheet Name]]</f>
        <v>1</v>
      </c>
      <c r="P22" s="3" t="s">
        <v>53</v>
      </c>
      <c r="Q22" s="3">
        <v>2</v>
      </c>
    </row>
    <row r="23" spans="1:17" x14ac:dyDescent="0.2">
      <c r="A23" s="3">
        <v>21</v>
      </c>
      <c r="B23" s="3" t="s">
        <v>66</v>
      </c>
      <c r="C2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3" s="3" t="s">
        <v>79</v>
      </c>
      <c r="E2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3" s="3" t="s">
        <v>85</v>
      </c>
      <c r="G2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23" s="1012" t="str">
        <f ca="1">IF(TBLStructure[[#This Row],[Section]]="Primary",TBLStructure[[#This Row],[Note Title]],TBLStructure[[#This Row],[Number]]&amp;"."&amp;TBLStructure[[#This Row],[Sub Number]]&amp;TBLStructure[[#This Row],[Note Reference]])</f>
        <v>1.2E</v>
      </c>
      <c r="I23" s="3" t="str">
        <f ca="1">IF(TBLStructure[[#This Row],[Section]]="Primary",TBLStructure[[#This Row],[Note Title]],TBLStructure[[#This Row],[Full Note Ref]]&amp; ": " &amp; TBLStructure[[#This Row],[Note Title]])</f>
        <v>1.2E: Rental income</v>
      </c>
      <c r="J23" s="1013" t="b">
        <v>1</v>
      </c>
      <c r="K23" s="3" t="s">
        <v>69</v>
      </c>
      <c r="L23" s="3" t="s">
        <v>52</v>
      </c>
      <c r="M2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3" s="3" t="s">
        <v>81</v>
      </c>
      <c r="O23" s="3" t="b">
        <f ca="1">TBLStructure[[#This Row],[Current Sheet Name]]=TBLStructure[[#This Row],[Sheet Name]]</f>
        <v>1</v>
      </c>
      <c r="P23" s="3" t="s">
        <v>53</v>
      </c>
      <c r="Q23" s="3">
        <v>2</v>
      </c>
    </row>
    <row r="24" spans="1:17" x14ac:dyDescent="0.2">
      <c r="A24" s="3">
        <v>23</v>
      </c>
      <c r="B24" s="3" t="s">
        <v>66</v>
      </c>
      <c r="C2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4" s="3" t="s">
        <v>79</v>
      </c>
      <c r="E2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4" s="3" t="s">
        <v>86</v>
      </c>
      <c r="G2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24" s="1012" t="str">
        <f ca="1">IF(TBLStructure[[#This Row],[Section]]="Primary",TBLStructure[[#This Row],[Note Title]],TBLStructure[[#This Row],[Number]]&amp;"."&amp;TBLStructure[[#This Row],[Sub Number]]&amp;TBLStructure[[#This Row],[Note Reference]])</f>
        <v>1.2F</v>
      </c>
      <c r="I24" s="3" t="str">
        <f ca="1">IF(TBLStructure[[#This Row],[Section]]="Primary",TBLStructure[[#This Row],[Note Title]],TBLStructure[[#This Row],[Full Note Ref]]&amp; ": " &amp; TBLStructure[[#This Row],[Note Title]])</f>
        <v>1.2F: Other revenue</v>
      </c>
      <c r="J24" s="1013" t="b">
        <v>1</v>
      </c>
      <c r="K24" s="3" t="s">
        <v>69</v>
      </c>
      <c r="L24" s="3" t="s">
        <v>52</v>
      </c>
      <c r="M2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4" s="3" t="s">
        <v>81</v>
      </c>
      <c r="O24" s="3" t="b">
        <f ca="1">TBLStructure[[#This Row],[Current Sheet Name]]=TBLStructure[[#This Row],[Sheet Name]]</f>
        <v>1</v>
      </c>
      <c r="P24" s="3" t="s">
        <v>53</v>
      </c>
      <c r="Q24" s="3">
        <v>2</v>
      </c>
    </row>
    <row r="25" spans="1:17" x14ac:dyDescent="0.2">
      <c r="A25" s="3">
        <v>24</v>
      </c>
      <c r="B25" s="3" t="s">
        <v>66</v>
      </c>
      <c r="C2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5" s="3" t="s">
        <v>79</v>
      </c>
      <c r="E2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5" s="3" t="s">
        <v>87</v>
      </c>
      <c r="G2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25" s="1012" t="str">
        <f ca="1">IF(TBLStructure[[#This Row],[Section]]="Primary",TBLStructure[[#This Row],[Note Title]],TBLStructure[[#This Row],[Number]]&amp;"."&amp;TBLStructure[[#This Row],[Sub Number]]&amp;TBLStructure[[#This Row],[Note Reference]])</f>
        <v>1.2G</v>
      </c>
      <c r="I25" s="3" t="str">
        <f ca="1">IF(TBLStructure[[#This Row],[Section]]="Primary",TBLStructure[[#This Row],[Note Title]],TBLStructure[[#This Row],[Full Note Ref]]&amp; ": " &amp; TBLStructure[[#This Row],[Note Title]])</f>
        <v>1.2G: Foreign exchange gains</v>
      </c>
      <c r="J25" s="1013" t="b">
        <v>1</v>
      </c>
      <c r="K25" s="3" t="s">
        <v>69</v>
      </c>
      <c r="L25" s="3" t="s">
        <v>52</v>
      </c>
      <c r="M2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5" s="3" t="s">
        <v>81</v>
      </c>
      <c r="O25" s="3" t="b">
        <f ca="1">TBLStructure[[#This Row],[Current Sheet Name]]=TBLStructure[[#This Row],[Sheet Name]]</f>
        <v>1</v>
      </c>
      <c r="P25" s="3" t="s">
        <v>53</v>
      </c>
      <c r="Q25" s="3">
        <v>2</v>
      </c>
    </row>
    <row r="26" spans="1:17" x14ac:dyDescent="0.2">
      <c r="A26" s="3">
        <v>25</v>
      </c>
      <c r="B26" s="3" t="s">
        <v>66</v>
      </c>
      <c r="C2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6" s="3" t="s">
        <v>79</v>
      </c>
      <c r="E2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6" s="3" t="s">
        <v>88</v>
      </c>
      <c r="G2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26" s="1012" t="str">
        <f ca="1">IF(TBLStructure[[#This Row],[Section]]="Primary",TBLStructure[[#This Row],[Note Title]],TBLStructure[[#This Row],[Number]]&amp;"."&amp;TBLStructure[[#This Row],[Sub Number]]&amp;TBLStructure[[#This Row],[Note Reference]])</f>
        <v>1.2H</v>
      </c>
      <c r="I26" s="3" t="str">
        <f ca="1">IF(TBLStructure[[#This Row],[Section]]="Primary",TBLStructure[[#This Row],[Note Title]],TBLStructure[[#This Row],[Full Note Ref]]&amp; ": " &amp; TBLStructure[[#This Row],[Note Title]])</f>
        <v>1.2H: Reversal of write-downs and impairment</v>
      </c>
      <c r="J26" s="1013" t="b">
        <v>1</v>
      </c>
      <c r="K26" s="3" t="s">
        <v>69</v>
      </c>
      <c r="L26" s="3" t="s">
        <v>52</v>
      </c>
      <c r="M2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6" s="3" t="s">
        <v>81</v>
      </c>
      <c r="O26" s="3" t="b">
        <f ca="1">TBLStructure[[#This Row],[Current Sheet Name]]=TBLStructure[[#This Row],[Sheet Name]]</f>
        <v>1</v>
      </c>
      <c r="P26" s="3" t="s">
        <v>53</v>
      </c>
      <c r="Q26" s="3">
        <v>2</v>
      </c>
    </row>
    <row r="27" spans="1:17" x14ac:dyDescent="0.2">
      <c r="A27" s="3">
        <v>26</v>
      </c>
      <c r="B27" s="3" t="s">
        <v>66</v>
      </c>
      <c r="C2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7" s="3" t="s">
        <v>79</v>
      </c>
      <c r="E2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7" s="3" t="s">
        <v>89</v>
      </c>
      <c r="G2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27" s="1012" t="str">
        <f ca="1">IF(TBLStructure[[#This Row],[Section]]="Primary",TBLStructure[[#This Row],[Note Title]],TBLStructure[[#This Row],[Number]]&amp;"."&amp;TBLStructure[[#This Row],[Sub Number]]&amp;TBLStructure[[#This Row],[Note Reference]])</f>
        <v>1.2I</v>
      </c>
      <c r="I27" s="3" t="str">
        <f ca="1">IF(TBLStructure[[#This Row],[Section]]="Primary",TBLStructure[[#This Row],[Note Title]],TBLStructure[[#This Row],[Full Note Ref]]&amp; ": " &amp; TBLStructure[[#This Row],[Note Title]])</f>
        <v>1.2I: Other gains</v>
      </c>
      <c r="J27" s="1013" t="b">
        <v>1</v>
      </c>
      <c r="K27" s="3" t="s">
        <v>69</v>
      </c>
      <c r="L27" s="3" t="s">
        <v>52</v>
      </c>
      <c r="M2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7" s="3" t="s">
        <v>81</v>
      </c>
      <c r="O27" s="3" t="b">
        <f ca="1">TBLStructure[[#This Row],[Current Sheet Name]]=TBLStructure[[#This Row],[Sheet Name]]</f>
        <v>1</v>
      </c>
      <c r="P27" s="3" t="s">
        <v>53</v>
      </c>
      <c r="Q27" s="3">
        <v>2</v>
      </c>
    </row>
    <row r="28" spans="1:17" x14ac:dyDescent="0.2">
      <c r="A28" s="3">
        <v>27</v>
      </c>
      <c r="B28" s="3" t="s">
        <v>66</v>
      </c>
      <c r="C2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8" s="3" t="s">
        <v>79</v>
      </c>
      <c r="E2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8" s="3" t="s">
        <v>90</v>
      </c>
      <c r="G2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28" s="1012" t="str">
        <f ca="1">IF(TBLStructure[[#This Row],[Section]]="Primary",TBLStructure[[#This Row],[Note Title]],TBLStructure[[#This Row],[Number]]&amp;"."&amp;TBLStructure[[#This Row],[Sub Number]]&amp;TBLStructure[[#This Row],[Note Reference]])</f>
        <v>1.2J</v>
      </c>
      <c r="I28" s="3" t="str">
        <f ca="1">IF(TBLStructure[[#This Row],[Section]]="Primary",TBLStructure[[#This Row],[Note Title]],TBLStructure[[#This Row],[Full Note Ref]]&amp; ": " &amp; TBLStructure[[#This Row],[Note Title]])</f>
        <v>1.2J: Revenue from Government</v>
      </c>
      <c r="J28" s="1013" t="b">
        <v>1</v>
      </c>
      <c r="K28" s="3" t="s">
        <v>69</v>
      </c>
      <c r="L28" s="3" t="s">
        <v>52</v>
      </c>
      <c r="M2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8" s="3" t="s">
        <v>81</v>
      </c>
      <c r="O28" s="3" t="b">
        <f ca="1">TBLStructure[[#This Row],[Current Sheet Name]]=TBLStructure[[#This Row],[Sheet Name]]</f>
        <v>1</v>
      </c>
      <c r="P28" s="3" t="s">
        <v>53</v>
      </c>
      <c r="Q28" s="3">
        <v>2</v>
      </c>
    </row>
    <row r="29" spans="1:17" x14ac:dyDescent="0.2">
      <c r="A29" s="3">
        <v>164</v>
      </c>
      <c r="B29" s="3" t="s">
        <v>66</v>
      </c>
      <c r="C2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9" s="3" t="s">
        <v>79</v>
      </c>
      <c r="E2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9" s="3" t="s">
        <v>91</v>
      </c>
      <c r="G2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KHidden</v>
      </c>
      <c r="H29" s="1012" t="str">
        <f ca="1">IF(TBLStructure[[#This Row],[Section]]="Primary",TBLStructure[[#This Row],[Note Title]],TBLStructure[[#This Row],[Number]]&amp;"."&amp;TBLStructure[[#This Row],[Sub Number]]&amp;TBLStructure[[#This Row],[Note Reference]])</f>
        <v>1.2KHidden</v>
      </c>
      <c r="I29" s="3" t="str">
        <f ca="1">IF(TBLStructure[[#This Row],[Section]]="Primary",TBLStructure[[#This Row],[Note Title]],TBLStructure[[#This Row],[Full Note Ref]]&amp; ": " &amp; TBLStructure[[#This Row],[Note Title]])</f>
        <v>1.2KHidden: Unsatisfied obligations</v>
      </c>
      <c r="J29" s="1013" t="b">
        <v>0</v>
      </c>
      <c r="K29" s="3" t="s">
        <v>69</v>
      </c>
      <c r="L29" s="3" t="s">
        <v>52</v>
      </c>
      <c r="M2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9" s="3" t="s">
        <v>81</v>
      </c>
      <c r="O29" s="3" t="b">
        <f ca="1">TBLStructure[[#This Row],[Current Sheet Name]]=TBLStructure[[#This Row],[Sheet Name]]</f>
        <v>1</v>
      </c>
      <c r="P29" s="3" t="s">
        <v>53</v>
      </c>
      <c r="Q29" s="3">
        <v>2</v>
      </c>
    </row>
    <row r="30" spans="1:17" x14ac:dyDescent="0.2">
      <c r="A30" s="3">
        <v>28</v>
      </c>
      <c r="B30" s="3" t="s">
        <v>66</v>
      </c>
      <c r="C3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30" s="3" t="s">
        <v>92</v>
      </c>
      <c r="E3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30" s="3" t="s">
        <v>93</v>
      </c>
      <c r="G3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AHidden</v>
      </c>
      <c r="H30" s="1012" t="str">
        <f ca="1">IF(TBLStructure[[#This Row],[Section]]="Primary",TBLStructure[[#This Row],[Note Title]],TBLStructure[[#This Row],[Number]]&amp;"."&amp;TBLStructure[[#This Row],[Sub Number]]&amp;TBLStructure[[#This Row],[Note Reference]])</f>
        <v>1.3AHidden</v>
      </c>
      <c r="I30" s="3" t="str">
        <f ca="1">IF(TBLStructure[[#This Row],[Section]]="Primary",TBLStructure[[#This Row],[Note Title]],TBLStructure[[#This Row],[Full Note Ref]]&amp; ": " &amp; TBLStructure[[#This Row],[Note Title]])</f>
        <v>1.3AHidden: Reclassification adjustments</v>
      </c>
      <c r="J30" s="1013" t="b">
        <v>0</v>
      </c>
      <c r="K30" s="3" t="s">
        <v>69</v>
      </c>
      <c r="L30" s="3" t="s">
        <v>52</v>
      </c>
      <c r="M3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FPE1.3Hide028</v>
      </c>
      <c r="N30" s="3" t="s">
        <v>94</v>
      </c>
      <c r="O30" s="3" t="b">
        <f ca="1">TBLStructure[[#This Row],[Current Sheet Name]]=TBLStructure[[#This Row],[Sheet Name]]</f>
        <v>1</v>
      </c>
      <c r="P30" s="3" t="s">
        <v>53</v>
      </c>
      <c r="Q30" s="3">
        <v>1</v>
      </c>
    </row>
    <row r="31" spans="1:17" x14ac:dyDescent="0.2">
      <c r="A31" s="3">
        <v>29</v>
      </c>
      <c r="B31" s="3" t="s">
        <v>66</v>
      </c>
      <c r="C3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31" s="3" t="s">
        <v>92</v>
      </c>
      <c r="E3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31" s="3" t="s">
        <v>95</v>
      </c>
      <c r="G3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AHidden</v>
      </c>
      <c r="H31" s="1012" t="str">
        <f ca="1">IF(TBLStructure[[#This Row],[Section]]="Primary",TBLStructure[[#This Row],[Note Title]],TBLStructure[[#This Row],[Number]]&amp;"."&amp;TBLStructure[[#This Row],[Sub Number]]&amp;TBLStructure[[#This Row],[Note Reference]])</f>
        <v>1.3AHidden</v>
      </c>
      <c r="I31" s="3" t="str">
        <f ca="1">IF(TBLStructure[[#This Row],[Section]]="Primary",TBLStructure[[#This Row],[Note Title]],TBLStructure[[#This Row],[Full Note Ref]]&amp; ": " &amp; TBLStructure[[#This Row],[Note Title]])</f>
        <v>1.3AHidden: Income tax relating to other comprehensive income</v>
      </c>
      <c r="J31" s="1013" t="b">
        <v>0</v>
      </c>
      <c r="K31" s="3" t="s">
        <v>69</v>
      </c>
      <c r="L31" s="3" t="s">
        <v>52</v>
      </c>
      <c r="M3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FPE1.3Hide029</v>
      </c>
      <c r="N31" s="3" t="s">
        <v>94</v>
      </c>
      <c r="O31" s="3" t="b">
        <f ca="1">TBLStructure[[#This Row],[Current Sheet Name]]=TBLStructure[[#This Row],[Sheet Name]]</f>
        <v>0</v>
      </c>
      <c r="P31" s="3" t="s">
        <v>53</v>
      </c>
      <c r="Q31" s="3">
        <v>1</v>
      </c>
    </row>
    <row r="32" spans="1:17" x14ac:dyDescent="0.2">
      <c r="A32" s="3">
        <v>30</v>
      </c>
      <c r="B32" s="3" t="s">
        <v>96</v>
      </c>
      <c r="C3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2" s="3" t="s">
        <v>97</v>
      </c>
      <c r="E3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2" s="3" t="s">
        <v>68</v>
      </c>
      <c r="G3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32" s="1012" t="str">
        <f ca="1">IF(TBLStructure[[#This Row],[Section]]="Primary",TBLStructure[[#This Row],[Note Title]],TBLStructure[[#This Row],[Number]]&amp;"."&amp;TBLStructure[[#This Row],[Sub Number]]&amp;TBLStructure[[#This Row],[Note Reference]])</f>
        <v>2.1A</v>
      </c>
      <c r="I32" s="3" t="str">
        <f ca="1">IF(TBLStructure[[#This Row],[Section]]="Primary",TBLStructure[[#This Row],[Note Title]],TBLStructure[[#This Row],[Full Note Ref]]&amp; ": " &amp; TBLStructure[[#This Row],[Note Title]])</f>
        <v>2.1A: Employee benefits</v>
      </c>
      <c r="J32" s="1013" t="b">
        <v>1</v>
      </c>
      <c r="K32" s="3" t="s">
        <v>69</v>
      </c>
      <c r="L32" s="3" t="s">
        <v>59</v>
      </c>
      <c r="M3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2" s="3" t="s">
        <v>98</v>
      </c>
      <c r="O32" s="3" t="b">
        <f ca="1">TBLStructure[[#This Row],[Current Sheet Name]]=TBLStructure[[#This Row],[Sheet Name]]</f>
        <v>1</v>
      </c>
      <c r="P32" s="3" t="s">
        <v>53</v>
      </c>
      <c r="Q32" s="3">
        <v>2</v>
      </c>
    </row>
    <row r="33" spans="1:17" x14ac:dyDescent="0.2">
      <c r="A33" s="3">
        <v>31</v>
      </c>
      <c r="B33" s="3" t="s">
        <v>96</v>
      </c>
      <c r="C3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3" s="3" t="s">
        <v>97</v>
      </c>
      <c r="E3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3" s="3" t="s">
        <v>71</v>
      </c>
      <c r="G3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33" s="1012" t="str">
        <f ca="1">IF(TBLStructure[[#This Row],[Section]]="Primary",TBLStructure[[#This Row],[Note Title]],TBLStructure[[#This Row],[Number]]&amp;"."&amp;TBLStructure[[#This Row],[Sub Number]]&amp;TBLStructure[[#This Row],[Note Reference]])</f>
        <v>2.1B</v>
      </c>
      <c r="I33" s="3" t="str">
        <f ca="1">IF(TBLStructure[[#This Row],[Section]]="Primary",TBLStructure[[#This Row],[Note Title]],TBLStructure[[#This Row],[Full Note Ref]]&amp; ": " &amp; TBLStructure[[#This Row],[Note Title]])</f>
        <v>2.1B: Suppliers</v>
      </c>
      <c r="J33" s="1013" t="b">
        <v>1</v>
      </c>
      <c r="K33" s="3" t="s">
        <v>69</v>
      </c>
      <c r="L33" s="3" t="s">
        <v>59</v>
      </c>
      <c r="M3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3" s="3" t="s">
        <v>98</v>
      </c>
      <c r="O33" s="3" t="b">
        <f ca="1">TBLStructure[[#This Row],[Current Sheet Name]]=TBLStructure[[#This Row],[Sheet Name]]</f>
        <v>1</v>
      </c>
      <c r="P33" s="3" t="s">
        <v>53</v>
      </c>
      <c r="Q33" s="3">
        <v>2</v>
      </c>
    </row>
    <row r="34" spans="1:17" x14ac:dyDescent="0.2">
      <c r="A34" s="3">
        <v>32</v>
      </c>
      <c r="B34" s="3" t="s">
        <v>96</v>
      </c>
      <c r="C3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4" s="3" t="s">
        <v>97</v>
      </c>
      <c r="E3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4" s="3" t="s">
        <v>99</v>
      </c>
      <c r="G3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34" s="1012" t="str">
        <f ca="1">IF(TBLStructure[[#This Row],[Section]]="Primary",TBLStructure[[#This Row],[Note Title]],TBLStructure[[#This Row],[Number]]&amp;"."&amp;TBLStructure[[#This Row],[Sub Number]]&amp;TBLStructure[[#This Row],[Note Reference]])</f>
        <v>2.1C</v>
      </c>
      <c r="I34" s="3" t="str">
        <f ca="1">IF(TBLStructure[[#This Row],[Section]]="Primary",TBLStructure[[#This Row],[Note Title]],TBLStructure[[#This Row],[Full Note Ref]]&amp; ": " &amp; TBLStructure[[#This Row],[Note Title]])</f>
        <v>2.1C: Subsidies</v>
      </c>
      <c r="J34" s="1013" t="b">
        <v>1</v>
      </c>
      <c r="K34" s="3" t="s">
        <v>69</v>
      </c>
      <c r="L34" s="3" t="s">
        <v>59</v>
      </c>
      <c r="M3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4" s="3" t="s">
        <v>98</v>
      </c>
      <c r="O34" s="3" t="b">
        <f ca="1">TBLStructure[[#This Row],[Current Sheet Name]]=TBLStructure[[#This Row],[Sheet Name]]</f>
        <v>1</v>
      </c>
      <c r="P34" s="3" t="s">
        <v>53</v>
      </c>
      <c r="Q34" s="3">
        <v>2</v>
      </c>
    </row>
    <row r="35" spans="1:17" x14ac:dyDescent="0.2">
      <c r="A35" s="3">
        <v>33</v>
      </c>
      <c r="B35" s="3" t="s">
        <v>96</v>
      </c>
      <c r="C3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5" s="3" t="s">
        <v>97</v>
      </c>
      <c r="E3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5" s="3" t="s">
        <v>100</v>
      </c>
      <c r="G3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35" s="1012" t="str">
        <f ca="1">IF(TBLStructure[[#This Row],[Section]]="Primary",TBLStructure[[#This Row],[Note Title]],TBLStructure[[#This Row],[Number]]&amp;"."&amp;TBLStructure[[#This Row],[Sub Number]]&amp;TBLStructure[[#This Row],[Note Reference]])</f>
        <v>2.1D</v>
      </c>
      <c r="I35" s="3" t="str">
        <f ca="1">IF(TBLStructure[[#This Row],[Section]]="Primary",TBLStructure[[#This Row],[Note Title]],TBLStructure[[#This Row],[Full Note Ref]]&amp; ": " &amp; TBLStructure[[#This Row],[Note Title]])</f>
        <v>2.1D: Personal benefits</v>
      </c>
      <c r="J35" s="1013" t="b">
        <v>1</v>
      </c>
      <c r="K35" s="3" t="s">
        <v>69</v>
      </c>
      <c r="L35" s="3" t="s">
        <v>59</v>
      </c>
      <c r="M3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5" s="3" t="s">
        <v>98</v>
      </c>
      <c r="O35" s="3" t="b">
        <f ca="1">TBLStructure[[#This Row],[Current Sheet Name]]=TBLStructure[[#This Row],[Sheet Name]]</f>
        <v>1</v>
      </c>
      <c r="P35" s="3" t="s">
        <v>53</v>
      </c>
      <c r="Q35" s="3">
        <v>2</v>
      </c>
    </row>
    <row r="36" spans="1:17" x14ac:dyDescent="0.2">
      <c r="A36" s="3">
        <v>34</v>
      </c>
      <c r="B36" s="3" t="s">
        <v>96</v>
      </c>
      <c r="C3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6" s="3" t="s">
        <v>97</v>
      </c>
      <c r="E3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6" s="3" t="s">
        <v>72</v>
      </c>
      <c r="G3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36" s="1012" t="str">
        <f ca="1">IF(TBLStructure[[#This Row],[Section]]="Primary",TBLStructure[[#This Row],[Note Title]],TBLStructure[[#This Row],[Number]]&amp;"."&amp;TBLStructure[[#This Row],[Sub Number]]&amp;TBLStructure[[#This Row],[Note Reference]])</f>
        <v>2.1E</v>
      </c>
      <c r="I36" s="3" t="str">
        <f ca="1">IF(TBLStructure[[#This Row],[Section]]="Primary",TBLStructure[[#This Row],[Note Title]],TBLStructure[[#This Row],[Full Note Ref]]&amp; ": " &amp; TBLStructure[[#This Row],[Note Title]])</f>
        <v>2.1E: Grants</v>
      </c>
      <c r="J36" s="1013" t="b">
        <v>1</v>
      </c>
      <c r="K36" s="3" t="s">
        <v>69</v>
      </c>
      <c r="L36" s="3" t="s">
        <v>59</v>
      </c>
      <c r="M3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6" s="3" t="s">
        <v>98</v>
      </c>
      <c r="O36" s="3" t="b">
        <f ca="1">TBLStructure[[#This Row],[Current Sheet Name]]=TBLStructure[[#This Row],[Sheet Name]]</f>
        <v>1</v>
      </c>
      <c r="P36" s="3" t="s">
        <v>53</v>
      </c>
      <c r="Q36" s="3">
        <v>2</v>
      </c>
    </row>
    <row r="37" spans="1:17" x14ac:dyDescent="0.2">
      <c r="A37" s="3">
        <v>35</v>
      </c>
      <c r="B37" s="3" t="s">
        <v>96</v>
      </c>
      <c r="C3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7" s="3" t="s">
        <v>97</v>
      </c>
      <c r="E3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7" s="3" t="s">
        <v>73</v>
      </c>
      <c r="G3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37" s="1012" t="str">
        <f ca="1">IF(TBLStructure[[#This Row],[Section]]="Primary",TBLStructure[[#This Row],[Note Title]],TBLStructure[[#This Row],[Number]]&amp;"."&amp;TBLStructure[[#This Row],[Sub Number]]&amp;TBLStructure[[#This Row],[Note Reference]])</f>
        <v>2.1F</v>
      </c>
      <c r="I37" s="3" t="str">
        <f ca="1">IF(TBLStructure[[#This Row],[Section]]="Primary",TBLStructure[[#This Row],[Note Title]],TBLStructure[[#This Row],[Full Note Ref]]&amp; ": " &amp; TBLStructure[[#This Row],[Note Title]])</f>
        <v>2.1F: Finance costs</v>
      </c>
      <c r="J37" s="1013" t="b">
        <v>1</v>
      </c>
      <c r="K37" s="3" t="s">
        <v>69</v>
      </c>
      <c r="L37" s="3" t="s">
        <v>59</v>
      </c>
      <c r="M3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7" s="3" t="s">
        <v>98</v>
      </c>
      <c r="O37" s="3" t="b">
        <f ca="1">TBLStructure[[#This Row],[Current Sheet Name]]=TBLStructure[[#This Row],[Sheet Name]]</f>
        <v>1</v>
      </c>
      <c r="P37" s="3" t="s">
        <v>53</v>
      </c>
      <c r="Q37" s="3">
        <v>2</v>
      </c>
    </row>
    <row r="38" spans="1:17" x14ac:dyDescent="0.2">
      <c r="A38" s="3">
        <v>147</v>
      </c>
      <c r="B38" s="3" t="s">
        <v>96</v>
      </c>
      <c r="C3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8" s="3" t="s">
        <v>97</v>
      </c>
      <c r="E3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8" s="3" t="s">
        <v>74</v>
      </c>
      <c r="G3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38" s="1012" t="str">
        <f ca="1">IF(TBLStructure[[#This Row],[Section]]="Primary",TBLStructure[[#This Row],[Note Title]],TBLStructure[[#This Row],[Number]]&amp;"."&amp;TBLStructure[[#This Row],[Sub Number]]&amp;TBLStructure[[#This Row],[Note Reference]])</f>
        <v>2.1G</v>
      </c>
      <c r="I38" s="3" t="str">
        <f ca="1">IF(TBLStructure[[#This Row],[Section]]="Primary",TBLStructure[[#This Row],[Note Title]],TBLStructure[[#This Row],[Full Note Ref]]&amp; ": " &amp; TBLStructure[[#This Row],[Note Title]])</f>
        <v>2.1G: Impairment loss on financial instruments</v>
      </c>
      <c r="J38" s="1013" t="b">
        <v>1</v>
      </c>
      <c r="K38" s="3" t="s">
        <v>69</v>
      </c>
      <c r="L38" s="3" t="s">
        <v>59</v>
      </c>
      <c r="M3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8" s="3" t="s">
        <v>98</v>
      </c>
      <c r="O38" s="3" t="b">
        <f ca="1">TBLStructure[[#This Row],[Current Sheet Name]]=TBLStructure[[#This Row],[Sheet Name]]</f>
        <v>1</v>
      </c>
      <c r="P38" s="3" t="s">
        <v>53</v>
      </c>
      <c r="Q38" s="3">
        <v>2</v>
      </c>
    </row>
    <row r="39" spans="1:17" x14ac:dyDescent="0.2">
      <c r="A39" s="3">
        <v>36</v>
      </c>
      <c r="B39" s="3" t="s">
        <v>96</v>
      </c>
      <c r="C3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9" s="3" t="s">
        <v>97</v>
      </c>
      <c r="E3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9" s="3" t="s">
        <v>101</v>
      </c>
      <c r="G3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39" s="1012" t="str">
        <f ca="1">IF(TBLStructure[[#This Row],[Section]]="Primary",TBLStructure[[#This Row],[Note Title]],TBLStructure[[#This Row],[Number]]&amp;"."&amp;TBLStructure[[#This Row],[Sub Number]]&amp;TBLStructure[[#This Row],[Note Reference]])</f>
        <v>2.1H</v>
      </c>
      <c r="I39" s="3" t="str">
        <f ca="1">IF(TBLStructure[[#This Row],[Section]]="Primary",TBLStructure[[#This Row],[Note Title]],TBLStructure[[#This Row],[Full Note Ref]]&amp; ": " &amp; TBLStructure[[#This Row],[Note Title]])</f>
        <v>2.1H: Write-down and impairment of assets</v>
      </c>
      <c r="J39" s="1013" t="b">
        <v>1</v>
      </c>
      <c r="K39" s="3" t="s">
        <v>69</v>
      </c>
      <c r="L39" s="3" t="s">
        <v>59</v>
      </c>
      <c r="M3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9" s="3" t="s">
        <v>98</v>
      </c>
      <c r="O39" s="3" t="b">
        <f ca="1">TBLStructure[[#This Row],[Current Sheet Name]]=TBLStructure[[#This Row],[Sheet Name]]</f>
        <v>1</v>
      </c>
      <c r="P39" s="3" t="s">
        <v>53</v>
      </c>
      <c r="Q39" s="3">
        <v>2</v>
      </c>
    </row>
    <row r="40" spans="1:17" x14ac:dyDescent="0.2">
      <c r="A40" s="3">
        <v>37</v>
      </c>
      <c r="B40" s="3" t="s">
        <v>96</v>
      </c>
      <c r="C4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0" s="3" t="s">
        <v>97</v>
      </c>
      <c r="E4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0" s="3" t="s">
        <v>76</v>
      </c>
      <c r="G4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40" s="1012" t="str">
        <f ca="1">IF(TBLStructure[[#This Row],[Section]]="Primary",TBLStructure[[#This Row],[Note Title]],TBLStructure[[#This Row],[Number]]&amp;"."&amp;TBLStructure[[#This Row],[Sub Number]]&amp;TBLStructure[[#This Row],[Note Reference]])</f>
        <v>2.1I</v>
      </c>
      <c r="I40" s="3" t="str">
        <f ca="1">IF(TBLStructure[[#This Row],[Section]]="Primary",TBLStructure[[#This Row],[Note Title]],TBLStructure[[#This Row],[Full Note Ref]]&amp; ": " &amp; TBLStructure[[#This Row],[Note Title]])</f>
        <v>2.1I: Foreign exchange losses</v>
      </c>
      <c r="J40" s="1013" t="b">
        <v>1</v>
      </c>
      <c r="K40" s="3" t="s">
        <v>69</v>
      </c>
      <c r="L40" s="3" t="s">
        <v>59</v>
      </c>
      <c r="M4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0" s="3" t="s">
        <v>98</v>
      </c>
      <c r="O40" s="3" t="b">
        <f ca="1">TBLStructure[[#This Row],[Current Sheet Name]]=TBLStructure[[#This Row],[Sheet Name]]</f>
        <v>1</v>
      </c>
      <c r="P40" s="3" t="s">
        <v>53</v>
      </c>
      <c r="Q40" s="3">
        <v>2</v>
      </c>
    </row>
    <row r="41" spans="1:17" x14ac:dyDescent="0.2">
      <c r="A41" s="3">
        <v>38</v>
      </c>
      <c r="B41" s="3" t="s">
        <v>96</v>
      </c>
      <c r="C4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1" s="3" t="s">
        <v>97</v>
      </c>
      <c r="E4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1" s="3" t="s">
        <v>102</v>
      </c>
      <c r="G4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41" s="1012" t="str">
        <f ca="1">IF(TBLStructure[[#This Row],[Section]]="Primary",TBLStructure[[#This Row],[Note Title]],TBLStructure[[#This Row],[Number]]&amp;"."&amp;TBLStructure[[#This Row],[Sub Number]]&amp;TBLStructure[[#This Row],[Note Reference]])</f>
        <v>2.1J</v>
      </c>
      <c r="I41" s="3" t="str">
        <f ca="1">IF(TBLStructure[[#This Row],[Section]]="Primary",TBLStructure[[#This Row],[Note Title]],TBLStructure[[#This Row],[Full Note Ref]]&amp; ": " &amp; TBLStructure[[#This Row],[Note Title]])</f>
        <v>2.1J: Payments to corporate Commonwealth entities</v>
      </c>
      <c r="J41" s="1013" t="b">
        <v>1</v>
      </c>
      <c r="K41" s="3" t="s">
        <v>69</v>
      </c>
      <c r="L41" s="3" t="s">
        <v>59</v>
      </c>
      <c r="M4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1" s="3" t="s">
        <v>98</v>
      </c>
      <c r="O41" s="3" t="b">
        <f ca="1">TBLStructure[[#This Row],[Current Sheet Name]]=TBLStructure[[#This Row],[Sheet Name]]</f>
        <v>1</v>
      </c>
      <c r="P41" s="3" t="s">
        <v>53</v>
      </c>
      <c r="Q41" s="3">
        <v>2</v>
      </c>
    </row>
    <row r="42" spans="1:17" x14ac:dyDescent="0.2">
      <c r="A42" s="3">
        <v>39</v>
      </c>
      <c r="B42" s="3" t="s">
        <v>96</v>
      </c>
      <c r="C4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2" s="3" t="s">
        <v>97</v>
      </c>
      <c r="E4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2" s="3" t="s">
        <v>77</v>
      </c>
      <c r="G4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42" s="1012" t="str">
        <f ca="1">IF(TBLStructure[[#This Row],[Section]]="Primary",TBLStructure[[#This Row],[Note Title]],TBLStructure[[#This Row],[Number]]&amp;"."&amp;TBLStructure[[#This Row],[Sub Number]]&amp;TBLStructure[[#This Row],[Note Reference]])</f>
        <v>2.1K</v>
      </c>
      <c r="I42" s="3" t="str">
        <f ca="1">IF(TBLStructure[[#This Row],[Section]]="Primary",TBLStructure[[#This Row],[Note Title]],TBLStructure[[#This Row],[Full Note Ref]]&amp; ": " &amp; TBLStructure[[#This Row],[Note Title]])</f>
        <v>2.1K: Other expenses</v>
      </c>
      <c r="J42" s="1013" t="b">
        <v>1</v>
      </c>
      <c r="K42" s="3" t="s">
        <v>69</v>
      </c>
      <c r="L42" s="3" t="s">
        <v>59</v>
      </c>
      <c r="M4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2" s="3" t="s">
        <v>98</v>
      </c>
      <c r="O42" s="3" t="b">
        <f ca="1">TBLStructure[[#This Row],[Current Sheet Name]]=TBLStructure[[#This Row],[Sheet Name]]</f>
        <v>1</v>
      </c>
      <c r="P42" s="3" t="s">
        <v>53</v>
      </c>
      <c r="Q42" s="3">
        <v>2</v>
      </c>
    </row>
    <row r="43" spans="1:17" hidden="1" x14ac:dyDescent="0.2">
      <c r="A43" s="3">
        <v>40</v>
      </c>
      <c r="B43" s="3" t="s">
        <v>96</v>
      </c>
      <c r="C4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3" s="3" t="s">
        <v>97</v>
      </c>
      <c r="E4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3" s="3" t="s">
        <v>78</v>
      </c>
      <c r="G4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43" s="1012" t="str">
        <f ca="1">IF(TBLStructure[[#This Row],[Section]]="Primary",TBLStructure[[#This Row],[Note Title]],TBLStructure[[#This Row],[Number]]&amp;"."&amp;TBLStructure[[#This Row],[Sub Number]]&amp;TBLStructure[[#This Row],[Note Reference]])</f>
        <v>2.1L</v>
      </c>
      <c r="I43" s="3" t="str">
        <f ca="1">IF(TBLStructure[[#This Row],[Section]]="Primary",TBLStructure[[#This Row],[Note Title]],TBLStructure[[#This Row],[Full Note Ref]]&amp; ": " &amp; TBLStructure[[#This Row],[Note Title]])</f>
        <v>2.1L: Income tax expense (competitive neutrality)</v>
      </c>
      <c r="J43" s="1013" t="b">
        <v>1</v>
      </c>
      <c r="K43" s="3" t="s">
        <v>69</v>
      </c>
      <c r="L43" s="3" t="s">
        <v>59</v>
      </c>
      <c r="M4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3" s="3" t="s">
        <v>98</v>
      </c>
      <c r="O43" s="3" t="b">
        <f ca="1">TBLStructure[[#This Row],[Current Sheet Name]]=TBLStructure[[#This Row],[Sheet Name]]</f>
        <v>1</v>
      </c>
      <c r="P43" s="3" t="s">
        <v>53</v>
      </c>
      <c r="Q43" s="3">
        <v>2</v>
      </c>
    </row>
    <row r="44" spans="1:17" x14ac:dyDescent="0.2">
      <c r="A44" s="3">
        <v>41</v>
      </c>
      <c r="B44" s="3" t="s">
        <v>96</v>
      </c>
      <c r="C4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4" s="3" t="s">
        <v>103</v>
      </c>
      <c r="E4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4" s="3" t="s">
        <v>104</v>
      </c>
      <c r="G4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44" s="1012" t="str">
        <f ca="1">IF(TBLStructure[[#This Row],[Section]]="Primary",TBLStructure[[#This Row],[Note Title]],TBLStructure[[#This Row],[Number]]&amp;"."&amp;TBLStructure[[#This Row],[Sub Number]]&amp;TBLStructure[[#This Row],[Note Reference]])</f>
        <v>2.2A</v>
      </c>
      <c r="I44" s="3" t="str">
        <f ca="1">IF(TBLStructure[[#This Row],[Section]]="Primary",TBLStructure[[#This Row],[Note Title]],TBLStructure[[#This Row],[Full Note Ref]]&amp; ": " &amp; TBLStructure[[#This Row],[Note Title]])</f>
        <v>2.2A: Income tax</v>
      </c>
      <c r="J44" s="1013" t="b">
        <v>1</v>
      </c>
      <c r="K44" s="3" t="s">
        <v>69</v>
      </c>
      <c r="L44" s="3" t="s">
        <v>59</v>
      </c>
      <c r="M4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4" s="3" t="s">
        <v>105</v>
      </c>
      <c r="O44" s="3" t="b">
        <f ca="1">TBLStructure[[#This Row],[Current Sheet Name]]=TBLStructure[[#This Row],[Sheet Name]]</f>
        <v>1</v>
      </c>
      <c r="P44" s="3" t="s">
        <v>53</v>
      </c>
      <c r="Q44" s="3">
        <v>2</v>
      </c>
    </row>
    <row r="45" spans="1:17" x14ac:dyDescent="0.2">
      <c r="A45" s="3">
        <v>42</v>
      </c>
      <c r="B45" s="3" t="s">
        <v>96</v>
      </c>
      <c r="C4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5" s="3" t="s">
        <v>103</v>
      </c>
      <c r="E4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5" s="3" t="s">
        <v>106</v>
      </c>
      <c r="G4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45" s="1012" t="str">
        <f ca="1">IF(TBLStructure[[#This Row],[Section]]="Primary",TBLStructure[[#This Row],[Note Title]],TBLStructure[[#This Row],[Number]]&amp;"."&amp;TBLStructure[[#This Row],[Sub Number]]&amp;TBLStructure[[#This Row],[Note Reference]])</f>
        <v>2.2B</v>
      </c>
      <c r="I45" s="3" t="str">
        <f ca="1">IF(TBLStructure[[#This Row],[Section]]="Primary",TBLStructure[[#This Row],[Note Title]],TBLStructure[[#This Row],[Full Note Ref]]&amp; ": " &amp; TBLStructure[[#This Row],[Note Title]])</f>
        <v>2.2B: Indirect tax</v>
      </c>
      <c r="J45" s="1013" t="b">
        <v>1</v>
      </c>
      <c r="K45" s="3" t="s">
        <v>69</v>
      </c>
      <c r="L45" s="3" t="s">
        <v>59</v>
      </c>
      <c r="M4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5" s="3" t="s">
        <v>105</v>
      </c>
      <c r="O45" s="3" t="b">
        <f ca="1">TBLStructure[[#This Row],[Current Sheet Name]]=TBLStructure[[#This Row],[Sheet Name]]</f>
        <v>1</v>
      </c>
      <c r="P45" s="3" t="s">
        <v>53</v>
      </c>
      <c r="Q45" s="3">
        <v>2</v>
      </c>
    </row>
    <row r="46" spans="1:17" x14ac:dyDescent="0.2">
      <c r="A46" s="3">
        <v>43</v>
      </c>
      <c r="B46" s="3" t="s">
        <v>96</v>
      </c>
      <c r="C4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6" s="3" t="s">
        <v>103</v>
      </c>
      <c r="E4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6" s="3" t="s">
        <v>107</v>
      </c>
      <c r="G4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46" s="1012" t="str">
        <f ca="1">IF(TBLStructure[[#This Row],[Section]]="Primary",TBLStructure[[#This Row],[Note Title]],TBLStructure[[#This Row],[Number]]&amp;"."&amp;TBLStructure[[#This Row],[Sub Number]]&amp;TBLStructure[[#This Row],[Note Reference]])</f>
        <v>2.2C</v>
      </c>
      <c r="I46" s="3" t="str">
        <f ca="1">IF(TBLStructure[[#This Row],[Section]]="Primary",TBLStructure[[#This Row],[Note Title]],TBLStructure[[#This Row],[Full Note Ref]]&amp; ": " &amp; TBLStructure[[#This Row],[Note Title]])</f>
        <v>2.2C: Other taxes</v>
      </c>
      <c r="J46" s="1013" t="b">
        <v>1</v>
      </c>
      <c r="K46" s="3" t="s">
        <v>69</v>
      </c>
      <c r="L46" s="3" t="s">
        <v>59</v>
      </c>
      <c r="M4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6" s="3" t="s">
        <v>105</v>
      </c>
      <c r="O46" s="3" t="b">
        <f ca="1">TBLStructure[[#This Row],[Current Sheet Name]]=TBLStructure[[#This Row],[Sheet Name]]</f>
        <v>1</v>
      </c>
      <c r="P46" s="3" t="s">
        <v>53</v>
      </c>
      <c r="Q46" s="3">
        <v>2</v>
      </c>
    </row>
    <row r="47" spans="1:17" x14ac:dyDescent="0.2">
      <c r="A47" s="3">
        <v>44</v>
      </c>
      <c r="B47" s="3" t="s">
        <v>96</v>
      </c>
      <c r="C4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7" s="3" t="s">
        <v>103</v>
      </c>
      <c r="E4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7" s="3" t="s">
        <v>80</v>
      </c>
      <c r="G4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47" s="1012" t="str">
        <f ca="1">IF(TBLStructure[[#This Row],[Section]]="Primary",TBLStructure[[#This Row],[Note Title]],TBLStructure[[#This Row],[Number]]&amp;"."&amp;TBLStructure[[#This Row],[Sub Number]]&amp;TBLStructure[[#This Row],[Note Reference]])</f>
        <v>2.2D</v>
      </c>
      <c r="I47" s="3" t="str">
        <f ca="1">IF(TBLStructure[[#This Row],[Section]]="Primary",TBLStructure[[#This Row],[Note Title]],TBLStructure[[#This Row],[Full Note Ref]]&amp; ": " &amp; TBLStructure[[#This Row],[Note Title]])</f>
        <v>2.2D: Revenue from contracts with customers</v>
      </c>
      <c r="J47" s="1013" t="b">
        <v>1</v>
      </c>
      <c r="K47" s="3" t="s">
        <v>69</v>
      </c>
      <c r="L47" s="3" t="s">
        <v>59</v>
      </c>
      <c r="M4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7" s="3" t="s">
        <v>105</v>
      </c>
      <c r="O47" s="3" t="b">
        <f ca="1">TBLStructure[[#This Row],[Current Sheet Name]]=TBLStructure[[#This Row],[Sheet Name]]</f>
        <v>1</v>
      </c>
      <c r="P47" s="3" t="s">
        <v>53</v>
      </c>
      <c r="Q47" s="3">
        <v>2</v>
      </c>
    </row>
    <row r="48" spans="1:17" x14ac:dyDescent="0.2">
      <c r="A48" s="3">
        <v>45</v>
      </c>
      <c r="B48" s="3" t="s">
        <v>96</v>
      </c>
      <c r="C4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8" s="3" t="s">
        <v>103</v>
      </c>
      <c r="E4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8" s="3" t="s">
        <v>82</v>
      </c>
      <c r="G4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48" s="1012" t="str">
        <f ca="1">IF(TBLStructure[[#This Row],[Section]]="Primary",TBLStructure[[#This Row],[Note Title]],TBLStructure[[#This Row],[Number]]&amp;"."&amp;TBLStructure[[#This Row],[Sub Number]]&amp;TBLStructure[[#This Row],[Note Reference]])</f>
        <v>2.2E</v>
      </c>
      <c r="I48" s="3" t="str">
        <f ca="1">IF(TBLStructure[[#This Row],[Section]]="Primary",TBLStructure[[#This Row],[Note Title]],TBLStructure[[#This Row],[Full Note Ref]]&amp; ": " &amp; TBLStructure[[#This Row],[Note Title]])</f>
        <v>2.2E: Fees and fines</v>
      </c>
      <c r="J48" s="1013" t="b">
        <v>1</v>
      </c>
      <c r="K48" s="3" t="s">
        <v>69</v>
      </c>
      <c r="L48" s="3" t="s">
        <v>59</v>
      </c>
      <c r="M4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8" s="3" t="s">
        <v>105</v>
      </c>
      <c r="O48" s="3" t="b">
        <f ca="1">TBLStructure[[#This Row],[Current Sheet Name]]=TBLStructure[[#This Row],[Sheet Name]]</f>
        <v>1</v>
      </c>
      <c r="P48" s="3" t="s">
        <v>53</v>
      </c>
      <c r="Q48" s="3">
        <v>2</v>
      </c>
    </row>
    <row r="49" spans="1:17" x14ac:dyDescent="0.2">
      <c r="A49" s="3">
        <v>46</v>
      </c>
      <c r="B49" s="3" t="s">
        <v>96</v>
      </c>
      <c r="C4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9" s="3" t="s">
        <v>103</v>
      </c>
      <c r="E4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9" s="3" t="s">
        <v>83</v>
      </c>
      <c r="G4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49" s="1012" t="str">
        <f ca="1">IF(TBLStructure[[#This Row],[Section]]="Primary",TBLStructure[[#This Row],[Note Title]],TBLStructure[[#This Row],[Number]]&amp;"."&amp;TBLStructure[[#This Row],[Sub Number]]&amp;TBLStructure[[#This Row],[Note Reference]])</f>
        <v>2.2F</v>
      </c>
      <c r="I49" s="3" t="str">
        <f ca="1">IF(TBLStructure[[#This Row],[Section]]="Primary",TBLStructure[[#This Row],[Note Title]],TBLStructure[[#This Row],[Full Note Ref]]&amp; ": " &amp; TBLStructure[[#This Row],[Note Title]])</f>
        <v>2.2F: Interest</v>
      </c>
      <c r="J49" s="1013" t="b">
        <v>1</v>
      </c>
      <c r="K49" s="3" t="s">
        <v>69</v>
      </c>
      <c r="L49" s="3" t="s">
        <v>59</v>
      </c>
      <c r="M4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9" s="3" t="s">
        <v>105</v>
      </c>
      <c r="O49" s="3" t="b">
        <f ca="1">TBLStructure[[#This Row],[Current Sheet Name]]=TBLStructure[[#This Row],[Sheet Name]]</f>
        <v>1</v>
      </c>
      <c r="P49" s="3" t="s">
        <v>53</v>
      </c>
      <c r="Q49" s="3">
        <v>2</v>
      </c>
    </row>
    <row r="50" spans="1:17" x14ac:dyDescent="0.2">
      <c r="A50" s="3">
        <v>47</v>
      </c>
      <c r="B50" s="3" t="s">
        <v>96</v>
      </c>
      <c r="C5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0" s="3" t="s">
        <v>103</v>
      </c>
      <c r="E5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0" s="3" t="s">
        <v>84</v>
      </c>
      <c r="G5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50" s="1012" t="str">
        <f ca="1">IF(TBLStructure[[#This Row],[Section]]="Primary",TBLStructure[[#This Row],[Note Title]],TBLStructure[[#This Row],[Number]]&amp;"."&amp;TBLStructure[[#This Row],[Sub Number]]&amp;TBLStructure[[#This Row],[Note Reference]])</f>
        <v>2.2G</v>
      </c>
      <c r="I50" s="3" t="str">
        <f ca="1">IF(TBLStructure[[#This Row],[Section]]="Primary",TBLStructure[[#This Row],[Note Title]],TBLStructure[[#This Row],[Full Note Ref]]&amp; ": " &amp; TBLStructure[[#This Row],[Note Title]])</f>
        <v>2.2G: Dividends</v>
      </c>
      <c r="J50" s="1013" t="b">
        <v>1</v>
      </c>
      <c r="K50" s="3" t="s">
        <v>69</v>
      </c>
      <c r="L50" s="3" t="s">
        <v>59</v>
      </c>
      <c r="M5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0" s="3" t="s">
        <v>105</v>
      </c>
      <c r="O50" s="3" t="b">
        <f ca="1">TBLStructure[[#This Row],[Current Sheet Name]]=TBLStructure[[#This Row],[Sheet Name]]</f>
        <v>1</v>
      </c>
      <c r="P50" s="3" t="s">
        <v>53</v>
      </c>
      <c r="Q50" s="3">
        <v>2</v>
      </c>
    </row>
    <row r="51" spans="1:17" x14ac:dyDescent="0.2">
      <c r="A51" s="3">
        <v>48</v>
      </c>
      <c r="B51" s="3" t="s">
        <v>96</v>
      </c>
      <c r="C5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1" s="3" t="s">
        <v>103</v>
      </c>
      <c r="E5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1" s="3" t="s">
        <v>85</v>
      </c>
      <c r="G5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51" s="1012" t="str">
        <f ca="1">IF(TBLStructure[[#This Row],[Section]]="Primary",TBLStructure[[#This Row],[Note Title]],TBLStructure[[#This Row],[Number]]&amp;"."&amp;TBLStructure[[#This Row],[Sub Number]]&amp;TBLStructure[[#This Row],[Note Reference]])</f>
        <v>2.2H</v>
      </c>
      <c r="I51" s="3" t="str">
        <f ca="1">IF(TBLStructure[[#This Row],[Section]]="Primary",TBLStructure[[#This Row],[Note Title]],TBLStructure[[#This Row],[Full Note Ref]]&amp; ": " &amp; TBLStructure[[#This Row],[Note Title]])</f>
        <v>2.2H: Rental income</v>
      </c>
      <c r="J51" s="1013" t="b">
        <v>1</v>
      </c>
      <c r="K51" s="3" t="s">
        <v>69</v>
      </c>
      <c r="L51" s="3" t="s">
        <v>59</v>
      </c>
      <c r="M5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1" s="3" t="s">
        <v>105</v>
      </c>
      <c r="O51" s="3" t="b">
        <f ca="1">TBLStructure[[#This Row],[Current Sheet Name]]=TBLStructure[[#This Row],[Sheet Name]]</f>
        <v>1</v>
      </c>
      <c r="P51" s="3" t="s">
        <v>53</v>
      </c>
      <c r="Q51" s="3">
        <v>2</v>
      </c>
    </row>
    <row r="52" spans="1:17" x14ac:dyDescent="0.2">
      <c r="A52" s="3">
        <v>49</v>
      </c>
      <c r="B52" s="3" t="s">
        <v>96</v>
      </c>
      <c r="C5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2" s="3" t="s">
        <v>103</v>
      </c>
      <c r="E5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2" s="3" t="s">
        <v>86</v>
      </c>
      <c r="G5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52" s="1012" t="str">
        <f ca="1">IF(TBLStructure[[#This Row],[Section]]="Primary",TBLStructure[[#This Row],[Note Title]],TBLStructure[[#This Row],[Number]]&amp;"."&amp;TBLStructure[[#This Row],[Sub Number]]&amp;TBLStructure[[#This Row],[Note Reference]])</f>
        <v>2.2I</v>
      </c>
      <c r="I52" s="3" t="str">
        <f ca="1">IF(TBLStructure[[#This Row],[Section]]="Primary",TBLStructure[[#This Row],[Note Title]],TBLStructure[[#This Row],[Full Note Ref]]&amp; ": " &amp; TBLStructure[[#This Row],[Note Title]])</f>
        <v>2.2I: Other revenue</v>
      </c>
      <c r="J52" s="1013" t="b">
        <v>1</v>
      </c>
      <c r="K52" s="3" t="s">
        <v>69</v>
      </c>
      <c r="L52" s="3" t="s">
        <v>59</v>
      </c>
      <c r="M5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2" s="3" t="s">
        <v>105</v>
      </c>
      <c r="O52" s="3" t="b">
        <f ca="1">TBLStructure[[#This Row],[Current Sheet Name]]=TBLStructure[[#This Row],[Sheet Name]]</f>
        <v>1</v>
      </c>
      <c r="P52" s="3" t="s">
        <v>53</v>
      </c>
      <c r="Q52" s="3">
        <v>2</v>
      </c>
    </row>
    <row r="53" spans="1:17" x14ac:dyDescent="0.2">
      <c r="A53" s="3">
        <v>50</v>
      </c>
      <c r="B53" s="3" t="s">
        <v>96</v>
      </c>
      <c r="C5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3" s="3" t="s">
        <v>103</v>
      </c>
      <c r="E5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3" s="3" t="s">
        <v>87</v>
      </c>
      <c r="G5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53" s="1012" t="str">
        <f ca="1">IF(TBLStructure[[#This Row],[Section]]="Primary",TBLStructure[[#This Row],[Note Title]],TBLStructure[[#This Row],[Number]]&amp;"."&amp;TBLStructure[[#This Row],[Sub Number]]&amp;TBLStructure[[#This Row],[Note Reference]])</f>
        <v>2.2J</v>
      </c>
      <c r="I53" s="3" t="str">
        <f ca="1">IF(TBLStructure[[#This Row],[Section]]="Primary",TBLStructure[[#This Row],[Note Title]],TBLStructure[[#This Row],[Full Note Ref]]&amp; ": " &amp; TBLStructure[[#This Row],[Note Title]])</f>
        <v>2.2J: Foreign exchange gains</v>
      </c>
      <c r="J53" s="1013" t="b">
        <v>1</v>
      </c>
      <c r="K53" s="3" t="s">
        <v>69</v>
      </c>
      <c r="L53" s="3" t="s">
        <v>59</v>
      </c>
      <c r="M5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3" s="3" t="s">
        <v>105</v>
      </c>
      <c r="O53" s="3" t="b">
        <f ca="1">TBLStructure[[#This Row],[Current Sheet Name]]=TBLStructure[[#This Row],[Sheet Name]]</f>
        <v>1</v>
      </c>
      <c r="P53" s="3" t="s">
        <v>53</v>
      </c>
      <c r="Q53" s="3">
        <v>2</v>
      </c>
    </row>
    <row r="54" spans="1:17" x14ac:dyDescent="0.2">
      <c r="A54" s="3">
        <v>51</v>
      </c>
      <c r="B54" s="3" t="s">
        <v>96</v>
      </c>
      <c r="C5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4" s="3" t="s">
        <v>103</v>
      </c>
      <c r="E5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4" s="3" t="s">
        <v>108</v>
      </c>
      <c r="G5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54" s="1012" t="str">
        <f ca="1">IF(TBLStructure[[#This Row],[Section]]="Primary",TBLStructure[[#This Row],[Note Title]],TBLStructure[[#This Row],[Number]]&amp;"."&amp;TBLStructure[[#This Row],[Sub Number]]&amp;TBLStructure[[#This Row],[Note Reference]])</f>
        <v>2.2K</v>
      </c>
      <c r="I54" s="3" t="str">
        <f ca="1">IF(TBLStructure[[#This Row],[Section]]="Primary",TBLStructure[[#This Row],[Note Title]],TBLStructure[[#This Row],[Full Note Ref]]&amp; ": " &amp; TBLStructure[[#This Row],[Note Title]])</f>
        <v>2.2K: Reversal of write-downs and impairments</v>
      </c>
      <c r="J54" s="1013" t="b">
        <v>1</v>
      </c>
      <c r="K54" s="3" t="s">
        <v>69</v>
      </c>
      <c r="L54" s="3" t="s">
        <v>59</v>
      </c>
      <c r="M5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4" s="3" t="s">
        <v>105</v>
      </c>
      <c r="O54" s="3" t="b">
        <f ca="1">TBLStructure[[#This Row],[Current Sheet Name]]=TBLStructure[[#This Row],[Sheet Name]]</f>
        <v>1</v>
      </c>
      <c r="P54" s="3" t="s">
        <v>53</v>
      </c>
      <c r="Q54" s="3">
        <v>2</v>
      </c>
    </row>
    <row r="55" spans="1:17" x14ac:dyDescent="0.2">
      <c r="A55" s="3">
        <v>52</v>
      </c>
      <c r="B55" s="3" t="s">
        <v>96</v>
      </c>
      <c r="C5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5" s="3" t="s">
        <v>103</v>
      </c>
      <c r="E5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5" s="3" t="s">
        <v>89</v>
      </c>
      <c r="G5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55" s="1012" t="str">
        <f ca="1">IF(TBLStructure[[#This Row],[Section]]="Primary",TBLStructure[[#This Row],[Note Title]],TBLStructure[[#This Row],[Number]]&amp;"."&amp;TBLStructure[[#This Row],[Sub Number]]&amp;TBLStructure[[#This Row],[Note Reference]])</f>
        <v>2.2L</v>
      </c>
      <c r="I55" s="3" t="str">
        <f ca="1">IF(TBLStructure[[#This Row],[Section]]="Primary",TBLStructure[[#This Row],[Note Title]],TBLStructure[[#This Row],[Full Note Ref]]&amp; ": " &amp; TBLStructure[[#This Row],[Note Title]])</f>
        <v>2.2L: Other gains</v>
      </c>
      <c r="J55" s="1013" t="b">
        <v>1</v>
      </c>
      <c r="K55" s="3" t="s">
        <v>69</v>
      </c>
      <c r="L55" s="3" t="s">
        <v>59</v>
      </c>
      <c r="M5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5" s="3" t="s">
        <v>105</v>
      </c>
      <c r="O55" s="3" t="b">
        <f ca="1">TBLStructure[[#This Row],[Current Sheet Name]]=TBLStructure[[#This Row],[Sheet Name]]</f>
        <v>1</v>
      </c>
      <c r="P55" s="3" t="s">
        <v>53</v>
      </c>
      <c r="Q55" s="3">
        <v>2</v>
      </c>
    </row>
    <row r="56" spans="1:17" x14ac:dyDescent="0.2">
      <c r="A56" s="3">
        <v>53</v>
      </c>
      <c r="B56" s="3" t="s">
        <v>96</v>
      </c>
      <c r="C5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6" s="3" t="s">
        <v>109</v>
      </c>
      <c r="E5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56" s="3" t="s">
        <v>93</v>
      </c>
      <c r="G5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AHidden</v>
      </c>
      <c r="H56" s="1012" t="str">
        <f ca="1">IF(TBLStructure[[#This Row],[Section]]="Primary",TBLStructure[[#This Row],[Note Title]],TBLStructure[[#This Row],[Number]]&amp;"."&amp;TBLStructure[[#This Row],[Sub Number]]&amp;TBLStructure[[#This Row],[Note Reference]])</f>
        <v>2.3AHidden</v>
      </c>
      <c r="I56" s="3" t="str">
        <f ca="1">IF(TBLStructure[[#This Row],[Section]]="Primary",TBLStructure[[#This Row],[Note Title]],TBLStructure[[#This Row],[Full Note Ref]]&amp; ": " &amp; TBLStructure[[#This Row],[Note Title]])</f>
        <v>2.3AHidden: Reclassification adjustments</v>
      </c>
      <c r="J56" s="1013" t="b">
        <v>0</v>
      </c>
      <c r="K56" s="3" t="s">
        <v>69</v>
      </c>
      <c r="L56" s="3" t="s">
        <v>59</v>
      </c>
      <c r="M5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FPE2.3Hide053</v>
      </c>
      <c r="N56" s="3" t="s">
        <v>110</v>
      </c>
      <c r="O56" s="3" t="b">
        <f ca="1">TBLStructure[[#This Row],[Current Sheet Name]]=TBLStructure[[#This Row],[Sheet Name]]</f>
        <v>1</v>
      </c>
      <c r="P56" s="3" t="s">
        <v>53</v>
      </c>
      <c r="Q56" s="3">
        <v>1</v>
      </c>
    </row>
    <row r="57" spans="1:17" x14ac:dyDescent="0.2">
      <c r="A57" s="3">
        <v>54</v>
      </c>
      <c r="B57" s="3" t="s">
        <v>96</v>
      </c>
      <c r="C5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7" s="3" t="s">
        <v>109</v>
      </c>
      <c r="E5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57" s="3" t="s">
        <v>95</v>
      </c>
      <c r="G5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AHidden</v>
      </c>
      <c r="H57" s="1012" t="str">
        <f ca="1">IF(TBLStructure[[#This Row],[Section]]="Primary",TBLStructure[[#This Row],[Note Title]],TBLStructure[[#This Row],[Number]]&amp;"."&amp;TBLStructure[[#This Row],[Sub Number]]&amp;TBLStructure[[#This Row],[Note Reference]])</f>
        <v>2.3AHidden</v>
      </c>
      <c r="I57" s="3" t="str">
        <f ca="1">IF(TBLStructure[[#This Row],[Section]]="Primary",TBLStructure[[#This Row],[Note Title]],TBLStructure[[#This Row],[Full Note Ref]]&amp; ": " &amp; TBLStructure[[#This Row],[Note Title]])</f>
        <v>2.3AHidden: Income tax relating to other comprehensive income</v>
      </c>
      <c r="J57" s="1013" t="b">
        <v>0</v>
      </c>
      <c r="K57" s="3" t="s">
        <v>69</v>
      </c>
      <c r="L57" s="3" t="s">
        <v>59</v>
      </c>
      <c r="M5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FPE2.3Hide054</v>
      </c>
      <c r="N57" s="3" t="s">
        <v>110</v>
      </c>
      <c r="O57" s="3" t="b">
        <f ca="1">TBLStructure[[#This Row],[Current Sheet Name]]=TBLStructure[[#This Row],[Sheet Name]]</f>
        <v>0</v>
      </c>
      <c r="P57" s="3" t="s">
        <v>53</v>
      </c>
      <c r="Q57" s="3">
        <v>1</v>
      </c>
    </row>
    <row r="58" spans="1:17" x14ac:dyDescent="0.2">
      <c r="A58" s="3">
        <v>55</v>
      </c>
      <c r="B58" s="3" t="s">
        <v>111</v>
      </c>
      <c r="C5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58" s="3" t="s">
        <v>112</v>
      </c>
      <c r="E5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58" s="3" t="s">
        <v>113</v>
      </c>
      <c r="G5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58" s="1012" t="str">
        <f ca="1">IF(TBLStructure[[#This Row],[Section]]="Primary",TBLStructure[[#This Row],[Note Title]],TBLStructure[[#This Row],[Number]]&amp;"."&amp;TBLStructure[[#This Row],[Sub Number]]&amp;TBLStructure[[#This Row],[Note Reference]])</f>
        <v>3.1A</v>
      </c>
      <c r="I58" s="3" t="str">
        <f ca="1">IF(TBLStructure[[#This Row],[Section]]="Primary",TBLStructure[[#This Row],[Note Title]],TBLStructure[[#This Row],[Full Note Ref]]&amp; ": " &amp; TBLStructure[[#This Row],[Note Title]])</f>
        <v>3.1A: Cash and cash equivalents</v>
      </c>
      <c r="J58" s="1013" t="b">
        <v>1</v>
      </c>
      <c r="K58" s="3" t="s">
        <v>114</v>
      </c>
      <c r="L58" s="3" t="s">
        <v>52</v>
      </c>
      <c r="M5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58" s="3" t="s">
        <v>115</v>
      </c>
      <c r="O58" s="3" t="b">
        <f ca="1">TBLStructure[[#This Row],[Current Sheet Name]]=TBLStructure[[#This Row],[Sheet Name]]</f>
        <v>1</v>
      </c>
      <c r="P58" s="3" t="s">
        <v>53</v>
      </c>
      <c r="Q58" s="3">
        <v>2</v>
      </c>
    </row>
    <row r="59" spans="1:17" x14ac:dyDescent="0.2">
      <c r="A59" s="3">
        <v>56</v>
      </c>
      <c r="B59" s="3" t="s">
        <v>111</v>
      </c>
      <c r="C5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59" s="3" t="s">
        <v>112</v>
      </c>
      <c r="E5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59" s="3" t="s">
        <v>116</v>
      </c>
      <c r="G5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59" s="1012" t="str">
        <f ca="1">IF(TBLStructure[[#This Row],[Section]]="Primary",TBLStructure[[#This Row],[Note Title]],TBLStructure[[#This Row],[Number]]&amp;"."&amp;TBLStructure[[#This Row],[Sub Number]]&amp;TBLStructure[[#This Row],[Note Reference]])</f>
        <v>3.1B</v>
      </c>
      <c r="I59" s="3" t="str">
        <f ca="1">IF(TBLStructure[[#This Row],[Section]]="Primary",TBLStructure[[#This Row],[Note Title]],TBLStructure[[#This Row],[Full Note Ref]]&amp; ": " &amp; TBLStructure[[#This Row],[Note Title]])</f>
        <v>3.1B: Trade and other receivables</v>
      </c>
      <c r="J59" s="1013" t="b">
        <v>1</v>
      </c>
      <c r="K59" s="3" t="s">
        <v>114</v>
      </c>
      <c r="L59" s="3" t="s">
        <v>52</v>
      </c>
      <c r="M5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59" s="3" t="s">
        <v>115</v>
      </c>
      <c r="O59" s="3" t="b">
        <f ca="1">TBLStructure[[#This Row],[Current Sheet Name]]=TBLStructure[[#This Row],[Sheet Name]]</f>
        <v>1</v>
      </c>
      <c r="P59" s="3" t="s">
        <v>53</v>
      </c>
      <c r="Q59" s="3">
        <v>2</v>
      </c>
    </row>
    <row r="60" spans="1:17" x14ac:dyDescent="0.2">
      <c r="A60" s="3">
        <v>57</v>
      </c>
      <c r="B60" s="3" t="s">
        <v>111</v>
      </c>
      <c r="C6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0" s="3" t="s">
        <v>112</v>
      </c>
      <c r="E6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0" s="3" t="s">
        <v>117</v>
      </c>
      <c r="G6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60" s="1012" t="str">
        <f ca="1">IF(TBLStructure[[#This Row],[Section]]="Primary",TBLStructure[[#This Row],[Note Title]],TBLStructure[[#This Row],[Number]]&amp;"."&amp;TBLStructure[[#This Row],[Sub Number]]&amp;TBLStructure[[#This Row],[Note Reference]])</f>
        <v>3.1C</v>
      </c>
      <c r="I60" s="3" t="str">
        <f ca="1">IF(TBLStructure[[#This Row],[Section]]="Primary",TBLStructure[[#This Row],[Note Title]],TBLStructure[[#This Row],[Full Note Ref]]&amp; ": " &amp; TBLStructure[[#This Row],[Note Title]])</f>
        <v>3.1C: Equity accounted investments</v>
      </c>
      <c r="J60" s="1013" t="b">
        <v>1</v>
      </c>
      <c r="K60" s="3" t="s">
        <v>114</v>
      </c>
      <c r="L60" s="3" t="s">
        <v>52</v>
      </c>
      <c r="M6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0" s="3" t="s">
        <v>115</v>
      </c>
      <c r="O60" s="3" t="b">
        <f ca="1">TBLStructure[[#This Row],[Current Sheet Name]]=TBLStructure[[#This Row],[Sheet Name]]</f>
        <v>1</v>
      </c>
      <c r="P60" s="3" t="s">
        <v>53</v>
      </c>
      <c r="Q60" s="3">
        <v>2</v>
      </c>
    </row>
    <row r="61" spans="1:17" x14ac:dyDescent="0.2">
      <c r="A61" s="3">
        <v>58</v>
      </c>
      <c r="B61" s="3" t="s">
        <v>111</v>
      </c>
      <c r="C6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1" s="3" t="s">
        <v>112</v>
      </c>
      <c r="E6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1" s="3" t="s">
        <v>118</v>
      </c>
      <c r="G6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61" s="1012" t="str">
        <f ca="1">IF(TBLStructure[[#This Row],[Section]]="Primary",TBLStructure[[#This Row],[Note Title]],TBLStructure[[#This Row],[Number]]&amp;"."&amp;TBLStructure[[#This Row],[Sub Number]]&amp;TBLStructure[[#This Row],[Note Reference]])</f>
        <v>3.1D</v>
      </c>
      <c r="I61" s="3" t="str">
        <f ca="1">IF(TBLStructure[[#This Row],[Section]]="Primary",TBLStructure[[#This Row],[Note Title]],TBLStructure[[#This Row],[Full Note Ref]]&amp; ": " &amp; TBLStructure[[#This Row],[Note Title]])</f>
        <v>3.1D: Other investments</v>
      </c>
      <c r="J61" s="1013" t="b">
        <v>1</v>
      </c>
      <c r="K61" s="3" t="s">
        <v>114</v>
      </c>
      <c r="L61" s="3" t="s">
        <v>52</v>
      </c>
      <c r="M6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1" s="3" t="s">
        <v>115</v>
      </c>
      <c r="O61" s="3" t="b">
        <f ca="1">TBLStructure[[#This Row],[Current Sheet Name]]=TBLStructure[[#This Row],[Sheet Name]]</f>
        <v>1</v>
      </c>
      <c r="P61" s="3" t="s">
        <v>53</v>
      </c>
      <c r="Q61" s="3">
        <v>2</v>
      </c>
    </row>
    <row r="62" spans="1:17" x14ac:dyDescent="0.2">
      <c r="A62" s="3">
        <v>59</v>
      </c>
      <c r="B62" s="3" t="s">
        <v>111</v>
      </c>
      <c r="C6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2" s="3" t="s">
        <v>112</v>
      </c>
      <c r="E6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2" s="3" t="s">
        <v>119</v>
      </c>
      <c r="G6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62" s="1012" t="str">
        <f ca="1">IF(TBLStructure[[#This Row],[Section]]="Primary",TBLStructure[[#This Row],[Note Title]],TBLStructure[[#This Row],[Number]]&amp;"."&amp;TBLStructure[[#This Row],[Sub Number]]&amp;TBLStructure[[#This Row],[Note Reference]])</f>
        <v>3.1E</v>
      </c>
      <c r="I62" s="3" t="str">
        <f ca="1">IF(TBLStructure[[#This Row],[Section]]="Primary",TBLStructure[[#This Row],[Note Title]],TBLStructure[[#This Row],[Full Note Ref]]&amp; ": " &amp; TBLStructure[[#This Row],[Note Title]])</f>
        <v>3.1E: Other financial assets</v>
      </c>
      <c r="J62" s="1013" t="b">
        <v>1</v>
      </c>
      <c r="K62" s="3" t="s">
        <v>114</v>
      </c>
      <c r="L62" s="3" t="s">
        <v>52</v>
      </c>
      <c r="M6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2" s="3" t="s">
        <v>115</v>
      </c>
      <c r="O62" s="3" t="b">
        <f ca="1">TBLStructure[[#This Row],[Current Sheet Name]]=TBLStructure[[#This Row],[Sheet Name]]</f>
        <v>1</v>
      </c>
      <c r="P62" s="3" t="s">
        <v>53</v>
      </c>
      <c r="Q62" s="3">
        <v>2</v>
      </c>
    </row>
    <row r="63" spans="1:17" x14ac:dyDescent="0.2">
      <c r="A63" s="3">
        <v>60</v>
      </c>
      <c r="B63" s="3" t="s">
        <v>111</v>
      </c>
      <c r="C6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3" s="3" t="s">
        <v>120</v>
      </c>
      <c r="E6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3" s="3" t="s">
        <v>121</v>
      </c>
      <c r="G6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63" s="1012" t="str">
        <f ca="1">IF(TBLStructure[[#This Row],[Section]]="Primary",TBLStructure[[#This Row],[Note Title]],TBLStructure[[#This Row],[Number]]&amp;"."&amp;TBLStructure[[#This Row],[Sub Number]]&amp;TBLStructure[[#This Row],[Note Reference]])</f>
        <v>3.2A</v>
      </c>
      <c r="I63" s="3" t="str">
        <f ca="1">IF(TBLStructure[[#This Row],[Section]]="Primary",TBLStructure[[#This Row],[Note Title]],TBLStructure[[#This Row],[Full Note Ref]]&amp; ": " &amp; TBLStructure[[#This Row],[Note Title]])</f>
        <v>3.2A: Reconciliation of the opening and closing balances of property, plant and equipment and intangibles</v>
      </c>
      <c r="J63" s="1013" t="b">
        <v>1</v>
      </c>
      <c r="K63" s="3" t="s">
        <v>122</v>
      </c>
      <c r="L63" s="3" t="s">
        <v>52</v>
      </c>
      <c r="M6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FPOPPE3.2</v>
      </c>
      <c r="N63" s="3" t="s">
        <v>123</v>
      </c>
      <c r="O63" s="3" t="b">
        <f ca="1">TBLStructure[[#This Row],[Current Sheet Name]]=TBLStructure[[#This Row],[Sheet Name]]</f>
        <v>1</v>
      </c>
      <c r="P63" s="3" t="s">
        <v>124</v>
      </c>
      <c r="Q63" s="3">
        <v>2</v>
      </c>
    </row>
    <row r="64" spans="1:17" x14ac:dyDescent="0.2">
      <c r="A64" s="3">
        <v>61</v>
      </c>
      <c r="B64" s="3" t="s">
        <v>111</v>
      </c>
      <c r="C6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4" s="3" t="s">
        <v>120</v>
      </c>
      <c r="E6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4" s="3" t="s">
        <v>121</v>
      </c>
      <c r="G6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64" s="1012" t="str">
        <f ca="1">IF(TBLStructure[[#This Row],[Section]]="Primary",TBLStructure[[#This Row],[Note Title]],TBLStructure[[#This Row],[Number]]&amp;"."&amp;TBLStructure[[#This Row],[Sub Number]]&amp;TBLStructure[[#This Row],[Note Reference]])</f>
        <v>3.2A</v>
      </c>
      <c r="I64" s="3" t="str">
        <f ca="1">IF(TBLStructure[[#This Row],[Section]]="Primary",TBLStructure[[#This Row],[Note Title]],TBLStructure[[#This Row],[Full Note Ref]]&amp; ": " &amp; TBLStructure[[#This Row],[Note Title]])</f>
        <v>3.2A: Reconciliation of the opening and closing balances of property, plant and equipment and intangibles</v>
      </c>
      <c r="J64" s="1013" t="b">
        <v>1</v>
      </c>
      <c r="K64" s="3" t="s">
        <v>125</v>
      </c>
      <c r="L64" s="3" t="s">
        <v>52</v>
      </c>
      <c r="M6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FPOPPEA3.2</v>
      </c>
      <c r="N64" s="3" t="s">
        <v>126</v>
      </c>
      <c r="O64" s="3" t="b">
        <f ca="1">TBLStructure[[#This Row],[Current Sheet Name]]=TBLStructure[[#This Row],[Sheet Name]]</f>
        <v>1</v>
      </c>
      <c r="P64" s="3" t="s">
        <v>53</v>
      </c>
      <c r="Q64" s="3">
        <v>2</v>
      </c>
    </row>
    <row r="65" spans="1:17" x14ac:dyDescent="0.2">
      <c r="A65" s="3">
        <v>62</v>
      </c>
      <c r="B65" s="3" t="s">
        <v>111</v>
      </c>
      <c r="C6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5" s="3" t="s">
        <v>120</v>
      </c>
      <c r="E6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5" s="3" t="s">
        <v>127</v>
      </c>
      <c r="G6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65" s="1012" t="str">
        <f ca="1">IF(TBLStructure[[#This Row],[Section]]="Primary",TBLStructure[[#This Row],[Note Title]],TBLStructure[[#This Row],[Number]]&amp;"."&amp;TBLStructure[[#This Row],[Sub Number]]&amp;TBLStructure[[#This Row],[Note Reference]])</f>
        <v>3.2B</v>
      </c>
      <c r="I65" s="3" t="str">
        <f ca="1">IF(TBLStructure[[#This Row],[Section]]="Primary",TBLStructure[[#This Row],[Note Title]],TBLStructure[[#This Row],[Full Note Ref]]&amp; ": " &amp; TBLStructure[[#This Row],[Note Title]])</f>
        <v>3.2B: Investment property</v>
      </c>
      <c r="J65" s="1013" t="b">
        <v>1</v>
      </c>
      <c r="K65" s="3" t="s">
        <v>114</v>
      </c>
      <c r="L65" s="3" t="s">
        <v>52</v>
      </c>
      <c r="M6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5" s="3" t="s">
        <v>128</v>
      </c>
      <c r="O65" s="3" t="b">
        <f ca="1">TBLStructure[[#This Row],[Current Sheet Name]]=TBLStructure[[#This Row],[Sheet Name]]</f>
        <v>1</v>
      </c>
      <c r="P65" s="3" t="s">
        <v>53</v>
      </c>
      <c r="Q65" s="3">
        <v>2</v>
      </c>
    </row>
    <row r="66" spans="1:17" x14ac:dyDescent="0.2">
      <c r="A66" s="3">
        <v>63</v>
      </c>
      <c r="B66" s="3" t="s">
        <v>111</v>
      </c>
      <c r="C6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6" s="3" t="s">
        <v>120</v>
      </c>
      <c r="E6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6" s="3" t="s">
        <v>129</v>
      </c>
      <c r="G6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66" s="1012" t="str">
        <f ca="1">IF(TBLStructure[[#This Row],[Section]]="Primary",TBLStructure[[#This Row],[Note Title]],TBLStructure[[#This Row],[Number]]&amp;"."&amp;TBLStructure[[#This Row],[Sub Number]]&amp;TBLStructure[[#This Row],[Note Reference]])</f>
        <v>3.2C</v>
      </c>
      <c r="I66" s="3" t="str">
        <f ca="1">IF(TBLStructure[[#This Row],[Section]]="Primary",TBLStructure[[#This Row],[Note Title]],TBLStructure[[#This Row],[Full Note Ref]]&amp; ": " &amp; TBLStructure[[#This Row],[Note Title]])</f>
        <v>3.2C: Inventories</v>
      </c>
      <c r="J66" s="1013" t="b">
        <v>1</v>
      </c>
      <c r="K66" s="3" t="s">
        <v>114</v>
      </c>
      <c r="L66" s="3" t="s">
        <v>52</v>
      </c>
      <c r="M6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6" s="3" t="s">
        <v>128</v>
      </c>
      <c r="O66" s="3" t="b">
        <f ca="1">TBLStructure[[#This Row],[Current Sheet Name]]=TBLStructure[[#This Row],[Sheet Name]]</f>
        <v>1</v>
      </c>
      <c r="P66" s="3" t="s">
        <v>53</v>
      </c>
      <c r="Q66" s="3">
        <v>2</v>
      </c>
    </row>
    <row r="67" spans="1:17" x14ac:dyDescent="0.2">
      <c r="A67" s="3">
        <v>64</v>
      </c>
      <c r="B67" s="3" t="s">
        <v>111</v>
      </c>
      <c r="C6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7" s="3" t="s">
        <v>120</v>
      </c>
      <c r="E6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7" s="3" t="s">
        <v>130</v>
      </c>
      <c r="G6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67" s="1012" t="str">
        <f ca="1">IF(TBLStructure[[#This Row],[Section]]="Primary",TBLStructure[[#This Row],[Note Title]],TBLStructure[[#This Row],[Number]]&amp;"."&amp;TBLStructure[[#This Row],[Sub Number]]&amp;TBLStructure[[#This Row],[Note Reference]])</f>
        <v>3.2D</v>
      </c>
      <c r="I67" s="3" t="str">
        <f ca="1">IF(TBLStructure[[#This Row],[Section]]="Primary",TBLStructure[[#This Row],[Note Title]],TBLStructure[[#This Row],[Full Note Ref]]&amp; ": " &amp; TBLStructure[[#This Row],[Note Title]])</f>
        <v>3.2D: Tax assets (competitive neutrality)</v>
      </c>
      <c r="J67" s="1013" t="b">
        <v>1</v>
      </c>
      <c r="K67" s="3" t="s">
        <v>114</v>
      </c>
      <c r="L67" s="3" t="s">
        <v>52</v>
      </c>
      <c r="M6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7" s="3" t="s">
        <v>128</v>
      </c>
      <c r="O67" s="3" t="b">
        <f ca="1">TBLStructure[[#This Row],[Current Sheet Name]]=TBLStructure[[#This Row],[Sheet Name]]</f>
        <v>1</v>
      </c>
      <c r="P67" s="3" t="s">
        <v>53</v>
      </c>
      <c r="Q67" s="3">
        <v>2</v>
      </c>
    </row>
    <row r="68" spans="1:17" x14ac:dyDescent="0.2">
      <c r="A68" s="3">
        <v>65</v>
      </c>
      <c r="B68" s="3" t="s">
        <v>111</v>
      </c>
      <c r="C6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8" s="3" t="s">
        <v>120</v>
      </c>
      <c r="E6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8" s="3" t="s">
        <v>131</v>
      </c>
      <c r="G6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68" s="1012" t="str">
        <f ca="1">IF(TBLStructure[[#This Row],[Section]]="Primary",TBLStructure[[#This Row],[Note Title]],TBLStructure[[#This Row],[Number]]&amp;"."&amp;TBLStructure[[#This Row],[Sub Number]]&amp;TBLStructure[[#This Row],[Note Reference]])</f>
        <v>3.2E</v>
      </c>
      <c r="I68" s="3" t="str">
        <f ca="1">IF(TBLStructure[[#This Row],[Section]]="Primary",TBLStructure[[#This Row],[Note Title]],TBLStructure[[#This Row],[Full Note Ref]]&amp; ": " &amp; TBLStructure[[#This Row],[Note Title]])</f>
        <v>3.2E: Other non-financial assets</v>
      </c>
      <c r="J68" s="1013" t="b">
        <v>1</v>
      </c>
      <c r="K68" s="3" t="s">
        <v>114</v>
      </c>
      <c r="L68" s="3" t="s">
        <v>52</v>
      </c>
      <c r="M6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8" s="3" t="s">
        <v>128</v>
      </c>
      <c r="O68" s="3" t="b">
        <f ca="1">TBLStructure[[#This Row],[Current Sheet Name]]=TBLStructure[[#This Row],[Sheet Name]]</f>
        <v>1</v>
      </c>
      <c r="P68" s="3" t="s">
        <v>53</v>
      </c>
      <c r="Q68" s="3">
        <v>2</v>
      </c>
    </row>
    <row r="69" spans="1:17" x14ac:dyDescent="0.2">
      <c r="A69" s="3">
        <v>150</v>
      </c>
      <c r="B69" s="3" t="s">
        <v>111</v>
      </c>
      <c r="C6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9" s="3" t="s">
        <v>120</v>
      </c>
      <c r="E6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9" s="3" t="s">
        <v>132</v>
      </c>
      <c r="G6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FHidden</v>
      </c>
      <c r="H69" s="1012" t="str">
        <f ca="1">IF(TBLStructure[[#This Row],[Section]]="Primary",TBLStructure[[#This Row],[Note Title]],TBLStructure[[#This Row],[Number]]&amp;"."&amp;TBLStructure[[#This Row],[Sub Number]]&amp;TBLStructure[[#This Row],[Note Reference]])</f>
        <v>3.2FHidden</v>
      </c>
      <c r="I69" s="3" t="str">
        <f ca="1">IF(TBLStructure[[#This Row],[Section]]="Primary",TBLStructure[[#This Row],[Note Title]],TBLStructure[[#This Row],[Full Note Ref]]&amp; ": " &amp; TBLStructure[[#This Row],[Note Title]])</f>
        <v>3.2FHidden: Joint operations</v>
      </c>
      <c r="J69" s="1013" t="b">
        <v>0</v>
      </c>
      <c r="K69" s="3" t="s">
        <v>114</v>
      </c>
      <c r="L69" s="3" t="s">
        <v>52</v>
      </c>
      <c r="M6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9" s="3" t="s">
        <v>128</v>
      </c>
      <c r="O69" s="3" t="b">
        <f ca="1">TBLStructure[[#This Row],[Current Sheet Name]]=TBLStructure[[#This Row],[Sheet Name]]</f>
        <v>1</v>
      </c>
      <c r="P69" s="3" t="s">
        <v>53</v>
      </c>
      <c r="Q69" s="3">
        <v>2</v>
      </c>
    </row>
    <row r="70" spans="1:17" x14ac:dyDescent="0.2">
      <c r="A70" s="3">
        <v>162</v>
      </c>
      <c r="B70" s="3" t="s">
        <v>111</v>
      </c>
      <c r="C7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0" s="3" t="s">
        <v>120</v>
      </c>
      <c r="E7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0" s="3" t="s">
        <v>133</v>
      </c>
      <c r="G7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FHidden</v>
      </c>
      <c r="H70" s="1012" t="str">
        <f ca="1">IF(TBLStructure[[#This Row],[Section]]="Primary",TBLStructure[[#This Row],[Note Title]],TBLStructure[[#This Row],[Number]]&amp;"."&amp;TBLStructure[[#This Row],[Sub Number]]&amp;TBLStructure[[#This Row],[Note Reference]])</f>
        <v>3.2FHidden</v>
      </c>
      <c r="I70" s="3" t="str">
        <f ca="1">IF(TBLStructure[[#This Row],[Section]]="Primary",TBLStructure[[#This Row],[Note Title]],TBLStructure[[#This Row],[Full Note Ref]]&amp; ": " &amp; TBLStructure[[#This Row],[Note Title]])</f>
        <v>3.2FHidden: Volunteer services</v>
      </c>
      <c r="J70" s="1013" t="b">
        <v>0</v>
      </c>
      <c r="K70" s="3" t="s">
        <v>114</v>
      </c>
      <c r="L70" s="3" t="s">
        <v>52</v>
      </c>
      <c r="M7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0" s="3" t="s">
        <v>128</v>
      </c>
      <c r="O70" s="3" t="b">
        <f ca="1">TBLStructure[[#This Row],[Current Sheet Name]]=TBLStructure[[#This Row],[Sheet Name]]</f>
        <v>1</v>
      </c>
      <c r="P70" s="3" t="s">
        <v>53</v>
      </c>
      <c r="Q70" s="3">
        <v>2</v>
      </c>
    </row>
    <row r="71" spans="1:17" x14ac:dyDescent="0.2">
      <c r="A71" s="3">
        <v>163</v>
      </c>
      <c r="B71" s="3" t="s">
        <v>111</v>
      </c>
      <c r="C7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1" s="3" t="s">
        <v>120</v>
      </c>
      <c r="E7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1" s="3" t="s">
        <v>134</v>
      </c>
      <c r="G7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71" s="1012" t="str">
        <f ca="1">IF(TBLStructure[[#This Row],[Section]]="Primary",TBLStructure[[#This Row],[Note Title]],TBLStructure[[#This Row],[Number]]&amp;"."&amp;TBLStructure[[#This Row],[Sub Number]]&amp;TBLStructure[[#This Row],[Note Reference]])</f>
        <v>3.2F</v>
      </c>
      <c r="I71" s="3" t="str">
        <f ca="1">IF(TBLStructure[[#This Row],[Section]]="Primary",TBLStructure[[#This Row],[Note Title]],TBLStructure[[#This Row],[Full Note Ref]]&amp; ": " &amp; TBLStructure[[#This Row],[Note Title]])</f>
        <v>3.2F: Transfers to acquire or construct a non-financial asset</v>
      </c>
      <c r="J71" s="1013" t="b">
        <v>1</v>
      </c>
      <c r="K71" s="3" t="s">
        <v>114</v>
      </c>
      <c r="L71" s="3" t="s">
        <v>52</v>
      </c>
      <c r="M7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1" s="3" t="s">
        <v>128</v>
      </c>
      <c r="O71" s="3" t="b">
        <f ca="1">TBLStructure[[#This Row],[Current Sheet Name]]=TBLStructure[[#This Row],[Sheet Name]]</f>
        <v>1</v>
      </c>
      <c r="P71" s="3" t="s">
        <v>53</v>
      </c>
      <c r="Q71" s="3">
        <v>2</v>
      </c>
    </row>
    <row r="72" spans="1:17" x14ac:dyDescent="0.2">
      <c r="A72" s="3">
        <v>167</v>
      </c>
      <c r="B72" s="3" t="s">
        <v>111</v>
      </c>
      <c r="C7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2" s="3" t="s">
        <v>120</v>
      </c>
      <c r="E7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2" s="3" t="s">
        <v>135</v>
      </c>
      <c r="G7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72" s="1012" t="str">
        <f ca="1">IF(TBLStructure[[#This Row],[Section]]="Primary",TBLStructure[[#This Row],[Note Title]],TBLStructure[[#This Row],[Number]]&amp;"."&amp;TBLStructure[[#This Row],[Sub Number]]&amp;TBLStructure[[#This Row],[Note Reference]])</f>
        <v>3.2G</v>
      </c>
      <c r="I72" s="3" t="str">
        <f ca="1">IF(TBLStructure[[#This Row],[Section]]="Primary",TBLStructure[[#This Row],[Note Title]],TBLStructure[[#This Row],[Full Note Ref]]&amp; ": " &amp; TBLStructure[[#This Row],[Note Title]])</f>
        <v>3.2G: Service concession arrangements</v>
      </c>
      <c r="J72" s="1013" t="b">
        <v>1</v>
      </c>
      <c r="K72" s="3" t="s">
        <v>114</v>
      </c>
      <c r="L72" s="3" t="s">
        <v>52</v>
      </c>
      <c r="M7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2" s="3" t="s">
        <v>128</v>
      </c>
      <c r="O72" s="3" t="b">
        <f ca="1">TBLStructure[[#This Row],[Current Sheet Name]]=TBLStructure[[#This Row],[Sheet Name]]</f>
        <v>1</v>
      </c>
      <c r="P72" s="3" t="s">
        <v>53</v>
      </c>
      <c r="Q72" s="3">
        <v>2</v>
      </c>
    </row>
    <row r="73" spans="1:17" x14ac:dyDescent="0.2">
      <c r="A73" s="3">
        <v>66</v>
      </c>
      <c r="B73" s="3" t="s">
        <v>111</v>
      </c>
      <c r="C7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3" s="3" t="s">
        <v>136</v>
      </c>
      <c r="E7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3" s="3" t="s">
        <v>71</v>
      </c>
      <c r="G7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73" s="1012" t="str">
        <f ca="1">IF(TBLStructure[[#This Row],[Section]]="Primary",TBLStructure[[#This Row],[Note Title]],TBLStructure[[#This Row],[Number]]&amp;"."&amp;TBLStructure[[#This Row],[Sub Number]]&amp;TBLStructure[[#This Row],[Note Reference]])</f>
        <v>3.3A</v>
      </c>
      <c r="I73" s="3" t="str">
        <f ca="1">IF(TBLStructure[[#This Row],[Section]]="Primary",TBLStructure[[#This Row],[Note Title]],TBLStructure[[#This Row],[Full Note Ref]]&amp; ": " &amp; TBLStructure[[#This Row],[Note Title]])</f>
        <v>3.3A: Suppliers</v>
      </c>
      <c r="J73" s="1013" t="b">
        <v>1</v>
      </c>
      <c r="K73" s="3" t="s">
        <v>114</v>
      </c>
      <c r="L73" s="3" t="s">
        <v>52</v>
      </c>
      <c r="M7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3" s="3" t="s">
        <v>137</v>
      </c>
      <c r="O73" s="3" t="b">
        <f ca="1">TBLStructure[[#This Row],[Current Sheet Name]]=TBLStructure[[#This Row],[Sheet Name]]</f>
        <v>1</v>
      </c>
      <c r="P73" s="3" t="s">
        <v>53</v>
      </c>
      <c r="Q73" s="3">
        <v>2</v>
      </c>
    </row>
    <row r="74" spans="1:17" x14ac:dyDescent="0.2">
      <c r="A74" s="3">
        <v>67</v>
      </c>
      <c r="B74" s="3" t="s">
        <v>111</v>
      </c>
      <c r="C7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4" s="3" t="s">
        <v>136</v>
      </c>
      <c r="E7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4" s="3" t="s">
        <v>99</v>
      </c>
      <c r="G7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74" s="1012" t="str">
        <f ca="1">IF(TBLStructure[[#This Row],[Section]]="Primary",TBLStructure[[#This Row],[Note Title]],TBLStructure[[#This Row],[Number]]&amp;"."&amp;TBLStructure[[#This Row],[Sub Number]]&amp;TBLStructure[[#This Row],[Note Reference]])</f>
        <v>3.3B</v>
      </c>
      <c r="I74" s="3" t="str">
        <f ca="1">IF(TBLStructure[[#This Row],[Section]]="Primary",TBLStructure[[#This Row],[Note Title]],TBLStructure[[#This Row],[Full Note Ref]]&amp; ": " &amp; TBLStructure[[#This Row],[Note Title]])</f>
        <v>3.3B: Subsidies</v>
      </c>
      <c r="J74" s="1013" t="b">
        <v>1</v>
      </c>
      <c r="K74" s="3" t="s">
        <v>114</v>
      </c>
      <c r="L74" s="3" t="s">
        <v>52</v>
      </c>
      <c r="M7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4" s="3" t="s">
        <v>137</v>
      </c>
      <c r="O74" s="3" t="b">
        <f ca="1">TBLStructure[[#This Row],[Current Sheet Name]]=TBLStructure[[#This Row],[Sheet Name]]</f>
        <v>1</v>
      </c>
      <c r="P74" s="3" t="s">
        <v>53</v>
      </c>
      <c r="Q74" s="3">
        <v>2</v>
      </c>
    </row>
    <row r="75" spans="1:17" x14ac:dyDescent="0.2">
      <c r="A75" s="3">
        <v>68</v>
      </c>
      <c r="B75" s="3" t="s">
        <v>111</v>
      </c>
      <c r="C7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5" s="3" t="s">
        <v>136</v>
      </c>
      <c r="E7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5" s="3" t="s">
        <v>100</v>
      </c>
      <c r="G7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75" s="1012" t="str">
        <f ca="1">IF(TBLStructure[[#This Row],[Section]]="Primary",TBLStructure[[#This Row],[Note Title]],TBLStructure[[#This Row],[Number]]&amp;"."&amp;TBLStructure[[#This Row],[Sub Number]]&amp;TBLStructure[[#This Row],[Note Reference]])</f>
        <v>3.3C</v>
      </c>
      <c r="I75" s="3" t="str">
        <f ca="1">IF(TBLStructure[[#This Row],[Section]]="Primary",TBLStructure[[#This Row],[Note Title]],TBLStructure[[#This Row],[Full Note Ref]]&amp; ": " &amp; TBLStructure[[#This Row],[Note Title]])</f>
        <v>3.3C: Personal benefits</v>
      </c>
      <c r="J75" s="1013" t="b">
        <v>1</v>
      </c>
      <c r="K75" s="3" t="s">
        <v>114</v>
      </c>
      <c r="L75" s="3" t="s">
        <v>52</v>
      </c>
      <c r="M7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5" s="3" t="s">
        <v>137</v>
      </c>
      <c r="O75" s="3" t="b">
        <f ca="1">TBLStructure[[#This Row],[Current Sheet Name]]=TBLStructure[[#This Row],[Sheet Name]]</f>
        <v>1</v>
      </c>
      <c r="P75" s="3" t="s">
        <v>53</v>
      </c>
      <c r="Q75" s="3">
        <v>2</v>
      </c>
    </row>
    <row r="76" spans="1:17" x14ac:dyDescent="0.2">
      <c r="A76" s="3">
        <v>69</v>
      </c>
      <c r="B76" s="3" t="s">
        <v>111</v>
      </c>
      <c r="C7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6" s="3" t="s">
        <v>136</v>
      </c>
      <c r="E7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6" s="3" t="s">
        <v>72</v>
      </c>
      <c r="G7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76" s="1012" t="str">
        <f ca="1">IF(TBLStructure[[#This Row],[Section]]="Primary",TBLStructure[[#This Row],[Note Title]],TBLStructure[[#This Row],[Number]]&amp;"."&amp;TBLStructure[[#This Row],[Sub Number]]&amp;TBLStructure[[#This Row],[Note Reference]])</f>
        <v>3.3D</v>
      </c>
      <c r="I76" s="3" t="str">
        <f ca="1">IF(TBLStructure[[#This Row],[Section]]="Primary",TBLStructure[[#This Row],[Note Title]],TBLStructure[[#This Row],[Full Note Ref]]&amp; ": " &amp; TBLStructure[[#This Row],[Note Title]])</f>
        <v>3.3D: Grants</v>
      </c>
      <c r="J76" s="1013" t="b">
        <v>1</v>
      </c>
      <c r="K76" s="3" t="s">
        <v>114</v>
      </c>
      <c r="L76" s="3" t="s">
        <v>52</v>
      </c>
      <c r="M7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6" s="3" t="s">
        <v>137</v>
      </c>
      <c r="O76" s="3" t="b">
        <f ca="1">TBLStructure[[#This Row],[Current Sheet Name]]=TBLStructure[[#This Row],[Sheet Name]]</f>
        <v>1</v>
      </c>
      <c r="P76" s="3" t="s">
        <v>53</v>
      </c>
      <c r="Q76" s="3">
        <v>2</v>
      </c>
    </row>
    <row r="77" spans="1:17" x14ac:dyDescent="0.2">
      <c r="A77" s="3">
        <v>70</v>
      </c>
      <c r="B77" s="3" t="s">
        <v>111</v>
      </c>
      <c r="C7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7" s="3" t="s">
        <v>136</v>
      </c>
      <c r="E7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7" s="3" t="s">
        <v>84</v>
      </c>
      <c r="G7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77" s="1012" t="str">
        <f ca="1">IF(TBLStructure[[#This Row],[Section]]="Primary",TBLStructure[[#This Row],[Note Title]],TBLStructure[[#This Row],[Number]]&amp;"."&amp;TBLStructure[[#This Row],[Sub Number]]&amp;TBLStructure[[#This Row],[Note Reference]])</f>
        <v>3.3E</v>
      </c>
      <c r="I77" s="3" t="str">
        <f ca="1">IF(TBLStructure[[#This Row],[Section]]="Primary",TBLStructure[[#This Row],[Note Title]],TBLStructure[[#This Row],[Full Note Ref]]&amp; ": " &amp; TBLStructure[[#This Row],[Note Title]])</f>
        <v>3.3E: Dividends</v>
      </c>
      <c r="J77" s="1013" t="b">
        <v>1</v>
      </c>
      <c r="K77" s="3" t="s">
        <v>114</v>
      </c>
      <c r="L77" s="3" t="s">
        <v>52</v>
      </c>
      <c r="M7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7" s="3" t="s">
        <v>137</v>
      </c>
      <c r="O77" s="3" t="b">
        <f ca="1">TBLStructure[[#This Row],[Current Sheet Name]]=TBLStructure[[#This Row],[Sheet Name]]</f>
        <v>1</v>
      </c>
      <c r="P77" s="3" t="s">
        <v>53</v>
      </c>
      <c r="Q77" s="3">
        <v>2</v>
      </c>
    </row>
    <row r="78" spans="1:17" x14ac:dyDescent="0.2">
      <c r="A78" s="3">
        <v>71</v>
      </c>
      <c r="B78" s="3" t="s">
        <v>111</v>
      </c>
      <c r="C7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8" s="3" t="s">
        <v>136</v>
      </c>
      <c r="E7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8" s="3" t="s">
        <v>138</v>
      </c>
      <c r="G7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78" s="1012" t="str">
        <f ca="1">IF(TBLStructure[[#This Row],[Section]]="Primary",TBLStructure[[#This Row],[Note Title]],TBLStructure[[#This Row],[Number]]&amp;"."&amp;TBLStructure[[#This Row],[Sub Number]]&amp;TBLStructure[[#This Row],[Note Reference]])</f>
        <v>3.3F</v>
      </c>
      <c r="I78" s="3" t="str">
        <f ca="1">IF(TBLStructure[[#This Row],[Section]]="Primary",TBLStructure[[#This Row],[Note Title]],TBLStructure[[#This Row],[Full Note Ref]]&amp; ": " &amp; TBLStructure[[#This Row],[Note Title]])</f>
        <v>3.3F: Other payables</v>
      </c>
      <c r="J78" s="1013" t="b">
        <v>1</v>
      </c>
      <c r="K78" s="3" t="s">
        <v>114</v>
      </c>
      <c r="L78" s="3" t="s">
        <v>52</v>
      </c>
      <c r="M7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8" s="3" t="s">
        <v>137</v>
      </c>
      <c r="O78" s="3" t="b">
        <f ca="1">TBLStructure[[#This Row],[Current Sheet Name]]=TBLStructure[[#This Row],[Sheet Name]]</f>
        <v>1</v>
      </c>
      <c r="P78" s="3" t="s">
        <v>53</v>
      </c>
      <c r="Q78" s="3">
        <v>2</v>
      </c>
    </row>
    <row r="79" spans="1:17" x14ac:dyDescent="0.2">
      <c r="A79" s="3">
        <v>72</v>
      </c>
      <c r="B79" s="3" t="s">
        <v>111</v>
      </c>
      <c r="C7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9" s="3" t="s">
        <v>139</v>
      </c>
      <c r="E7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79" s="3" t="s">
        <v>140</v>
      </c>
      <c r="G7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79" s="1012" t="str">
        <f ca="1">IF(TBLStructure[[#This Row],[Section]]="Primary",TBLStructure[[#This Row],[Note Title]],TBLStructure[[#This Row],[Number]]&amp;"."&amp;TBLStructure[[#This Row],[Sub Number]]&amp;TBLStructure[[#This Row],[Note Reference]])</f>
        <v>3.4A</v>
      </c>
      <c r="I79" s="3" t="str">
        <f ca="1">IF(TBLStructure[[#This Row],[Section]]="Primary",TBLStructure[[#This Row],[Note Title]],TBLStructure[[#This Row],[Full Note Ref]]&amp; ": " &amp; TBLStructure[[#This Row],[Note Title]])</f>
        <v>3.4A: Loans</v>
      </c>
      <c r="J79" s="1013" t="b">
        <v>1</v>
      </c>
      <c r="K79" s="3" t="s">
        <v>114</v>
      </c>
      <c r="L79" s="3" t="s">
        <v>52</v>
      </c>
      <c r="M7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79" s="3" t="s">
        <v>141</v>
      </c>
      <c r="O79" s="3" t="b">
        <f ca="1">TBLStructure[[#This Row],[Current Sheet Name]]=TBLStructure[[#This Row],[Sheet Name]]</f>
        <v>1</v>
      </c>
      <c r="P79" s="3" t="s">
        <v>53</v>
      </c>
      <c r="Q79" s="3">
        <v>2</v>
      </c>
    </row>
    <row r="80" spans="1:17" x14ac:dyDescent="0.2">
      <c r="A80" s="3">
        <v>73</v>
      </c>
      <c r="B80" s="3" t="s">
        <v>111</v>
      </c>
      <c r="C8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0" s="3" t="s">
        <v>139</v>
      </c>
      <c r="E8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0" s="3" t="s">
        <v>142</v>
      </c>
      <c r="G8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0" s="1012" t="str">
        <f ca="1">IF(TBLStructure[[#This Row],[Section]]="Primary",TBLStructure[[#This Row],[Note Title]],TBLStructure[[#This Row],[Number]]&amp;"."&amp;TBLStructure[[#This Row],[Sub Number]]&amp;TBLStructure[[#This Row],[Note Reference]])</f>
        <v>3.4B</v>
      </c>
      <c r="I80" s="3" t="str">
        <f ca="1">IF(TBLStructure[[#This Row],[Section]]="Primary",TBLStructure[[#This Row],[Note Title]],TBLStructure[[#This Row],[Full Note Ref]]&amp; ": " &amp; TBLStructure[[#This Row],[Note Title]])</f>
        <v>3.4B: Leases</v>
      </c>
      <c r="J80" s="1013" t="b">
        <v>1</v>
      </c>
      <c r="K80" s="3" t="s">
        <v>114</v>
      </c>
      <c r="L80" s="3" t="s">
        <v>52</v>
      </c>
      <c r="M8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0" s="3" t="s">
        <v>141</v>
      </c>
      <c r="O80" s="3" t="b">
        <f ca="1">TBLStructure[[#This Row],[Current Sheet Name]]=TBLStructure[[#This Row],[Sheet Name]]</f>
        <v>1</v>
      </c>
      <c r="P80" s="3" t="s">
        <v>53</v>
      </c>
      <c r="Q80" s="3">
        <v>2</v>
      </c>
    </row>
    <row r="81" spans="1:17" x14ac:dyDescent="0.2">
      <c r="A81" s="3">
        <v>74</v>
      </c>
      <c r="B81" s="3" t="s">
        <v>111</v>
      </c>
      <c r="C8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1" s="3" t="s">
        <v>139</v>
      </c>
      <c r="E8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1" s="3" t="s">
        <v>143</v>
      </c>
      <c r="G8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81" s="1012" t="str">
        <f ca="1">IF(TBLStructure[[#This Row],[Section]]="Primary",TBLStructure[[#This Row],[Note Title]],TBLStructure[[#This Row],[Number]]&amp;"."&amp;TBLStructure[[#This Row],[Sub Number]]&amp;TBLStructure[[#This Row],[Note Reference]])</f>
        <v>3.4C</v>
      </c>
      <c r="I81" s="3" t="str">
        <f ca="1">IF(TBLStructure[[#This Row],[Section]]="Primary",TBLStructure[[#This Row],[Note Title]],TBLStructure[[#This Row],[Full Note Ref]]&amp; ": " &amp; TBLStructure[[#This Row],[Note Title]])</f>
        <v>3.4C: Deposits</v>
      </c>
      <c r="J81" s="1013" t="b">
        <v>1</v>
      </c>
      <c r="K81" s="3" t="s">
        <v>114</v>
      </c>
      <c r="L81" s="3" t="s">
        <v>52</v>
      </c>
      <c r="M8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1" s="3" t="s">
        <v>141</v>
      </c>
      <c r="O81" s="3" t="b">
        <f ca="1">TBLStructure[[#This Row],[Current Sheet Name]]=TBLStructure[[#This Row],[Sheet Name]]</f>
        <v>1</v>
      </c>
      <c r="P81" s="3" t="s">
        <v>53</v>
      </c>
      <c r="Q81" s="3">
        <v>2</v>
      </c>
    </row>
    <row r="82" spans="1:17" x14ac:dyDescent="0.2">
      <c r="A82" s="3">
        <v>75</v>
      </c>
      <c r="B82" s="3" t="s">
        <v>111</v>
      </c>
      <c r="C8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2" s="3" t="s">
        <v>139</v>
      </c>
      <c r="E8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2" s="3" t="s">
        <v>144</v>
      </c>
      <c r="G8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82" s="1012" t="str">
        <f ca="1">IF(TBLStructure[[#This Row],[Section]]="Primary",TBLStructure[[#This Row],[Note Title]],TBLStructure[[#This Row],[Number]]&amp;"."&amp;TBLStructure[[#This Row],[Sub Number]]&amp;TBLStructure[[#This Row],[Note Reference]])</f>
        <v>3.4D</v>
      </c>
      <c r="I82" s="3" t="str">
        <f ca="1">IF(TBLStructure[[#This Row],[Section]]="Primary",TBLStructure[[#This Row],[Note Title]],TBLStructure[[#This Row],[Full Note Ref]]&amp; ": " &amp; TBLStructure[[#This Row],[Note Title]])</f>
        <v>3.4D: Other interest bearing liabilities</v>
      </c>
      <c r="J82" s="1013" t="b">
        <v>1</v>
      </c>
      <c r="K82" s="3" t="s">
        <v>114</v>
      </c>
      <c r="L82" s="3" t="s">
        <v>52</v>
      </c>
      <c r="M8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2" s="3" t="s">
        <v>141</v>
      </c>
      <c r="O82" s="3" t="b">
        <f ca="1">TBLStructure[[#This Row],[Current Sheet Name]]=TBLStructure[[#This Row],[Sheet Name]]</f>
        <v>1</v>
      </c>
      <c r="P82" s="3" t="s">
        <v>53</v>
      </c>
      <c r="Q82" s="3">
        <v>2</v>
      </c>
    </row>
    <row r="83" spans="1:17" x14ac:dyDescent="0.2">
      <c r="A83" s="3">
        <v>76</v>
      </c>
      <c r="B83" s="3" t="s">
        <v>111</v>
      </c>
      <c r="C8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3" s="3" t="s">
        <v>145</v>
      </c>
      <c r="E8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83" s="3" t="s">
        <v>146</v>
      </c>
      <c r="G8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83" s="1012" t="str">
        <f ca="1">IF(TBLStructure[[#This Row],[Section]]="Primary",TBLStructure[[#This Row],[Note Title]],TBLStructure[[#This Row],[Number]]&amp;"."&amp;TBLStructure[[#This Row],[Sub Number]]&amp;TBLStructure[[#This Row],[Note Reference]])</f>
        <v>3.5A</v>
      </c>
      <c r="I83" s="3" t="str">
        <f ca="1">IF(TBLStructure[[#This Row],[Section]]="Primary",TBLStructure[[#This Row],[Note Title]],TBLStructure[[#This Row],[Full Note Ref]]&amp; ": " &amp; TBLStructure[[#This Row],[Note Title]])</f>
        <v>3.5A: Competitive neutrality liabilities</v>
      </c>
      <c r="J83" s="1013" t="b">
        <v>1</v>
      </c>
      <c r="K83" s="3" t="s">
        <v>114</v>
      </c>
      <c r="L83" s="3" t="s">
        <v>52</v>
      </c>
      <c r="M8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FPO3.5</v>
      </c>
      <c r="N83" s="3" t="s">
        <v>147</v>
      </c>
      <c r="O83" s="3" t="b">
        <f ca="1">TBLStructure[[#This Row],[Current Sheet Name]]=TBLStructure[[#This Row],[Sheet Name]]</f>
        <v>1</v>
      </c>
      <c r="P83" s="3" t="s">
        <v>53</v>
      </c>
      <c r="Q83" s="3">
        <v>2</v>
      </c>
    </row>
    <row r="84" spans="1:17" x14ac:dyDescent="0.2">
      <c r="A84" s="3">
        <v>77</v>
      </c>
      <c r="B84" s="3" t="s">
        <v>111</v>
      </c>
      <c r="C8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4" s="3" t="s">
        <v>145</v>
      </c>
      <c r="E8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84" s="3" t="s">
        <v>148</v>
      </c>
      <c r="G8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4" s="1012" t="str">
        <f ca="1">IF(TBLStructure[[#This Row],[Section]]="Primary",TBLStructure[[#This Row],[Note Title]],TBLStructure[[#This Row],[Number]]&amp;"."&amp;TBLStructure[[#This Row],[Sub Number]]&amp;TBLStructure[[#This Row],[Note Reference]])</f>
        <v>3.5B</v>
      </c>
      <c r="I84" s="3" t="str">
        <f ca="1">IF(TBLStructure[[#This Row],[Section]]="Primary",TBLStructure[[#This Row],[Note Title]],TBLStructure[[#This Row],[Full Note Ref]]&amp; ": " &amp; TBLStructure[[#This Row],[Note Title]])</f>
        <v>3.5B: Other provisions</v>
      </c>
      <c r="J84" s="1013" t="b">
        <v>1</v>
      </c>
      <c r="K84" s="3" t="s">
        <v>114</v>
      </c>
      <c r="L84" s="3" t="s">
        <v>52</v>
      </c>
      <c r="M8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FPO3.5</v>
      </c>
      <c r="N84" s="3" t="s">
        <v>147</v>
      </c>
      <c r="O84" s="3" t="b">
        <f ca="1">TBLStructure[[#This Row],[Current Sheet Name]]=TBLStructure[[#This Row],[Sheet Name]]</f>
        <v>1</v>
      </c>
      <c r="P84" s="3" t="s">
        <v>53</v>
      </c>
      <c r="Q84" s="3">
        <v>2</v>
      </c>
    </row>
    <row r="85" spans="1:17" x14ac:dyDescent="0.2">
      <c r="A85" s="3">
        <v>78</v>
      </c>
      <c r="B85" s="3" t="s">
        <v>149</v>
      </c>
      <c r="C8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5" s="3" t="s">
        <v>150</v>
      </c>
      <c r="E8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5" s="3" t="s">
        <v>113</v>
      </c>
      <c r="G8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85" s="1012" t="str">
        <f ca="1">IF(TBLStructure[[#This Row],[Section]]="Primary",TBLStructure[[#This Row],[Note Title]],TBLStructure[[#This Row],[Number]]&amp;"."&amp;TBLStructure[[#This Row],[Sub Number]]&amp;TBLStructure[[#This Row],[Note Reference]])</f>
        <v>4.1A</v>
      </c>
      <c r="I85" s="3" t="str">
        <f ca="1">IF(TBLStructure[[#This Row],[Section]]="Primary",TBLStructure[[#This Row],[Note Title]],TBLStructure[[#This Row],[Full Note Ref]]&amp; ": " &amp; TBLStructure[[#This Row],[Note Title]])</f>
        <v>4.1A: Cash and cash equivalents</v>
      </c>
      <c r="J85" s="1013" t="b">
        <v>1</v>
      </c>
      <c r="K85" s="3" t="s">
        <v>114</v>
      </c>
      <c r="L85" s="3" t="s">
        <v>59</v>
      </c>
      <c r="M8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5" s="3" t="s">
        <v>151</v>
      </c>
      <c r="O85" s="3" t="b">
        <f ca="1">TBLStructure[[#This Row],[Current Sheet Name]]=TBLStructure[[#This Row],[Sheet Name]]</f>
        <v>1</v>
      </c>
      <c r="P85" s="3" t="s">
        <v>53</v>
      </c>
      <c r="Q85" s="3">
        <v>2</v>
      </c>
    </row>
    <row r="86" spans="1:17" x14ac:dyDescent="0.2">
      <c r="A86" s="3">
        <v>79</v>
      </c>
      <c r="B86" s="3" t="s">
        <v>149</v>
      </c>
      <c r="C8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6" s="3" t="s">
        <v>150</v>
      </c>
      <c r="E8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6" s="3" t="s">
        <v>152</v>
      </c>
      <c r="G8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6" s="1012" t="str">
        <f ca="1">IF(TBLStructure[[#This Row],[Section]]="Primary",TBLStructure[[#This Row],[Note Title]],TBLStructure[[#This Row],[Number]]&amp;"."&amp;TBLStructure[[#This Row],[Sub Number]]&amp;TBLStructure[[#This Row],[Note Reference]])</f>
        <v>4.1B</v>
      </c>
      <c r="I86" s="3" t="str">
        <f ca="1">IF(TBLStructure[[#This Row],[Section]]="Primary",TBLStructure[[#This Row],[Note Title]],TBLStructure[[#This Row],[Full Note Ref]]&amp; ": " &amp; TBLStructure[[#This Row],[Note Title]])</f>
        <v>4.1B: Taxation receivables</v>
      </c>
      <c r="J86" s="1013" t="b">
        <v>1</v>
      </c>
      <c r="K86" s="3" t="s">
        <v>114</v>
      </c>
      <c r="L86" s="3" t="s">
        <v>59</v>
      </c>
      <c r="M8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6" s="3" t="s">
        <v>151</v>
      </c>
      <c r="O86" s="3" t="b">
        <f ca="1">TBLStructure[[#This Row],[Current Sheet Name]]=TBLStructure[[#This Row],[Sheet Name]]</f>
        <v>1</v>
      </c>
      <c r="P86" s="3" t="s">
        <v>53</v>
      </c>
      <c r="Q86" s="3">
        <v>2</v>
      </c>
    </row>
    <row r="87" spans="1:17" x14ac:dyDescent="0.2">
      <c r="A87" s="3">
        <v>80</v>
      </c>
      <c r="B87" s="3" t="s">
        <v>149</v>
      </c>
      <c r="C8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7" s="3" t="s">
        <v>150</v>
      </c>
      <c r="E8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7" s="3" t="s">
        <v>116</v>
      </c>
      <c r="G8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87" s="1012" t="str">
        <f ca="1">IF(TBLStructure[[#This Row],[Section]]="Primary",TBLStructure[[#This Row],[Note Title]],TBLStructure[[#This Row],[Number]]&amp;"."&amp;TBLStructure[[#This Row],[Sub Number]]&amp;TBLStructure[[#This Row],[Note Reference]])</f>
        <v>4.1C</v>
      </c>
      <c r="I87" s="3" t="str">
        <f ca="1">IF(TBLStructure[[#This Row],[Section]]="Primary",TBLStructure[[#This Row],[Note Title]],TBLStructure[[#This Row],[Full Note Ref]]&amp; ": " &amp; TBLStructure[[#This Row],[Note Title]])</f>
        <v>4.1C: Trade and other receivables</v>
      </c>
      <c r="J87" s="1013" t="b">
        <v>1</v>
      </c>
      <c r="K87" s="3" t="s">
        <v>114</v>
      </c>
      <c r="L87" s="3" t="s">
        <v>59</v>
      </c>
      <c r="M8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7" s="3" t="s">
        <v>151</v>
      </c>
      <c r="O87" s="3" t="b">
        <f ca="1">TBLStructure[[#This Row],[Current Sheet Name]]=TBLStructure[[#This Row],[Sheet Name]]</f>
        <v>1</v>
      </c>
      <c r="P87" s="3" t="s">
        <v>53</v>
      </c>
      <c r="Q87" s="3">
        <v>2</v>
      </c>
    </row>
    <row r="88" spans="1:17" x14ac:dyDescent="0.2">
      <c r="A88" s="3">
        <v>81</v>
      </c>
      <c r="B88" s="3" t="s">
        <v>149</v>
      </c>
      <c r="C8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8" s="3" t="s">
        <v>150</v>
      </c>
      <c r="E8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8" s="3" t="s">
        <v>117</v>
      </c>
      <c r="G8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88" s="1012" t="str">
        <f ca="1">IF(TBLStructure[[#This Row],[Section]]="Primary",TBLStructure[[#This Row],[Note Title]],TBLStructure[[#This Row],[Number]]&amp;"."&amp;TBLStructure[[#This Row],[Sub Number]]&amp;TBLStructure[[#This Row],[Note Reference]])</f>
        <v>4.1D</v>
      </c>
      <c r="I88" s="3" t="str">
        <f ca="1">IF(TBLStructure[[#This Row],[Section]]="Primary",TBLStructure[[#This Row],[Note Title]],TBLStructure[[#This Row],[Full Note Ref]]&amp; ": " &amp; TBLStructure[[#This Row],[Note Title]])</f>
        <v>4.1D: Equity accounted investments</v>
      </c>
      <c r="J88" s="1013" t="b">
        <v>1</v>
      </c>
      <c r="K88" s="3" t="s">
        <v>114</v>
      </c>
      <c r="L88" s="3" t="s">
        <v>59</v>
      </c>
      <c r="M8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8" s="3" t="s">
        <v>151</v>
      </c>
      <c r="O88" s="3" t="b">
        <f ca="1">TBLStructure[[#This Row],[Current Sheet Name]]=TBLStructure[[#This Row],[Sheet Name]]</f>
        <v>1</v>
      </c>
      <c r="P88" s="3" t="s">
        <v>53</v>
      </c>
      <c r="Q88" s="3">
        <v>2</v>
      </c>
    </row>
    <row r="89" spans="1:17" x14ac:dyDescent="0.2">
      <c r="A89" s="3">
        <v>82</v>
      </c>
      <c r="B89" s="3" t="s">
        <v>149</v>
      </c>
      <c r="C8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9" s="3" t="s">
        <v>150</v>
      </c>
      <c r="E8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9" s="3" t="s">
        <v>118</v>
      </c>
      <c r="G8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89" s="1012" t="str">
        <f ca="1">IF(TBLStructure[[#This Row],[Section]]="Primary",TBLStructure[[#This Row],[Note Title]],TBLStructure[[#This Row],[Number]]&amp;"."&amp;TBLStructure[[#This Row],[Sub Number]]&amp;TBLStructure[[#This Row],[Note Reference]])</f>
        <v>4.1E</v>
      </c>
      <c r="I89" s="3" t="str">
        <f ca="1">IF(TBLStructure[[#This Row],[Section]]="Primary",TBLStructure[[#This Row],[Note Title]],TBLStructure[[#This Row],[Full Note Ref]]&amp; ": " &amp; TBLStructure[[#This Row],[Note Title]])</f>
        <v>4.1E: Other investments</v>
      </c>
      <c r="J89" s="1013" t="b">
        <v>1</v>
      </c>
      <c r="K89" s="3" t="s">
        <v>114</v>
      </c>
      <c r="L89" s="3" t="s">
        <v>59</v>
      </c>
      <c r="M8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9" s="3" t="s">
        <v>151</v>
      </c>
      <c r="O89" s="3" t="b">
        <f ca="1">TBLStructure[[#This Row],[Current Sheet Name]]=TBLStructure[[#This Row],[Sheet Name]]</f>
        <v>1</v>
      </c>
      <c r="P89" s="3" t="s">
        <v>53</v>
      </c>
      <c r="Q89" s="3">
        <v>2</v>
      </c>
    </row>
    <row r="90" spans="1:17" x14ac:dyDescent="0.2">
      <c r="A90" s="3">
        <v>83</v>
      </c>
      <c r="B90" s="3" t="s">
        <v>149</v>
      </c>
      <c r="C9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0" s="3" t="s">
        <v>150</v>
      </c>
      <c r="E9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90" s="3" t="s">
        <v>119</v>
      </c>
      <c r="G9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90" s="1012" t="str">
        <f ca="1">IF(TBLStructure[[#This Row],[Section]]="Primary",TBLStructure[[#This Row],[Note Title]],TBLStructure[[#This Row],[Number]]&amp;"."&amp;TBLStructure[[#This Row],[Sub Number]]&amp;TBLStructure[[#This Row],[Note Reference]])</f>
        <v>4.1F</v>
      </c>
      <c r="I90" s="3" t="str">
        <f ca="1">IF(TBLStructure[[#This Row],[Section]]="Primary",TBLStructure[[#This Row],[Note Title]],TBLStructure[[#This Row],[Full Note Ref]]&amp; ": " &amp; TBLStructure[[#This Row],[Note Title]])</f>
        <v>4.1F: Other financial assets</v>
      </c>
      <c r="J90" s="1013" t="b">
        <v>1</v>
      </c>
      <c r="K90" s="3" t="s">
        <v>114</v>
      </c>
      <c r="L90" s="3" t="s">
        <v>59</v>
      </c>
      <c r="M9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90" s="3" t="s">
        <v>151</v>
      </c>
      <c r="O90" s="3" t="b">
        <f ca="1">TBLStructure[[#This Row],[Current Sheet Name]]=TBLStructure[[#This Row],[Sheet Name]]</f>
        <v>1</v>
      </c>
      <c r="P90" s="3" t="s">
        <v>53</v>
      </c>
      <c r="Q90" s="3">
        <v>2</v>
      </c>
    </row>
    <row r="91" spans="1:17" x14ac:dyDescent="0.2">
      <c r="A91" s="3">
        <v>84</v>
      </c>
      <c r="B91" s="3" t="s">
        <v>149</v>
      </c>
      <c r="C9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1" s="3" t="s">
        <v>153</v>
      </c>
      <c r="E9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1" s="3" t="s">
        <v>121</v>
      </c>
      <c r="G9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91" s="1012" t="str">
        <f ca="1">IF(TBLStructure[[#This Row],[Section]]="Primary",TBLStructure[[#This Row],[Note Title]],TBLStructure[[#This Row],[Number]]&amp;"."&amp;TBLStructure[[#This Row],[Sub Number]]&amp;TBLStructure[[#This Row],[Note Reference]])</f>
        <v>4.2A</v>
      </c>
      <c r="I91" s="3" t="str">
        <f ca="1">IF(TBLStructure[[#This Row],[Section]]="Primary",TBLStructure[[#This Row],[Note Title]],TBLStructure[[#This Row],[Full Note Ref]]&amp; ": " &amp; TBLStructure[[#This Row],[Note Title]])</f>
        <v>4.2A: Reconciliation of the opening and closing balances of property, plant and equipment and intangibles</v>
      </c>
      <c r="J91" s="1013" t="b">
        <v>1</v>
      </c>
      <c r="K91" s="3" t="s">
        <v>122</v>
      </c>
      <c r="L91" s="3" t="s">
        <v>59</v>
      </c>
      <c r="M9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FPOPPE4.2</v>
      </c>
      <c r="N91" s="3" t="s">
        <v>154</v>
      </c>
      <c r="O91" s="3" t="b">
        <f ca="1">TBLStructure[[#This Row],[Current Sheet Name]]=TBLStructure[[#This Row],[Sheet Name]]</f>
        <v>1</v>
      </c>
      <c r="P91" s="3" t="s">
        <v>124</v>
      </c>
      <c r="Q91" s="3">
        <v>2</v>
      </c>
    </row>
    <row r="92" spans="1:17" x14ac:dyDescent="0.2">
      <c r="A92" s="3">
        <v>85</v>
      </c>
      <c r="B92" s="3" t="s">
        <v>149</v>
      </c>
      <c r="C9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2" s="3" t="s">
        <v>153</v>
      </c>
      <c r="E9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2" s="3" t="s">
        <v>127</v>
      </c>
      <c r="G9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92" s="1012" t="str">
        <f ca="1">IF(TBLStructure[[#This Row],[Section]]="Primary",TBLStructure[[#This Row],[Note Title]],TBLStructure[[#This Row],[Number]]&amp;"."&amp;TBLStructure[[#This Row],[Sub Number]]&amp;TBLStructure[[#This Row],[Note Reference]])</f>
        <v>4.2B</v>
      </c>
      <c r="I92" s="3" t="str">
        <f ca="1">IF(TBLStructure[[#This Row],[Section]]="Primary",TBLStructure[[#This Row],[Note Title]],TBLStructure[[#This Row],[Full Note Ref]]&amp; ": " &amp; TBLStructure[[#This Row],[Note Title]])</f>
        <v>4.2B: Investment property</v>
      </c>
      <c r="J92" s="1013" t="b">
        <v>1</v>
      </c>
      <c r="K92" s="3" t="s">
        <v>114</v>
      </c>
      <c r="L92" s="3" t="s">
        <v>59</v>
      </c>
      <c r="M9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2" s="3" t="s">
        <v>155</v>
      </c>
      <c r="O92" s="3" t="b">
        <f ca="1">TBLStructure[[#This Row],[Current Sheet Name]]=TBLStructure[[#This Row],[Sheet Name]]</f>
        <v>1</v>
      </c>
      <c r="P92" s="3" t="s">
        <v>53</v>
      </c>
      <c r="Q92" s="3">
        <v>2</v>
      </c>
    </row>
    <row r="93" spans="1:17" x14ac:dyDescent="0.2">
      <c r="A93" s="3">
        <v>86</v>
      </c>
      <c r="B93" s="3" t="s">
        <v>149</v>
      </c>
      <c r="C9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3" s="3" t="s">
        <v>153</v>
      </c>
      <c r="E9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3" s="3" t="s">
        <v>129</v>
      </c>
      <c r="G9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93" s="1012" t="str">
        <f ca="1">IF(TBLStructure[[#This Row],[Section]]="Primary",TBLStructure[[#This Row],[Note Title]],TBLStructure[[#This Row],[Number]]&amp;"."&amp;TBLStructure[[#This Row],[Sub Number]]&amp;TBLStructure[[#This Row],[Note Reference]])</f>
        <v>4.2C</v>
      </c>
      <c r="I93" s="3" t="str">
        <f ca="1">IF(TBLStructure[[#This Row],[Section]]="Primary",TBLStructure[[#This Row],[Note Title]],TBLStructure[[#This Row],[Full Note Ref]]&amp; ": " &amp; TBLStructure[[#This Row],[Note Title]])</f>
        <v>4.2C: Inventories</v>
      </c>
      <c r="J93" s="1013" t="b">
        <v>1</v>
      </c>
      <c r="K93" s="3" t="s">
        <v>114</v>
      </c>
      <c r="L93" s="3" t="s">
        <v>59</v>
      </c>
      <c r="M9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3" s="3" t="s">
        <v>155</v>
      </c>
      <c r="O93" s="3" t="b">
        <f ca="1">TBLStructure[[#This Row],[Current Sheet Name]]=TBLStructure[[#This Row],[Sheet Name]]</f>
        <v>1</v>
      </c>
      <c r="P93" s="3" t="s">
        <v>53</v>
      </c>
      <c r="Q93" s="3">
        <v>2</v>
      </c>
    </row>
    <row r="94" spans="1:17" x14ac:dyDescent="0.2">
      <c r="A94" s="3">
        <v>87</v>
      </c>
      <c r="B94" s="3" t="s">
        <v>149</v>
      </c>
      <c r="C9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4" s="3" t="s">
        <v>153</v>
      </c>
      <c r="E9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4" s="3" t="s">
        <v>130</v>
      </c>
      <c r="G9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94" s="1012" t="str">
        <f ca="1">IF(TBLStructure[[#This Row],[Section]]="Primary",TBLStructure[[#This Row],[Note Title]],TBLStructure[[#This Row],[Number]]&amp;"."&amp;TBLStructure[[#This Row],[Sub Number]]&amp;TBLStructure[[#This Row],[Note Reference]])</f>
        <v>4.2D</v>
      </c>
      <c r="I94" s="3" t="str">
        <f ca="1">IF(TBLStructure[[#This Row],[Section]]="Primary",TBLStructure[[#This Row],[Note Title]],TBLStructure[[#This Row],[Full Note Ref]]&amp; ": " &amp; TBLStructure[[#This Row],[Note Title]])</f>
        <v>4.2D: Tax assets (competitive neutrality)</v>
      </c>
      <c r="J94" s="1013" t="b">
        <v>1</v>
      </c>
      <c r="K94" s="3" t="s">
        <v>114</v>
      </c>
      <c r="L94" s="3" t="s">
        <v>59</v>
      </c>
      <c r="M9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4" s="3" t="s">
        <v>155</v>
      </c>
      <c r="O94" s="3" t="b">
        <f ca="1">TBLStructure[[#This Row],[Current Sheet Name]]=TBLStructure[[#This Row],[Sheet Name]]</f>
        <v>1</v>
      </c>
      <c r="P94" s="3" t="s">
        <v>53</v>
      </c>
      <c r="Q94" s="3">
        <v>2</v>
      </c>
    </row>
    <row r="95" spans="1:17" x14ac:dyDescent="0.2">
      <c r="A95" s="3">
        <v>88</v>
      </c>
      <c r="B95" s="3" t="s">
        <v>149</v>
      </c>
      <c r="C9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5" s="3" t="s">
        <v>153</v>
      </c>
      <c r="E9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5" s="3" t="s">
        <v>131</v>
      </c>
      <c r="G9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95" s="1012" t="str">
        <f ca="1">IF(TBLStructure[[#This Row],[Section]]="Primary",TBLStructure[[#This Row],[Note Title]],TBLStructure[[#This Row],[Number]]&amp;"."&amp;TBLStructure[[#This Row],[Sub Number]]&amp;TBLStructure[[#This Row],[Note Reference]])</f>
        <v>4.2E</v>
      </c>
      <c r="I95" s="3" t="str">
        <f ca="1">IF(TBLStructure[[#This Row],[Section]]="Primary",TBLStructure[[#This Row],[Note Title]],TBLStructure[[#This Row],[Full Note Ref]]&amp; ": " &amp; TBLStructure[[#This Row],[Note Title]])</f>
        <v>4.2E: Other non-financial assets</v>
      </c>
      <c r="J95" s="1013" t="b">
        <v>1</v>
      </c>
      <c r="K95" s="3" t="s">
        <v>114</v>
      </c>
      <c r="L95" s="3" t="s">
        <v>59</v>
      </c>
      <c r="M9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5" s="3" t="s">
        <v>155</v>
      </c>
      <c r="O95" s="3" t="b">
        <f ca="1">TBLStructure[[#This Row],[Current Sheet Name]]=TBLStructure[[#This Row],[Sheet Name]]</f>
        <v>1</v>
      </c>
      <c r="P95" s="3" t="s">
        <v>53</v>
      </c>
      <c r="Q95" s="3">
        <v>2</v>
      </c>
    </row>
    <row r="96" spans="1:17" x14ac:dyDescent="0.2">
      <c r="A96" s="3">
        <v>89</v>
      </c>
      <c r="B96" s="3" t="s">
        <v>149</v>
      </c>
      <c r="C9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6" s="3" t="s">
        <v>153</v>
      </c>
      <c r="E9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6" s="3" t="s">
        <v>132</v>
      </c>
      <c r="G9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FHidden</v>
      </c>
      <c r="H96" s="1012" t="str">
        <f ca="1">IF(TBLStructure[[#This Row],[Section]]="Primary",TBLStructure[[#This Row],[Note Title]],TBLStructure[[#This Row],[Number]]&amp;"."&amp;TBLStructure[[#This Row],[Sub Number]]&amp;TBLStructure[[#This Row],[Note Reference]])</f>
        <v>4.2FHidden</v>
      </c>
      <c r="I96" s="3" t="str">
        <f ca="1">IF(TBLStructure[[#This Row],[Section]]="Primary",TBLStructure[[#This Row],[Note Title]],TBLStructure[[#This Row],[Full Note Ref]]&amp; ": " &amp; TBLStructure[[#This Row],[Note Title]])</f>
        <v>4.2FHidden: Joint operations</v>
      </c>
      <c r="J96" s="1013" t="b">
        <v>0</v>
      </c>
      <c r="K96" s="3" t="s">
        <v>114</v>
      </c>
      <c r="L96" s="3" t="s">
        <v>59</v>
      </c>
      <c r="M9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6" s="3" t="s">
        <v>155</v>
      </c>
      <c r="O96" s="3" t="b">
        <f ca="1">TBLStructure[[#This Row],[Current Sheet Name]]=TBLStructure[[#This Row],[Sheet Name]]</f>
        <v>1</v>
      </c>
      <c r="P96" s="3" t="s">
        <v>53</v>
      </c>
      <c r="Q96" s="3">
        <v>2</v>
      </c>
    </row>
    <row r="97" spans="1:17" x14ac:dyDescent="0.2">
      <c r="A97" s="3">
        <v>165</v>
      </c>
      <c r="B97" s="3" t="s">
        <v>149</v>
      </c>
      <c r="C9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7" s="3" t="s">
        <v>153</v>
      </c>
      <c r="E9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7" s="3" t="s">
        <v>133</v>
      </c>
      <c r="G9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FHidden</v>
      </c>
      <c r="H97" s="1012" t="str">
        <f ca="1">IF(TBLStructure[[#This Row],[Section]]="Primary",TBLStructure[[#This Row],[Note Title]],TBLStructure[[#This Row],[Number]]&amp;"."&amp;TBLStructure[[#This Row],[Sub Number]]&amp;TBLStructure[[#This Row],[Note Reference]])</f>
        <v>4.2FHidden</v>
      </c>
      <c r="I97" s="3" t="str">
        <f ca="1">IF(TBLStructure[[#This Row],[Section]]="Primary",TBLStructure[[#This Row],[Note Title]],TBLStructure[[#This Row],[Full Note Ref]]&amp; ": " &amp; TBLStructure[[#This Row],[Note Title]])</f>
        <v>4.2FHidden: Volunteer services</v>
      </c>
      <c r="J97" s="1013" t="b">
        <v>0</v>
      </c>
      <c r="K97" s="3" t="s">
        <v>114</v>
      </c>
      <c r="L97" s="3" t="s">
        <v>59</v>
      </c>
      <c r="M9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7" s="3" t="s">
        <v>155</v>
      </c>
      <c r="O97" s="3" t="b">
        <f ca="1">TBLStructure[[#This Row],[Current Sheet Name]]=TBLStructure[[#This Row],[Sheet Name]]</f>
        <v>1</v>
      </c>
      <c r="P97" s="3" t="s">
        <v>53</v>
      </c>
      <c r="Q97" s="3">
        <v>2</v>
      </c>
    </row>
    <row r="98" spans="1:17" x14ac:dyDescent="0.2">
      <c r="A98" s="3">
        <v>166</v>
      </c>
      <c r="B98" s="3" t="s">
        <v>149</v>
      </c>
      <c r="C9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8" s="3" t="s">
        <v>153</v>
      </c>
      <c r="E9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8" s="3" t="s">
        <v>134</v>
      </c>
      <c r="G9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98" s="1012" t="str">
        <f ca="1">IF(TBLStructure[[#This Row],[Section]]="Primary",TBLStructure[[#This Row],[Note Title]],TBLStructure[[#This Row],[Number]]&amp;"."&amp;TBLStructure[[#This Row],[Sub Number]]&amp;TBLStructure[[#This Row],[Note Reference]])</f>
        <v>4.2F</v>
      </c>
      <c r="I98" s="3" t="str">
        <f ca="1">IF(TBLStructure[[#This Row],[Section]]="Primary",TBLStructure[[#This Row],[Note Title]],TBLStructure[[#This Row],[Full Note Ref]]&amp; ": " &amp; TBLStructure[[#This Row],[Note Title]])</f>
        <v>4.2F: Transfers to acquire or construct a non-financial asset</v>
      </c>
      <c r="J98" s="1013" t="b">
        <v>1</v>
      </c>
      <c r="K98" s="3" t="s">
        <v>114</v>
      </c>
      <c r="L98" s="3" t="s">
        <v>59</v>
      </c>
      <c r="M9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8" s="3" t="s">
        <v>155</v>
      </c>
      <c r="O98" s="3" t="b">
        <f ca="1">TBLStructure[[#This Row],[Current Sheet Name]]=TBLStructure[[#This Row],[Sheet Name]]</f>
        <v>1</v>
      </c>
      <c r="P98" s="3" t="s">
        <v>53</v>
      </c>
      <c r="Q98" s="3">
        <v>2</v>
      </c>
    </row>
    <row r="99" spans="1:17" x14ac:dyDescent="0.2">
      <c r="A99" s="3">
        <v>168</v>
      </c>
      <c r="B99" s="3" t="s">
        <v>149</v>
      </c>
      <c r="C9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9" s="3" t="s">
        <v>153</v>
      </c>
      <c r="E9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9" s="3" t="s">
        <v>135</v>
      </c>
      <c r="G9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99" s="1012" t="str">
        <f ca="1">IF(TBLStructure[[#This Row],[Section]]="Primary",TBLStructure[[#This Row],[Note Title]],TBLStructure[[#This Row],[Number]]&amp;"."&amp;TBLStructure[[#This Row],[Sub Number]]&amp;TBLStructure[[#This Row],[Note Reference]])</f>
        <v>4.2G</v>
      </c>
      <c r="I99" s="3" t="str">
        <f ca="1">IF(TBLStructure[[#This Row],[Section]]="Primary",TBLStructure[[#This Row],[Note Title]],TBLStructure[[#This Row],[Full Note Ref]]&amp; ": " &amp; TBLStructure[[#This Row],[Note Title]])</f>
        <v>4.2G: Service concession arrangements</v>
      </c>
      <c r="J99" s="1013" t="b">
        <v>1</v>
      </c>
      <c r="K99" s="3" t="s">
        <v>114</v>
      </c>
      <c r="L99" s="3" t="s">
        <v>59</v>
      </c>
      <c r="M9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9" s="3" t="s">
        <v>155</v>
      </c>
      <c r="O99" s="3" t="b">
        <f ca="1">TBLStructure[[#This Row],[Current Sheet Name]]=TBLStructure[[#This Row],[Sheet Name]]</f>
        <v>1</v>
      </c>
      <c r="P99" s="3" t="s">
        <v>53</v>
      </c>
      <c r="Q99" s="3">
        <v>2</v>
      </c>
    </row>
    <row r="100" spans="1:17" x14ac:dyDescent="0.2">
      <c r="A100" s="3">
        <v>90</v>
      </c>
      <c r="B100" s="3" t="s">
        <v>149</v>
      </c>
      <c r="C10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0" s="3" t="s">
        <v>156</v>
      </c>
      <c r="E10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0" s="3" t="s">
        <v>71</v>
      </c>
      <c r="G10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0" s="1012" t="str">
        <f ca="1">IF(TBLStructure[[#This Row],[Section]]="Primary",TBLStructure[[#This Row],[Note Title]],TBLStructure[[#This Row],[Number]]&amp;"."&amp;TBLStructure[[#This Row],[Sub Number]]&amp;TBLStructure[[#This Row],[Note Reference]])</f>
        <v>4.3A</v>
      </c>
      <c r="I100" s="3" t="str">
        <f ca="1">IF(TBLStructure[[#This Row],[Section]]="Primary",TBLStructure[[#This Row],[Note Title]],TBLStructure[[#This Row],[Full Note Ref]]&amp; ": " &amp; TBLStructure[[#This Row],[Note Title]])</f>
        <v>4.3A: Suppliers</v>
      </c>
      <c r="J100" s="1013" t="b">
        <v>1</v>
      </c>
      <c r="K100" s="3" t="s">
        <v>114</v>
      </c>
      <c r="L100" s="3" t="s">
        <v>59</v>
      </c>
      <c r="M10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0" s="3" t="s">
        <v>157</v>
      </c>
      <c r="O100" s="3" t="b">
        <f ca="1">TBLStructure[[#This Row],[Current Sheet Name]]=TBLStructure[[#This Row],[Sheet Name]]</f>
        <v>1</v>
      </c>
      <c r="P100" s="3" t="s">
        <v>53</v>
      </c>
      <c r="Q100" s="3">
        <v>2</v>
      </c>
    </row>
    <row r="101" spans="1:17" x14ac:dyDescent="0.2">
      <c r="A101" s="3">
        <v>91</v>
      </c>
      <c r="B101" s="3" t="s">
        <v>149</v>
      </c>
      <c r="C10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1" s="3" t="s">
        <v>156</v>
      </c>
      <c r="E10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1" s="3" t="s">
        <v>99</v>
      </c>
      <c r="G10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01" s="1012" t="str">
        <f ca="1">IF(TBLStructure[[#This Row],[Section]]="Primary",TBLStructure[[#This Row],[Note Title]],TBLStructure[[#This Row],[Number]]&amp;"."&amp;TBLStructure[[#This Row],[Sub Number]]&amp;TBLStructure[[#This Row],[Note Reference]])</f>
        <v>4.3B</v>
      </c>
      <c r="I101" s="3" t="str">
        <f ca="1">IF(TBLStructure[[#This Row],[Section]]="Primary",TBLStructure[[#This Row],[Note Title]],TBLStructure[[#This Row],[Full Note Ref]]&amp; ": " &amp; TBLStructure[[#This Row],[Note Title]])</f>
        <v>4.3B: Subsidies</v>
      </c>
      <c r="J101" s="1013" t="b">
        <v>1</v>
      </c>
      <c r="K101" s="3" t="s">
        <v>114</v>
      </c>
      <c r="L101" s="3" t="s">
        <v>59</v>
      </c>
      <c r="M10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1" s="3" t="s">
        <v>157</v>
      </c>
      <c r="O101" s="3" t="b">
        <f ca="1">TBLStructure[[#This Row],[Current Sheet Name]]=TBLStructure[[#This Row],[Sheet Name]]</f>
        <v>1</v>
      </c>
      <c r="P101" s="3" t="s">
        <v>53</v>
      </c>
      <c r="Q101" s="3">
        <v>2</v>
      </c>
    </row>
    <row r="102" spans="1:17" x14ac:dyDescent="0.2">
      <c r="A102" s="3">
        <v>92</v>
      </c>
      <c r="B102" s="3" t="s">
        <v>149</v>
      </c>
      <c r="C10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2" s="3" t="s">
        <v>156</v>
      </c>
      <c r="E10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2" s="3" t="s">
        <v>100</v>
      </c>
      <c r="G10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02" s="1012" t="str">
        <f ca="1">IF(TBLStructure[[#This Row],[Section]]="Primary",TBLStructure[[#This Row],[Note Title]],TBLStructure[[#This Row],[Number]]&amp;"."&amp;TBLStructure[[#This Row],[Sub Number]]&amp;TBLStructure[[#This Row],[Note Reference]])</f>
        <v>4.3C</v>
      </c>
      <c r="I102" s="3" t="str">
        <f ca="1">IF(TBLStructure[[#This Row],[Section]]="Primary",TBLStructure[[#This Row],[Note Title]],TBLStructure[[#This Row],[Full Note Ref]]&amp; ": " &amp; TBLStructure[[#This Row],[Note Title]])</f>
        <v>4.3C: Personal benefits</v>
      </c>
      <c r="J102" s="1013" t="b">
        <v>1</v>
      </c>
      <c r="K102" s="3" t="s">
        <v>114</v>
      </c>
      <c r="L102" s="3" t="s">
        <v>59</v>
      </c>
      <c r="M10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2" s="3" t="s">
        <v>157</v>
      </c>
      <c r="O102" s="3" t="b">
        <f ca="1">TBLStructure[[#This Row],[Current Sheet Name]]=TBLStructure[[#This Row],[Sheet Name]]</f>
        <v>1</v>
      </c>
      <c r="P102" s="3" t="s">
        <v>53</v>
      </c>
      <c r="Q102" s="3">
        <v>2</v>
      </c>
    </row>
    <row r="103" spans="1:17" x14ac:dyDescent="0.2">
      <c r="A103" s="3">
        <v>93</v>
      </c>
      <c r="B103" s="3" t="s">
        <v>149</v>
      </c>
      <c r="C10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3" s="3" t="s">
        <v>156</v>
      </c>
      <c r="E10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3" s="3" t="s">
        <v>72</v>
      </c>
      <c r="G10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03" s="1012" t="str">
        <f ca="1">IF(TBLStructure[[#This Row],[Section]]="Primary",TBLStructure[[#This Row],[Note Title]],TBLStructure[[#This Row],[Number]]&amp;"."&amp;TBLStructure[[#This Row],[Sub Number]]&amp;TBLStructure[[#This Row],[Note Reference]])</f>
        <v>4.3D</v>
      </c>
      <c r="I103" s="3" t="str">
        <f ca="1">IF(TBLStructure[[#This Row],[Section]]="Primary",TBLStructure[[#This Row],[Note Title]],TBLStructure[[#This Row],[Full Note Ref]]&amp; ": " &amp; TBLStructure[[#This Row],[Note Title]])</f>
        <v>4.3D: Grants</v>
      </c>
      <c r="J103" s="1013" t="b">
        <v>1</v>
      </c>
      <c r="K103" s="3" t="s">
        <v>114</v>
      </c>
      <c r="L103" s="3" t="s">
        <v>59</v>
      </c>
      <c r="M10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3" s="3" t="s">
        <v>157</v>
      </c>
      <c r="O103" s="3" t="b">
        <f ca="1">TBLStructure[[#This Row],[Current Sheet Name]]=TBLStructure[[#This Row],[Sheet Name]]</f>
        <v>1</v>
      </c>
      <c r="P103" s="3" t="s">
        <v>53</v>
      </c>
      <c r="Q103" s="3">
        <v>2</v>
      </c>
    </row>
    <row r="104" spans="1:17" x14ac:dyDescent="0.2">
      <c r="A104" s="3">
        <v>94</v>
      </c>
      <c r="B104" s="3" t="s">
        <v>149</v>
      </c>
      <c r="C10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4" s="3" t="s">
        <v>156</v>
      </c>
      <c r="E10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4" s="3" t="s">
        <v>138</v>
      </c>
      <c r="G10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04" s="1012" t="str">
        <f ca="1">IF(TBLStructure[[#This Row],[Section]]="Primary",TBLStructure[[#This Row],[Note Title]],TBLStructure[[#This Row],[Number]]&amp;"."&amp;TBLStructure[[#This Row],[Sub Number]]&amp;TBLStructure[[#This Row],[Note Reference]])</f>
        <v>4.3E</v>
      </c>
      <c r="I104" s="3" t="str">
        <f ca="1">IF(TBLStructure[[#This Row],[Section]]="Primary",TBLStructure[[#This Row],[Note Title]],TBLStructure[[#This Row],[Full Note Ref]]&amp; ": " &amp; TBLStructure[[#This Row],[Note Title]])</f>
        <v>4.3E: Other payables</v>
      </c>
      <c r="J104" s="1013" t="b">
        <v>1</v>
      </c>
      <c r="K104" s="3" t="s">
        <v>114</v>
      </c>
      <c r="L104" s="3" t="s">
        <v>59</v>
      </c>
      <c r="M10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4" s="3" t="s">
        <v>157</v>
      </c>
      <c r="O104" s="3" t="b">
        <f ca="1">TBLStructure[[#This Row],[Current Sheet Name]]=TBLStructure[[#This Row],[Sheet Name]]</f>
        <v>1</v>
      </c>
      <c r="P104" s="3" t="s">
        <v>53</v>
      </c>
      <c r="Q104" s="3">
        <v>2</v>
      </c>
    </row>
    <row r="105" spans="1:17" x14ac:dyDescent="0.2">
      <c r="A105" s="3">
        <v>95</v>
      </c>
      <c r="B105" s="3" t="s">
        <v>149</v>
      </c>
      <c r="C10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5" s="3" t="s">
        <v>158</v>
      </c>
      <c r="E10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5" s="3" t="s">
        <v>159</v>
      </c>
      <c r="G10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5" s="1012" t="str">
        <f ca="1">IF(TBLStructure[[#This Row],[Section]]="Primary",TBLStructure[[#This Row],[Note Title]],TBLStructure[[#This Row],[Number]]&amp;"."&amp;TBLStructure[[#This Row],[Sub Number]]&amp;TBLStructure[[#This Row],[Note Reference]])</f>
        <v>4.4A</v>
      </c>
      <c r="I105" s="3" t="str">
        <f ca="1">IF(TBLStructure[[#This Row],[Section]]="Primary",TBLStructure[[#This Row],[Note Title]],TBLStructure[[#This Row],[Full Note Ref]]&amp; ": " &amp; TBLStructure[[#This Row],[Note Title]])</f>
        <v>4.4A: Australian Government securities</v>
      </c>
      <c r="J105" s="1013" t="b">
        <v>1</v>
      </c>
      <c r="K105" s="3" t="s">
        <v>114</v>
      </c>
      <c r="L105" s="3" t="s">
        <v>59</v>
      </c>
      <c r="M10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5" s="3" t="s">
        <v>160</v>
      </c>
      <c r="O105" s="3" t="b">
        <f ca="1">TBLStructure[[#This Row],[Current Sheet Name]]=TBLStructure[[#This Row],[Sheet Name]]</f>
        <v>1</v>
      </c>
      <c r="P105" s="3" t="s">
        <v>53</v>
      </c>
      <c r="Q105" s="3">
        <v>2</v>
      </c>
    </row>
    <row r="106" spans="1:17" x14ac:dyDescent="0.2">
      <c r="A106" s="3">
        <v>96</v>
      </c>
      <c r="B106" s="3" t="s">
        <v>149</v>
      </c>
      <c r="C10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6" s="3" t="s">
        <v>158</v>
      </c>
      <c r="E10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6" s="3" t="s">
        <v>140</v>
      </c>
      <c r="G10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06" s="1012" t="str">
        <f ca="1">IF(TBLStructure[[#This Row],[Section]]="Primary",TBLStructure[[#This Row],[Note Title]],TBLStructure[[#This Row],[Number]]&amp;"."&amp;TBLStructure[[#This Row],[Sub Number]]&amp;TBLStructure[[#This Row],[Note Reference]])</f>
        <v>4.4B</v>
      </c>
      <c r="I106" s="3" t="str">
        <f ca="1">IF(TBLStructure[[#This Row],[Section]]="Primary",TBLStructure[[#This Row],[Note Title]],TBLStructure[[#This Row],[Full Note Ref]]&amp; ": " &amp; TBLStructure[[#This Row],[Note Title]])</f>
        <v>4.4B: Loans</v>
      </c>
      <c r="J106" s="1013" t="b">
        <v>1</v>
      </c>
      <c r="K106" s="3" t="s">
        <v>114</v>
      </c>
      <c r="L106" s="3" t="s">
        <v>59</v>
      </c>
      <c r="M10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6" s="3" t="s">
        <v>160</v>
      </c>
      <c r="O106" s="3" t="b">
        <f ca="1">TBLStructure[[#This Row],[Current Sheet Name]]=TBLStructure[[#This Row],[Sheet Name]]</f>
        <v>1</v>
      </c>
      <c r="P106" s="3" t="s">
        <v>53</v>
      </c>
      <c r="Q106" s="3">
        <v>2</v>
      </c>
    </row>
    <row r="107" spans="1:17" x14ac:dyDescent="0.2">
      <c r="A107" s="3">
        <v>97</v>
      </c>
      <c r="B107" s="3" t="s">
        <v>149</v>
      </c>
      <c r="C10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7" s="3" t="s">
        <v>158</v>
      </c>
      <c r="E10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7" s="3" t="s">
        <v>142</v>
      </c>
      <c r="G10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07" s="1012" t="str">
        <f ca="1">IF(TBLStructure[[#This Row],[Section]]="Primary",TBLStructure[[#This Row],[Note Title]],TBLStructure[[#This Row],[Number]]&amp;"."&amp;TBLStructure[[#This Row],[Sub Number]]&amp;TBLStructure[[#This Row],[Note Reference]])</f>
        <v>4.4C</v>
      </c>
      <c r="I107" s="3" t="str">
        <f ca="1">IF(TBLStructure[[#This Row],[Section]]="Primary",TBLStructure[[#This Row],[Note Title]],TBLStructure[[#This Row],[Full Note Ref]]&amp; ": " &amp; TBLStructure[[#This Row],[Note Title]])</f>
        <v>4.4C: Leases</v>
      </c>
      <c r="J107" s="1013" t="b">
        <v>1</v>
      </c>
      <c r="K107" s="3" t="s">
        <v>114</v>
      </c>
      <c r="L107" s="3" t="s">
        <v>59</v>
      </c>
      <c r="M10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7" s="3" t="s">
        <v>160</v>
      </c>
      <c r="O107" s="3" t="b">
        <f ca="1">TBLStructure[[#This Row],[Current Sheet Name]]=TBLStructure[[#This Row],[Sheet Name]]</f>
        <v>1</v>
      </c>
      <c r="P107" s="3" t="s">
        <v>53</v>
      </c>
      <c r="Q107" s="3">
        <v>2</v>
      </c>
    </row>
    <row r="108" spans="1:17" x14ac:dyDescent="0.2">
      <c r="A108" s="3">
        <v>98</v>
      </c>
      <c r="B108" s="3" t="s">
        <v>149</v>
      </c>
      <c r="C10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8" s="3" t="s">
        <v>158</v>
      </c>
      <c r="E10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8" s="3" t="s">
        <v>143</v>
      </c>
      <c r="G10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08" s="1012" t="str">
        <f ca="1">IF(TBLStructure[[#This Row],[Section]]="Primary",TBLStructure[[#This Row],[Note Title]],TBLStructure[[#This Row],[Number]]&amp;"."&amp;TBLStructure[[#This Row],[Sub Number]]&amp;TBLStructure[[#This Row],[Note Reference]])</f>
        <v>4.4D</v>
      </c>
      <c r="I108" s="3" t="str">
        <f ca="1">IF(TBLStructure[[#This Row],[Section]]="Primary",TBLStructure[[#This Row],[Note Title]],TBLStructure[[#This Row],[Full Note Ref]]&amp; ": " &amp; TBLStructure[[#This Row],[Note Title]])</f>
        <v>4.4D: Deposits</v>
      </c>
      <c r="J108" s="1013" t="b">
        <v>1</v>
      </c>
      <c r="K108" s="3" t="s">
        <v>114</v>
      </c>
      <c r="L108" s="3" t="s">
        <v>59</v>
      </c>
      <c r="M10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8" s="3" t="s">
        <v>160</v>
      </c>
      <c r="O108" s="3" t="b">
        <f ca="1">TBLStructure[[#This Row],[Current Sheet Name]]=TBLStructure[[#This Row],[Sheet Name]]</f>
        <v>1</v>
      </c>
      <c r="P108" s="3" t="s">
        <v>53</v>
      </c>
      <c r="Q108" s="3">
        <v>2</v>
      </c>
    </row>
    <row r="109" spans="1:17" x14ac:dyDescent="0.2">
      <c r="A109" s="3">
        <v>99</v>
      </c>
      <c r="B109" s="3" t="s">
        <v>149</v>
      </c>
      <c r="C10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9" s="3" t="s">
        <v>158</v>
      </c>
      <c r="E10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9" s="3" t="s">
        <v>144</v>
      </c>
      <c r="G10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09" s="1012" t="str">
        <f ca="1">IF(TBLStructure[[#This Row],[Section]]="Primary",TBLStructure[[#This Row],[Note Title]],TBLStructure[[#This Row],[Number]]&amp;"."&amp;TBLStructure[[#This Row],[Sub Number]]&amp;TBLStructure[[#This Row],[Note Reference]])</f>
        <v>4.4E</v>
      </c>
      <c r="I109" s="3" t="str">
        <f ca="1">IF(TBLStructure[[#This Row],[Section]]="Primary",TBLStructure[[#This Row],[Note Title]],TBLStructure[[#This Row],[Full Note Ref]]&amp; ": " &amp; TBLStructure[[#This Row],[Note Title]])</f>
        <v>4.4E: Other interest bearing liabilities</v>
      </c>
      <c r="J109" s="1013" t="b">
        <v>1</v>
      </c>
      <c r="K109" s="3" t="s">
        <v>114</v>
      </c>
      <c r="L109" s="3" t="s">
        <v>59</v>
      </c>
      <c r="M10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9" s="3" t="s">
        <v>160</v>
      </c>
      <c r="O109" s="3" t="b">
        <f ca="1">TBLStructure[[#This Row],[Current Sheet Name]]=TBLStructure[[#This Row],[Sheet Name]]</f>
        <v>1</v>
      </c>
      <c r="P109" s="3" t="s">
        <v>53</v>
      </c>
      <c r="Q109" s="3">
        <v>2</v>
      </c>
    </row>
    <row r="110" spans="1:17" x14ac:dyDescent="0.2">
      <c r="A110" s="3">
        <v>100</v>
      </c>
      <c r="B110" s="3" t="s">
        <v>149</v>
      </c>
      <c r="C11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0" s="3" t="s">
        <v>161</v>
      </c>
      <c r="E11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0" s="3" t="s">
        <v>162</v>
      </c>
      <c r="G11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0" s="1012" t="str">
        <f ca="1">IF(TBLStructure[[#This Row],[Section]]="Primary",TBLStructure[[#This Row],[Note Title]],TBLStructure[[#This Row],[Number]]&amp;"."&amp;TBLStructure[[#This Row],[Sub Number]]&amp;TBLStructure[[#This Row],[Note Reference]])</f>
        <v>4.5A</v>
      </c>
      <c r="I110" s="3" t="str">
        <f ca="1">IF(TBLStructure[[#This Row],[Section]]="Primary",TBLStructure[[#This Row],[Note Title]],TBLStructure[[#This Row],[Full Note Ref]]&amp; ": " &amp; TBLStructure[[#This Row],[Note Title]])</f>
        <v>4.5A: Taxation refunds to be provided for</v>
      </c>
      <c r="J110" s="1013" t="b">
        <v>1</v>
      </c>
      <c r="K110" s="3" t="s">
        <v>114</v>
      </c>
      <c r="L110" s="3" t="s">
        <v>59</v>
      </c>
      <c r="M11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0" s="3" t="s">
        <v>163</v>
      </c>
      <c r="O110" s="3" t="b">
        <f ca="1">TBLStructure[[#This Row],[Current Sheet Name]]=TBLStructure[[#This Row],[Sheet Name]]</f>
        <v>1</v>
      </c>
      <c r="P110" s="3" t="s">
        <v>53</v>
      </c>
      <c r="Q110" s="3">
        <v>2</v>
      </c>
    </row>
    <row r="111" spans="1:17" x14ac:dyDescent="0.2">
      <c r="A111" s="3">
        <v>101</v>
      </c>
      <c r="B111" s="3" t="s">
        <v>149</v>
      </c>
      <c r="C11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1" s="3" t="s">
        <v>161</v>
      </c>
      <c r="E11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1" s="3" t="s">
        <v>146</v>
      </c>
      <c r="G11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1" s="1012" t="str">
        <f ca="1">IF(TBLStructure[[#This Row],[Section]]="Primary",TBLStructure[[#This Row],[Note Title]],TBLStructure[[#This Row],[Number]]&amp;"."&amp;TBLStructure[[#This Row],[Sub Number]]&amp;TBLStructure[[#This Row],[Note Reference]])</f>
        <v>4.5B</v>
      </c>
      <c r="I111" s="3" t="str">
        <f ca="1">IF(TBLStructure[[#This Row],[Section]]="Primary",TBLStructure[[#This Row],[Note Title]],TBLStructure[[#This Row],[Full Note Ref]]&amp; ": " &amp; TBLStructure[[#This Row],[Note Title]])</f>
        <v>4.5B: Competitive neutrality liabilities</v>
      </c>
      <c r="J111" s="1013" t="b">
        <v>1</v>
      </c>
      <c r="K111" s="3" t="s">
        <v>114</v>
      </c>
      <c r="L111" s="3" t="s">
        <v>59</v>
      </c>
      <c r="M11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1" s="3" t="s">
        <v>163</v>
      </c>
      <c r="O111" s="3" t="b">
        <f ca="1">TBLStructure[[#This Row],[Current Sheet Name]]=TBLStructure[[#This Row],[Sheet Name]]</f>
        <v>1</v>
      </c>
      <c r="P111" s="3" t="s">
        <v>53</v>
      </c>
      <c r="Q111" s="3">
        <v>2</v>
      </c>
    </row>
    <row r="112" spans="1:17" x14ac:dyDescent="0.2">
      <c r="A112" s="3">
        <v>102</v>
      </c>
      <c r="B112" s="3" t="s">
        <v>149</v>
      </c>
      <c r="C11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2" s="3" t="s">
        <v>161</v>
      </c>
      <c r="E11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2" s="3" t="s">
        <v>148</v>
      </c>
      <c r="G11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12" s="1012" t="str">
        <f ca="1">IF(TBLStructure[[#This Row],[Section]]="Primary",TBLStructure[[#This Row],[Note Title]],TBLStructure[[#This Row],[Number]]&amp;"."&amp;TBLStructure[[#This Row],[Sub Number]]&amp;TBLStructure[[#This Row],[Note Reference]])</f>
        <v>4.5C</v>
      </c>
      <c r="I112" s="3" t="str">
        <f ca="1">IF(TBLStructure[[#This Row],[Section]]="Primary",TBLStructure[[#This Row],[Note Title]],TBLStructure[[#This Row],[Full Note Ref]]&amp; ": " &amp; TBLStructure[[#This Row],[Note Title]])</f>
        <v>4.5C: Other provisions</v>
      </c>
      <c r="J112" s="1013" t="b">
        <v>1</v>
      </c>
      <c r="K112" s="3" t="s">
        <v>114</v>
      </c>
      <c r="L112" s="3" t="s">
        <v>59</v>
      </c>
      <c r="M11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2" s="3" t="s">
        <v>163</v>
      </c>
      <c r="O112" s="3" t="b">
        <f ca="1">TBLStructure[[#This Row],[Current Sheet Name]]=TBLStructure[[#This Row],[Sheet Name]]</f>
        <v>1</v>
      </c>
      <c r="P112" s="3" t="s">
        <v>53</v>
      </c>
      <c r="Q112" s="3">
        <v>2</v>
      </c>
    </row>
    <row r="113" spans="1:17" x14ac:dyDescent="0.2">
      <c r="A113" s="3">
        <v>103</v>
      </c>
      <c r="B113" s="3" t="s">
        <v>164</v>
      </c>
      <c r="C11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3" s="3" t="s">
        <v>165</v>
      </c>
      <c r="E11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3" s="3" t="s">
        <v>166</v>
      </c>
      <c r="G11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3" s="1012" t="str">
        <f ca="1">IF(TBLStructure[[#This Row],[Section]]="Primary",TBLStructure[[#This Row],[Note Title]],TBLStructure[[#This Row],[Number]]&amp;"."&amp;TBLStructure[[#This Row],[Sub Number]]&amp;TBLStructure[[#This Row],[Note Reference]])</f>
        <v>5.1A</v>
      </c>
      <c r="I113" s="3" t="str">
        <f ca="1">IF(TBLStructure[[#This Row],[Section]]="Primary",TBLStructure[[#This Row],[Note Title]],TBLStructure[[#This Row],[Full Note Ref]]&amp; ": " &amp; TBLStructure[[#This Row],[Note Title]])</f>
        <v>5.1A: Annual appropriations ('recoverable GST exclusive')</v>
      </c>
      <c r="J113" s="1013" t="b">
        <v>1</v>
      </c>
      <c r="K113" s="3" t="s">
        <v>167</v>
      </c>
      <c r="M11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3" s="3" t="s">
        <v>168</v>
      </c>
      <c r="O113" s="3" t="b">
        <f ca="1">TBLStructure[[#This Row],[Current Sheet Name]]=TBLStructure[[#This Row],[Sheet Name]]</f>
        <v>1</v>
      </c>
      <c r="P113" s="3" t="s">
        <v>124</v>
      </c>
      <c r="Q113" s="3">
        <v>2</v>
      </c>
    </row>
    <row r="114" spans="1:17" x14ac:dyDescent="0.2">
      <c r="A114" s="3">
        <v>104</v>
      </c>
      <c r="B114" s="3" t="s">
        <v>164</v>
      </c>
      <c r="C11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4" s="3" t="s">
        <v>165</v>
      </c>
      <c r="E11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4" s="3" t="s">
        <v>169</v>
      </c>
      <c r="G11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4" s="1012" t="str">
        <f ca="1">IF(TBLStructure[[#This Row],[Section]]="Primary",TBLStructure[[#This Row],[Note Title]],TBLStructure[[#This Row],[Number]]&amp;"."&amp;TBLStructure[[#This Row],[Sub Number]]&amp;TBLStructure[[#This Row],[Note Reference]])</f>
        <v>5.1B</v>
      </c>
      <c r="I114" s="3" t="str">
        <f ca="1">IF(TBLStructure[[#This Row],[Section]]="Primary",TBLStructure[[#This Row],[Note Title]],TBLStructure[[#This Row],[Full Note Ref]]&amp; ": " &amp; TBLStructure[[#This Row],[Note Title]])</f>
        <v>5.1B: Unspent annual appropriations ('recoverable GST exclusive')</v>
      </c>
      <c r="J114" s="1013" t="b">
        <v>1</v>
      </c>
      <c r="K114" s="3" t="s">
        <v>167</v>
      </c>
      <c r="M11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4" s="3" t="s">
        <v>168</v>
      </c>
      <c r="O114" s="3" t="b">
        <f ca="1">TBLStructure[[#This Row],[Current Sheet Name]]=TBLStructure[[#This Row],[Sheet Name]]</f>
        <v>1</v>
      </c>
      <c r="P114" s="3" t="s">
        <v>124</v>
      </c>
      <c r="Q114" s="3">
        <v>2</v>
      </c>
    </row>
    <row r="115" spans="1:17" x14ac:dyDescent="0.2">
      <c r="A115" s="3">
        <v>105</v>
      </c>
      <c r="B115" s="3" t="s">
        <v>164</v>
      </c>
      <c r="C11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5" s="3" t="s">
        <v>165</v>
      </c>
      <c r="E11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5" s="3" t="s">
        <v>170</v>
      </c>
      <c r="G11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15" s="1012" t="str">
        <f ca="1">IF(TBLStructure[[#This Row],[Section]]="Primary",TBLStructure[[#This Row],[Note Title]],TBLStructure[[#This Row],[Number]]&amp;"."&amp;TBLStructure[[#This Row],[Sub Number]]&amp;TBLStructure[[#This Row],[Note Reference]])</f>
        <v>5.1C</v>
      </c>
      <c r="I115" s="3" t="str">
        <f ca="1">IF(TBLStructure[[#This Row],[Section]]="Primary",TBLStructure[[#This Row],[Note Title]],TBLStructure[[#This Row],[Full Note Ref]]&amp; ": " &amp; TBLStructure[[#This Row],[Note Title]])</f>
        <v>5.1C: Special appropriations ('recoverable GST exclusive')</v>
      </c>
      <c r="J115" s="1013" t="b">
        <v>1</v>
      </c>
      <c r="K115" s="3" t="s">
        <v>167</v>
      </c>
      <c r="M11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5" s="3" t="s">
        <v>168</v>
      </c>
      <c r="O115" s="3" t="b">
        <f ca="1">TBLStructure[[#This Row],[Current Sheet Name]]=TBLStructure[[#This Row],[Sheet Name]]</f>
        <v>1</v>
      </c>
      <c r="P115" s="3" t="s">
        <v>124</v>
      </c>
      <c r="Q115" s="3">
        <v>2</v>
      </c>
    </row>
    <row r="116" spans="1:17" x14ac:dyDescent="0.2">
      <c r="A116" s="3">
        <v>106</v>
      </c>
      <c r="B116" s="3" t="s">
        <v>164</v>
      </c>
      <c r="C11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6" s="3" t="s">
        <v>165</v>
      </c>
      <c r="E11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6" s="3" t="s">
        <v>171</v>
      </c>
      <c r="G11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16" s="1012" t="str">
        <f ca="1">IF(TBLStructure[[#This Row],[Section]]="Primary",TBLStructure[[#This Row],[Note Title]],TBLStructure[[#This Row],[Number]]&amp;"."&amp;TBLStructure[[#This Row],[Sub Number]]&amp;TBLStructure[[#This Row],[Note Reference]])</f>
        <v>5.1D</v>
      </c>
      <c r="I116" s="3" t="str">
        <f ca="1">IF(TBLStructure[[#This Row],[Section]]="Primary",TBLStructure[[#This Row],[Note Title]],TBLStructure[[#This Row],[Full Note Ref]]&amp; ": " &amp; TBLStructure[[#This Row],[Note Title]])</f>
        <v>5.1D: Disclosures by agent in relation to annual and special appropriations ('recoverable GST exclusive')</v>
      </c>
      <c r="J116" s="1013" t="b">
        <v>1</v>
      </c>
      <c r="K116" s="3" t="s">
        <v>167</v>
      </c>
      <c r="M11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6" s="3" t="s">
        <v>168</v>
      </c>
      <c r="O116" s="3" t="b">
        <f ca="1">TBLStructure[[#This Row],[Current Sheet Name]]=TBLStructure[[#This Row],[Sheet Name]]</f>
        <v>1</v>
      </c>
      <c r="P116" s="3" t="s">
        <v>124</v>
      </c>
      <c r="Q116" s="3">
        <v>2</v>
      </c>
    </row>
    <row r="117" spans="1:17" x14ac:dyDescent="0.2">
      <c r="A117" s="3">
        <v>107</v>
      </c>
      <c r="B117" s="3" t="s">
        <v>164</v>
      </c>
      <c r="C11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7" s="3" t="s">
        <v>172</v>
      </c>
      <c r="E11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17" s="3" t="s">
        <v>173</v>
      </c>
      <c r="G11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7" s="1012" t="str">
        <f ca="1">IF(TBLStructure[[#This Row],[Section]]="Primary",TBLStructure[[#This Row],[Note Title]],TBLStructure[[#This Row],[Number]]&amp;"."&amp;TBLStructure[[#This Row],[Sub Number]]&amp;TBLStructure[[#This Row],[Note Reference]])</f>
        <v>5.2A</v>
      </c>
      <c r="I117" s="3" t="str">
        <f ca="1">IF(TBLStructure[[#This Row],[Section]]="Primary",TBLStructure[[#This Row],[Note Title]],TBLStructure[[#This Row],[Full Note Ref]]&amp; ": " &amp; TBLStructure[[#This Row],[Note Title]])</f>
        <v>5.2A: Special accounts</v>
      </c>
      <c r="J117" s="1013" t="b">
        <v>1</v>
      </c>
      <c r="K117" s="3" t="s">
        <v>167</v>
      </c>
      <c r="M11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F5.2</v>
      </c>
      <c r="N117" s="3" t="s">
        <v>174</v>
      </c>
      <c r="O117" s="3" t="b">
        <f ca="1">TBLStructure[[#This Row],[Current Sheet Name]]=TBLStructure[[#This Row],[Sheet Name]]</f>
        <v>1</v>
      </c>
      <c r="P117" s="3" t="s">
        <v>53</v>
      </c>
      <c r="Q117" s="3">
        <v>2</v>
      </c>
    </row>
    <row r="118" spans="1:17" x14ac:dyDescent="0.2">
      <c r="A118" s="3">
        <v>108</v>
      </c>
      <c r="B118" s="3" t="s">
        <v>164</v>
      </c>
      <c r="C11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8" s="3" t="s">
        <v>175</v>
      </c>
      <c r="E11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18" s="3" t="s">
        <v>176</v>
      </c>
      <c r="G11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8" s="1012" t="str">
        <f ca="1">IF(TBLStructure[[#This Row],[Section]]="Primary",TBLStructure[[#This Row],[Note Title]],TBLStructure[[#This Row],[Number]]&amp;"."&amp;TBLStructure[[#This Row],[Sub Number]]&amp;TBLStructure[[#This Row],[Note Reference]])</f>
        <v>5.3A</v>
      </c>
      <c r="I118" s="3" t="str">
        <f ca="1">IF(TBLStructure[[#This Row],[Section]]="Primary",TBLStructure[[#This Row],[Note Title]],TBLStructure[[#This Row],[Full Note Ref]]&amp; ": " &amp; TBLStructure[[#This Row],[Note Title]])</f>
        <v>5.3A: Regulatory charging summary</v>
      </c>
      <c r="J118" s="1013" t="b">
        <v>1</v>
      </c>
      <c r="K118" s="3" t="s">
        <v>167</v>
      </c>
      <c r="M11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F5.3</v>
      </c>
      <c r="N118" s="3" t="s">
        <v>177</v>
      </c>
      <c r="O118" s="3" t="b">
        <f ca="1">TBLStructure[[#This Row],[Current Sheet Name]]=TBLStructure[[#This Row],[Sheet Name]]</f>
        <v>1</v>
      </c>
      <c r="P118" s="3" t="s">
        <v>53</v>
      </c>
      <c r="Q118" s="3">
        <v>2</v>
      </c>
    </row>
    <row r="119" spans="1:17" x14ac:dyDescent="0.2">
      <c r="A119" s="3">
        <v>109</v>
      </c>
      <c r="B119" s="3" t="s">
        <v>164</v>
      </c>
      <c r="C11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9" s="3" t="s">
        <v>178</v>
      </c>
      <c r="E11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19" s="3" t="s">
        <v>179</v>
      </c>
      <c r="G11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9" s="1012" t="str">
        <f ca="1">IF(TBLStructure[[#This Row],[Section]]="Primary",TBLStructure[[#This Row],[Note Title]],TBLStructure[[#This Row],[Number]]&amp;"."&amp;TBLStructure[[#This Row],[Sub Number]]&amp;TBLStructure[[#This Row],[Note Reference]])</f>
        <v>5.4A</v>
      </c>
      <c r="I119" s="3" t="str">
        <f ca="1">IF(TBLStructure[[#This Row],[Section]]="Primary",TBLStructure[[#This Row],[Note Title]],TBLStructure[[#This Row],[Full Note Ref]]&amp; ": " &amp; TBLStructure[[#This Row],[Note Title]])</f>
        <v>5.4A: Net cash appropriation arrangements</v>
      </c>
      <c r="J119" s="1013" t="b">
        <v>1</v>
      </c>
      <c r="K119" s="3" t="s">
        <v>167</v>
      </c>
      <c r="M11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F5.4</v>
      </c>
      <c r="N119" s="3" t="s">
        <v>180</v>
      </c>
      <c r="O119" s="3" t="b">
        <f ca="1">TBLStructure[[#This Row],[Current Sheet Name]]=TBLStructure[[#This Row],[Sheet Name]]</f>
        <v>1</v>
      </c>
      <c r="P119" s="3" t="s">
        <v>53</v>
      </c>
      <c r="Q119" s="3">
        <v>2</v>
      </c>
    </row>
    <row r="120" spans="1:17" x14ac:dyDescent="0.2">
      <c r="A120" s="3">
        <v>160</v>
      </c>
      <c r="B120" s="3" t="s">
        <v>164</v>
      </c>
      <c r="C12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20" s="3" t="s">
        <v>181</v>
      </c>
      <c r="E12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20" s="3" t="s">
        <v>182</v>
      </c>
      <c r="G12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AHidden</v>
      </c>
      <c r="H120" s="1012" t="str">
        <f ca="1">IF(TBLStructure[[#This Row],[Section]]="Primary",TBLStructure[[#This Row],[Note Title]],TBLStructure[[#This Row],[Number]]&amp;"."&amp;TBLStructure[[#This Row],[Sub Number]]&amp;TBLStructure[[#This Row],[Note Reference]])</f>
        <v>5.5AHidden</v>
      </c>
      <c r="I120" s="3" t="str">
        <f ca="1">IF(TBLStructure[[#This Row],[Section]]="Primary",TBLStructure[[#This Row],[Note Title]],TBLStructure[[#This Row],[Full Note Ref]]&amp; ": " &amp; TBLStructure[[#This Row],[Note Title]])</f>
        <v>5.5AHidden: Cash flow reconciliation</v>
      </c>
      <c r="J120" s="1013" t="b">
        <v>0</v>
      </c>
      <c r="K120" s="3" t="s">
        <v>167</v>
      </c>
      <c r="L120" s="3" t="s">
        <v>52</v>
      </c>
      <c r="M12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F5.5Hide160</v>
      </c>
      <c r="N120" s="3" t="s">
        <v>183</v>
      </c>
      <c r="O120" s="3" t="b">
        <f ca="1">TBLStructure[[#This Row],[Current Sheet Name]]=TBLStructure[[#This Row],[Sheet Name]]</f>
        <v>1</v>
      </c>
      <c r="P120" s="3" t="s">
        <v>53</v>
      </c>
      <c r="Q120" s="3">
        <v>1</v>
      </c>
    </row>
    <row r="121" spans="1:17" x14ac:dyDescent="0.2">
      <c r="A121" s="3">
        <v>161</v>
      </c>
      <c r="B121" s="3" t="s">
        <v>164</v>
      </c>
      <c r="C12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21" s="3" t="s">
        <v>181</v>
      </c>
      <c r="E12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21" s="3" t="s">
        <v>184</v>
      </c>
      <c r="G12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AHidden</v>
      </c>
      <c r="H121" s="1012" t="str">
        <f ca="1">IF(TBLStructure[[#This Row],[Section]]="Primary",TBLStructure[[#This Row],[Note Title]],TBLStructure[[#This Row],[Number]]&amp;"."&amp;TBLStructure[[#This Row],[Sub Number]]&amp;TBLStructure[[#This Row],[Note Reference]])</f>
        <v>5.5AHidden</v>
      </c>
      <c r="I121" s="3" t="str">
        <f ca="1">IF(TBLStructure[[#This Row],[Section]]="Primary",TBLStructure[[#This Row],[Note Title]],TBLStructure[[#This Row],[Full Note Ref]]&amp; ": " &amp; TBLStructure[[#This Row],[Note Title]])</f>
        <v>5.5AHidden: Administered - cash flow reconciliation</v>
      </c>
      <c r="J121" s="1013" t="b">
        <v>0</v>
      </c>
      <c r="K121" s="3" t="s">
        <v>167</v>
      </c>
      <c r="L121" s="3" t="s">
        <v>59</v>
      </c>
      <c r="M12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F5.5Hide161</v>
      </c>
      <c r="N121" s="3" t="s">
        <v>183</v>
      </c>
      <c r="O121" s="3" t="b">
        <f ca="1">TBLStructure[[#This Row],[Current Sheet Name]]=TBLStructure[[#This Row],[Sheet Name]]</f>
        <v>0</v>
      </c>
      <c r="P121" s="3" t="s">
        <v>53</v>
      </c>
      <c r="Q121" s="3">
        <v>1</v>
      </c>
    </row>
    <row r="122" spans="1:17" x14ac:dyDescent="0.2">
      <c r="A122" s="3">
        <v>110</v>
      </c>
      <c r="B122" s="3" t="s">
        <v>185</v>
      </c>
      <c r="C12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2" s="3" t="s">
        <v>186</v>
      </c>
      <c r="E12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2" s="3" t="s">
        <v>187</v>
      </c>
      <c r="G12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2" s="1012" t="str">
        <f ca="1">IF(TBLStructure[[#This Row],[Section]]="Primary",TBLStructure[[#This Row],[Note Title]],TBLStructure[[#This Row],[Number]]&amp;"."&amp;TBLStructure[[#This Row],[Sub Number]]&amp;TBLStructure[[#This Row],[Note Reference]])</f>
        <v>6.1A</v>
      </c>
      <c r="I122" s="3" t="str">
        <f ca="1">IF(TBLStructure[[#This Row],[Section]]="Primary",TBLStructure[[#This Row],[Note Title]],TBLStructure[[#This Row],[Full Note Ref]]&amp; ": " &amp; TBLStructure[[#This Row],[Note Title]])</f>
        <v>6.1A: Employee provisions</v>
      </c>
      <c r="J122" s="1013" t="b">
        <v>1</v>
      </c>
      <c r="K122" s="3" t="s">
        <v>188</v>
      </c>
      <c r="L122" s="3" t="s">
        <v>52</v>
      </c>
      <c r="M12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PR6.1</v>
      </c>
      <c r="N122" s="3" t="s">
        <v>189</v>
      </c>
      <c r="O122" s="3" t="b">
        <f ca="1">TBLStructure[[#This Row],[Current Sheet Name]]=TBLStructure[[#This Row],[Sheet Name]]</f>
        <v>1</v>
      </c>
      <c r="P122" s="3" t="s">
        <v>53</v>
      </c>
      <c r="Q122" s="3">
        <v>2</v>
      </c>
    </row>
    <row r="123" spans="1:17" x14ac:dyDescent="0.2">
      <c r="A123" s="3">
        <v>111</v>
      </c>
      <c r="B123" s="3" t="s">
        <v>185</v>
      </c>
      <c r="C12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3" s="3" t="s">
        <v>186</v>
      </c>
      <c r="E12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3" s="3" t="s">
        <v>190</v>
      </c>
      <c r="G12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3" s="1012" t="str">
        <f ca="1">IF(TBLStructure[[#This Row],[Section]]="Primary",TBLStructure[[#This Row],[Note Title]],TBLStructure[[#This Row],[Number]]&amp;"."&amp;TBLStructure[[#This Row],[Sub Number]]&amp;TBLStructure[[#This Row],[Note Reference]])</f>
        <v>6.1B</v>
      </c>
      <c r="I123" s="3" t="str">
        <f ca="1">IF(TBLStructure[[#This Row],[Section]]="Primary",TBLStructure[[#This Row],[Note Title]],TBLStructure[[#This Row],[Full Note Ref]]&amp; ": " &amp; TBLStructure[[#This Row],[Note Title]])</f>
        <v>6.1B: Administered - employee provisions</v>
      </c>
      <c r="J123" s="1013" t="b">
        <v>1</v>
      </c>
      <c r="K123" s="3" t="s">
        <v>188</v>
      </c>
      <c r="L123" s="3" t="s">
        <v>59</v>
      </c>
      <c r="M12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PR6.1</v>
      </c>
      <c r="N123" s="3" t="s">
        <v>189</v>
      </c>
      <c r="O123" s="3" t="b">
        <f ca="1">TBLStructure[[#This Row],[Current Sheet Name]]=TBLStructure[[#This Row],[Sheet Name]]</f>
        <v>1</v>
      </c>
      <c r="P123" s="3" t="s">
        <v>53</v>
      </c>
      <c r="Q123" s="3">
        <v>2</v>
      </c>
    </row>
    <row r="124" spans="1:17" x14ac:dyDescent="0.2">
      <c r="A124" s="3">
        <v>112</v>
      </c>
      <c r="B124" s="3" t="s">
        <v>185</v>
      </c>
      <c r="C12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4" s="3" t="s">
        <v>191</v>
      </c>
      <c r="E12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4" s="3" t="s">
        <v>192</v>
      </c>
      <c r="G12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4" s="1012" t="str">
        <f ca="1">IF(TBLStructure[[#This Row],[Section]]="Primary",TBLStructure[[#This Row],[Note Title]],TBLStructure[[#This Row],[Number]]&amp;"."&amp;TBLStructure[[#This Row],[Sub Number]]&amp;TBLStructure[[#This Row],[Note Reference]])</f>
        <v>6.2A</v>
      </c>
      <c r="I124" s="3" t="str">
        <f ca="1">IF(TBLStructure[[#This Row],[Section]]="Primary",TBLStructure[[#This Row],[Note Title]],TBLStructure[[#This Row],[Full Note Ref]]&amp; ": " &amp; TBLStructure[[#This Row],[Note Title]])</f>
        <v>6.2A: Senior management personnel remuneration</v>
      </c>
      <c r="J124" s="1013" t="b">
        <v>1</v>
      </c>
      <c r="K124" s="3" t="s">
        <v>188</v>
      </c>
      <c r="M12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PR6.2</v>
      </c>
      <c r="N124" s="3" t="s">
        <v>193</v>
      </c>
      <c r="O124" s="3" t="b">
        <f ca="1">TBLStructure[[#This Row],[Current Sheet Name]]=TBLStructure[[#This Row],[Sheet Name]]</f>
        <v>1</v>
      </c>
      <c r="P124" s="3" t="s">
        <v>53</v>
      </c>
      <c r="Q124" s="3">
        <v>2</v>
      </c>
    </row>
    <row r="125" spans="1:17" x14ac:dyDescent="0.2">
      <c r="A125" s="3">
        <v>113</v>
      </c>
      <c r="B125" s="3" t="s">
        <v>185</v>
      </c>
      <c r="C12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5" s="3" t="s">
        <v>194</v>
      </c>
      <c r="E12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25" s="3" t="s">
        <v>195</v>
      </c>
      <c r="G12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5" s="1012" t="str">
        <f ca="1">IF(TBLStructure[[#This Row],[Section]]="Primary",TBLStructure[[#This Row],[Note Title]],TBLStructure[[#This Row],[Number]]&amp;"."&amp;TBLStructure[[#This Row],[Sub Number]]&amp;TBLStructure[[#This Row],[Note Reference]])</f>
        <v>6.3A</v>
      </c>
      <c r="I125" s="3" t="str">
        <f ca="1">IF(TBLStructure[[#This Row],[Section]]="Primary",TBLStructure[[#This Row],[Note Title]],TBLStructure[[#This Row],[Full Note Ref]]&amp; ": " &amp; TBLStructure[[#This Row],[Note Title]])</f>
        <v>6.3A: Related party disclosures</v>
      </c>
      <c r="J125" s="1013" t="b">
        <v>1</v>
      </c>
      <c r="K125" s="3" t="s">
        <v>188</v>
      </c>
      <c r="M12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PR6.3</v>
      </c>
      <c r="N125" s="3" t="s">
        <v>196</v>
      </c>
      <c r="O125" s="3" t="b">
        <f ca="1">TBLStructure[[#This Row],[Current Sheet Name]]=TBLStructure[[#This Row],[Sheet Name]]</f>
        <v>1</v>
      </c>
      <c r="P125" s="3" t="s">
        <v>53</v>
      </c>
      <c r="Q125" s="3">
        <v>2</v>
      </c>
    </row>
    <row r="126" spans="1:17" x14ac:dyDescent="0.2">
      <c r="A126" s="3">
        <v>114</v>
      </c>
      <c r="B126" s="3" t="s">
        <v>197</v>
      </c>
      <c r="C12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6" s="3" t="s">
        <v>198</v>
      </c>
      <c r="E12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6" s="3" t="s">
        <v>199</v>
      </c>
      <c r="G12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6" s="1012" t="str">
        <f ca="1">IF(TBLStructure[[#This Row],[Section]]="Primary",TBLStructure[[#This Row],[Note Title]],TBLStructure[[#This Row],[Number]]&amp;"."&amp;TBLStructure[[#This Row],[Sub Number]]&amp;TBLStructure[[#This Row],[Note Reference]])</f>
        <v>7.1A</v>
      </c>
      <c r="I126" s="3" t="str">
        <f ca="1">IF(TBLStructure[[#This Row],[Section]]="Primary",TBLStructure[[#This Row],[Note Title]],TBLStructure[[#This Row],[Full Note Ref]]&amp; ": " &amp; TBLStructure[[#This Row],[Note Title]])</f>
        <v xml:space="preserve">7.1A: Contingent assets and liabilities </v>
      </c>
      <c r="J126" s="1013" t="b">
        <v>1</v>
      </c>
      <c r="K126" s="3" t="s">
        <v>200</v>
      </c>
      <c r="L126" s="3" t="s">
        <v>52</v>
      </c>
      <c r="M12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MU7.1</v>
      </c>
      <c r="N126" s="3" t="s">
        <v>201</v>
      </c>
      <c r="O126" s="3" t="b">
        <f ca="1">TBLStructure[[#This Row],[Current Sheet Name]]=TBLStructure[[#This Row],[Sheet Name]]</f>
        <v>1</v>
      </c>
      <c r="P126" s="3" t="s">
        <v>53</v>
      </c>
      <c r="Q126" s="3">
        <v>2</v>
      </c>
    </row>
    <row r="127" spans="1:17" x14ac:dyDescent="0.2">
      <c r="A127" s="3">
        <v>115</v>
      </c>
      <c r="B127" s="3" t="s">
        <v>197</v>
      </c>
      <c r="C12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7" s="3" t="s">
        <v>198</v>
      </c>
      <c r="E12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7" s="3" t="s">
        <v>202</v>
      </c>
      <c r="G12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7" s="1012" t="str">
        <f ca="1">IF(TBLStructure[[#This Row],[Section]]="Primary",TBLStructure[[#This Row],[Note Title]],TBLStructure[[#This Row],[Number]]&amp;"."&amp;TBLStructure[[#This Row],[Sub Number]]&amp;TBLStructure[[#This Row],[Note Reference]])</f>
        <v>7.1B</v>
      </c>
      <c r="I127" s="3" t="str">
        <f ca="1">IF(TBLStructure[[#This Row],[Section]]="Primary",TBLStructure[[#This Row],[Note Title]],TBLStructure[[#This Row],[Full Note Ref]]&amp; ": " &amp; TBLStructure[[#This Row],[Note Title]])</f>
        <v>7.1B: Administered - contingent assets and liabilities</v>
      </c>
      <c r="J127" s="1013" t="b">
        <v>1</v>
      </c>
      <c r="K127" s="3" t="s">
        <v>200</v>
      </c>
      <c r="L127" s="3" t="s">
        <v>59</v>
      </c>
      <c r="M12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MU7.1</v>
      </c>
      <c r="N127" s="3" t="s">
        <v>201</v>
      </c>
      <c r="O127" s="3" t="b">
        <f ca="1">TBLStructure[[#This Row],[Current Sheet Name]]=TBLStructure[[#This Row],[Sheet Name]]</f>
        <v>1</v>
      </c>
      <c r="P127" s="3" t="s">
        <v>53</v>
      </c>
      <c r="Q127" s="3">
        <v>2</v>
      </c>
    </row>
    <row r="128" spans="1:17" x14ac:dyDescent="0.2">
      <c r="A128" s="3">
        <v>116</v>
      </c>
      <c r="B128" s="3" t="s">
        <v>197</v>
      </c>
      <c r="C12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8" s="3" t="s">
        <v>203</v>
      </c>
      <c r="E12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8" s="3" t="s">
        <v>204</v>
      </c>
      <c r="G12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8" s="1012" t="str">
        <f ca="1">IF(TBLStructure[[#This Row],[Section]]="Primary",TBLStructure[[#This Row],[Note Title]],TBLStructure[[#This Row],[Number]]&amp;"."&amp;TBLStructure[[#This Row],[Sub Number]]&amp;TBLStructure[[#This Row],[Note Reference]])</f>
        <v>7.2A</v>
      </c>
      <c r="I128" s="3" t="str">
        <f ca="1">IF(TBLStructure[[#This Row],[Section]]="Primary",TBLStructure[[#This Row],[Note Title]],TBLStructure[[#This Row],[Full Note Ref]]&amp; ": " &amp; TBLStructure[[#This Row],[Note Title]])</f>
        <v>7.2A: Categories of financial instruments</v>
      </c>
      <c r="J128" s="1013" t="b">
        <v>1</v>
      </c>
      <c r="K128" s="3" t="s">
        <v>200</v>
      </c>
      <c r="L128" s="3" t="s">
        <v>52</v>
      </c>
      <c r="M12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28" s="3" t="s">
        <v>205</v>
      </c>
      <c r="O128" s="3" t="b">
        <f ca="1">TBLStructure[[#This Row],[Current Sheet Name]]=TBLStructure[[#This Row],[Sheet Name]]</f>
        <v>1</v>
      </c>
      <c r="P128" s="3" t="s">
        <v>53</v>
      </c>
      <c r="Q128" s="3">
        <v>2</v>
      </c>
    </row>
    <row r="129" spans="1:17" x14ac:dyDescent="0.2">
      <c r="A129" s="3">
        <v>117</v>
      </c>
      <c r="B129" s="3" t="s">
        <v>197</v>
      </c>
      <c r="C12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9" s="3" t="s">
        <v>203</v>
      </c>
      <c r="E12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9" s="3" t="s">
        <v>206</v>
      </c>
      <c r="G12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9" s="1012" t="str">
        <f ca="1">IF(TBLStructure[[#This Row],[Section]]="Primary",TBLStructure[[#This Row],[Note Title]],TBLStructure[[#This Row],[Number]]&amp;"."&amp;TBLStructure[[#This Row],[Sub Number]]&amp;TBLStructure[[#This Row],[Note Reference]])</f>
        <v>7.2B</v>
      </c>
      <c r="I129" s="3" t="str">
        <f ca="1">IF(TBLStructure[[#This Row],[Section]]="Primary",TBLStructure[[#This Row],[Note Title]],TBLStructure[[#This Row],[Full Note Ref]]&amp; ": " &amp; TBLStructure[[#This Row],[Note Title]])</f>
        <v>7.2B: Net gains or losses on financial assets</v>
      </c>
      <c r="J129" s="1013" t="b">
        <v>1</v>
      </c>
      <c r="K129" s="3" t="s">
        <v>200</v>
      </c>
      <c r="L129" s="3" t="s">
        <v>52</v>
      </c>
      <c r="M12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29" s="3" t="s">
        <v>205</v>
      </c>
      <c r="O129" s="3" t="b">
        <f ca="1">TBLStructure[[#This Row],[Current Sheet Name]]=TBLStructure[[#This Row],[Sheet Name]]</f>
        <v>1</v>
      </c>
      <c r="P129" s="3" t="s">
        <v>53</v>
      </c>
      <c r="Q129" s="3">
        <v>2</v>
      </c>
    </row>
    <row r="130" spans="1:17" x14ac:dyDescent="0.2">
      <c r="A130" s="3">
        <v>118</v>
      </c>
      <c r="B130" s="3" t="s">
        <v>197</v>
      </c>
      <c r="C13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0" s="3" t="s">
        <v>203</v>
      </c>
      <c r="E13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0" s="3" t="s">
        <v>207</v>
      </c>
      <c r="G13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30" s="1012" t="str">
        <f ca="1">IF(TBLStructure[[#This Row],[Section]]="Primary",TBLStructure[[#This Row],[Note Title]],TBLStructure[[#This Row],[Number]]&amp;"."&amp;TBLStructure[[#This Row],[Sub Number]]&amp;TBLStructure[[#This Row],[Note Reference]])</f>
        <v>7.2C</v>
      </c>
      <c r="I130" s="3" t="str">
        <f ca="1">IF(TBLStructure[[#This Row],[Section]]="Primary",TBLStructure[[#This Row],[Note Title]],TBLStructure[[#This Row],[Full Note Ref]]&amp; ": " &amp; TBLStructure[[#This Row],[Note Title]])</f>
        <v>7.2C: Net gains or losses on financial liabilities</v>
      </c>
      <c r="J130" s="1013" t="b">
        <v>1</v>
      </c>
      <c r="K130" s="3" t="s">
        <v>200</v>
      </c>
      <c r="L130" s="3" t="s">
        <v>52</v>
      </c>
      <c r="M13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0" s="3" t="s">
        <v>205</v>
      </c>
      <c r="O130" s="3" t="b">
        <f ca="1">TBLStructure[[#This Row],[Current Sheet Name]]=TBLStructure[[#This Row],[Sheet Name]]</f>
        <v>1</v>
      </c>
      <c r="P130" s="3" t="s">
        <v>53</v>
      </c>
      <c r="Q130" s="3">
        <v>2</v>
      </c>
    </row>
    <row r="131" spans="1:17" x14ac:dyDescent="0.2">
      <c r="A131" s="3">
        <v>119</v>
      </c>
      <c r="B131" s="3" t="s">
        <v>197</v>
      </c>
      <c r="C13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1" s="3" t="s">
        <v>203</v>
      </c>
      <c r="E13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1" s="3" t="s">
        <v>208</v>
      </c>
      <c r="G13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31" s="1012" t="str">
        <f ca="1">IF(TBLStructure[[#This Row],[Section]]="Primary",TBLStructure[[#This Row],[Note Title]],TBLStructure[[#This Row],[Number]]&amp;"."&amp;TBLStructure[[#This Row],[Sub Number]]&amp;TBLStructure[[#This Row],[Note Reference]])</f>
        <v>7.2DHidden</v>
      </c>
      <c r="I131" s="3" t="str">
        <f ca="1">IF(TBLStructure[[#This Row],[Section]]="Primary",TBLStructure[[#This Row],[Note Title]],TBLStructure[[#This Row],[Full Note Ref]]&amp; ": " &amp; TBLStructure[[#This Row],[Note Title]])</f>
        <v>7.2DHidden: Fee income and expense</v>
      </c>
      <c r="J131" s="1013" t="b">
        <v>0</v>
      </c>
      <c r="K131" s="3" t="s">
        <v>200</v>
      </c>
      <c r="L131" s="3" t="s">
        <v>52</v>
      </c>
      <c r="M13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1" s="3" t="s">
        <v>205</v>
      </c>
      <c r="O131" s="3" t="b">
        <f ca="1">TBLStructure[[#This Row],[Current Sheet Name]]=TBLStructure[[#This Row],[Sheet Name]]</f>
        <v>1</v>
      </c>
      <c r="P131" s="3" t="s">
        <v>53</v>
      </c>
      <c r="Q131" s="3">
        <v>1</v>
      </c>
    </row>
    <row r="132" spans="1:17" x14ac:dyDescent="0.2">
      <c r="A132" s="3">
        <v>120</v>
      </c>
      <c r="B132" s="3" t="s">
        <v>197</v>
      </c>
      <c r="C13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2" s="3" t="s">
        <v>203</v>
      </c>
      <c r="E13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2" s="3" t="s">
        <v>209</v>
      </c>
      <c r="G13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32" s="1012" t="str">
        <f ca="1">IF(TBLStructure[[#This Row],[Section]]="Primary",TBLStructure[[#This Row],[Note Title]],TBLStructure[[#This Row],[Number]]&amp;"."&amp;TBLStructure[[#This Row],[Sub Number]]&amp;TBLStructure[[#This Row],[Note Reference]])</f>
        <v>7.2DHidden</v>
      </c>
      <c r="I132" s="3" t="str">
        <f ca="1">IF(TBLStructure[[#This Row],[Section]]="Primary",TBLStructure[[#This Row],[Note Title]],TBLStructure[[#This Row],[Full Note Ref]]&amp; ": " &amp; TBLStructure[[#This Row],[Note Title]])</f>
        <v>7.2DHidden: Fair value of financial instruments</v>
      </c>
      <c r="J132" s="1013" t="b">
        <v>0</v>
      </c>
      <c r="K132" s="3" t="s">
        <v>200</v>
      </c>
      <c r="L132" s="3" t="s">
        <v>52</v>
      </c>
      <c r="M13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2" s="3" t="s">
        <v>205</v>
      </c>
      <c r="O132" s="3" t="b">
        <f ca="1">TBLStructure[[#This Row],[Current Sheet Name]]=TBLStructure[[#This Row],[Sheet Name]]</f>
        <v>1</v>
      </c>
      <c r="P132" s="3" t="s">
        <v>53</v>
      </c>
      <c r="Q132" s="3">
        <v>1</v>
      </c>
    </row>
    <row r="133" spans="1:17" x14ac:dyDescent="0.2">
      <c r="A133" s="3">
        <v>149</v>
      </c>
      <c r="B133" s="3" t="s">
        <v>197</v>
      </c>
      <c r="C13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3" s="3" t="s">
        <v>203</v>
      </c>
      <c r="E13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3" s="3" t="s">
        <v>210</v>
      </c>
      <c r="G13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33" s="1012" t="str">
        <f ca="1">IF(TBLStructure[[#This Row],[Section]]="Primary",TBLStructure[[#This Row],[Note Title]],TBLStructure[[#This Row],[Number]]&amp;"."&amp;TBLStructure[[#This Row],[Sub Number]]&amp;TBLStructure[[#This Row],[Note Reference]])</f>
        <v>7.2DHidden</v>
      </c>
      <c r="I133" s="3" t="str">
        <f ca="1">IF(TBLStructure[[#This Row],[Section]]="Primary",TBLStructure[[#This Row],[Note Title]],TBLStructure[[#This Row],[Full Note Ref]]&amp; ": " &amp; TBLStructure[[#This Row],[Note Title]])</f>
        <v>7.2DHidden: Financial assets designated at fair value through profit or loss</v>
      </c>
      <c r="J133" s="1013" t="b">
        <v>0</v>
      </c>
      <c r="K133" s="3" t="s">
        <v>200</v>
      </c>
      <c r="L133" s="3" t="s">
        <v>52</v>
      </c>
      <c r="M13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3" s="3" t="s">
        <v>205</v>
      </c>
      <c r="O133" s="3" t="b">
        <f ca="1">TBLStructure[[#This Row],[Current Sheet Name]]=TBLStructure[[#This Row],[Sheet Name]]</f>
        <v>1</v>
      </c>
      <c r="P133" s="3" t="s">
        <v>53</v>
      </c>
      <c r="Q133" s="3">
        <v>1</v>
      </c>
    </row>
    <row r="134" spans="1:17" x14ac:dyDescent="0.2">
      <c r="A134" s="3">
        <v>121</v>
      </c>
      <c r="B134" s="3" t="s">
        <v>197</v>
      </c>
      <c r="C13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4" s="3" t="s">
        <v>203</v>
      </c>
      <c r="E13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4" s="3" t="s">
        <v>211</v>
      </c>
      <c r="G13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34" s="1012" t="str">
        <f ca="1">IF(TBLStructure[[#This Row],[Section]]="Primary",TBLStructure[[#This Row],[Note Title]],TBLStructure[[#This Row],[Number]]&amp;"."&amp;TBLStructure[[#This Row],[Sub Number]]&amp;TBLStructure[[#This Row],[Note Reference]])</f>
        <v>7.2DHidden</v>
      </c>
      <c r="I134" s="3" t="str">
        <f ca="1">IF(TBLStructure[[#This Row],[Section]]="Primary",TBLStructure[[#This Row],[Note Title]],TBLStructure[[#This Row],[Full Note Ref]]&amp; ": " &amp; TBLStructure[[#This Row],[Note Title]])</f>
        <v>7.2DHidden: Financial liabilities designated at fair value through profit or loss</v>
      </c>
      <c r="J134" s="1013" t="b">
        <v>0</v>
      </c>
      <c r="K134" s="3" t="s">
        <v>200</v>
      </c>
      <c r="L134" s="3" t="s">
        <v>52</v>
      </c>
      <c r="M13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4" s="3" t="s">
        <v>205</v>
      </c>
      <c r="O134" s="3" t="b">
        <f ca="1">TBLStructure[[#This Row],[Current Sheet Name]]=TBLStructure[[#This Row],[Sheet Name]]</f>
        <v>1</v>
      </c>
      <c r="P134" s="3" t="s">
        <v>53</v>
      </c>
      <c r="Q134" s="3">
        <v>1</v>
      </c>
    </row>
    <row r="135" spans="1:17" x14ac:dyDescent="0.2">
      <c r="A135" s="3">
        <v>122</v>
      </c>
      <c r="B135" s="3" t="s">
        <v>197</v>
      </c>
      <c r="C13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5" s="3" t="s">
        <v>203</v>
      </c>
      <c r="E13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5" s="3" t="s">
        <v>212</v>
      </c>
      <c r="G13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35" s="1012" t="str">
        <f ca="1">IF(TBLStructure[[#This Row],[Section]]="Primary",TBLStructure[[#This Row],[Note Title]],TBLStructure[[#This Row],[Number]]&amp;"."&amp;TBLStructure[[#This Row],[Sub Number]]&amp;TBLStructure[[#This Row],[Note Reference]])</f>
        <v>7.2DHidden</v>
      </c>
      <c r="I135" s="3" t="str">
        <f ca="1">IF(TBLStructure[[#This Row],[Section]]="Primary",TBLStructure[[#This Row],[Note Title]],TBLStructure[[#This Row],[Full Note Ref]]&amp; ": " &amp; TBLStructure[[#This Row],[Note Title]])</f>
        <v>7.2DHidden: Financial assets reclassified</v>
      </c>
      <c r="J135" s="1013" t="b">
        <v>0</v>
      </c>
      <c r="K135" s="3" t="s">
        <v>200</v>
      </c>
      <c r="L135" s="3" t="s">
        <v>52</v>
      </c>
      <c r="M13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5" s="3" t="s">
        <v>205</v>
      </c>
      <c r="O135" s="3" t="b">
        <f ca="1">TBLStructure[[#This Row],[Current Sheet Name]]=TBLStructure[[#This Row],[Sheet Name]]</f>
        <v>1</v>
      </c>
      <c r="P135" s="3" t="s">
        <v>53</v>
      </c>
      <c r="Q135" s="3">
        <v>2</v>
      </c>
    </row>
    <row r="136" spans="1:17" x14ac:dyDescent="0.2">
      <c r="A136" s="3">
        <v>123</v>
      </c>
      <c r="B136" s="3" t="s">
        <v>197</v>
      </c>
      <c r="C13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6" s="3" t="s">
        <v>203</v>
      </c>
      <c r="E13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6" s="3" t="s">
        <v>213</v>
      </c>
      <c r="G13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36" s="1012" t="str">
        <f ca="1">IF(TBLStructure[[#This Row],[Section]]="Primary",TBLStructure[[#This Row],[Note Title]],TBLStructure[[#This Row],[Number]]&amp;"."&amp;TBLStructure[[#This Row],[Sub Number]]&amp;TBLStructure[[#This Row],[Note Reference]])</f>
        <v>7.2DHidden</v>
      </c>
      <c r="I136" s="3" t="str">
        <f ca="1">IF(TBLStructure[[#This Row],[Section]]="Primary",TBLStructure[[#This Row],[Note Title]],TBLStructure[[#This Row],[Full Note Ref]]&amp; ": " &amp; TBLStructure[[#This Row],[Note Title]])</f>
        <v>7.2DHidden: Credit risk</v>
      </c>
      <c r="J136" s="1013" t="b">
        <v>0</v>
      </c>
      <c r="K136" s="3" t="s">
        <v>200</v>
      </c>
      <c r="L136" s="3" t="s">
        <v>52</v>
      </c>
      <c r="M13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6" s="3" t="s">
        <v>205</v>
      </c>
      <c r="O136" s="3" t="b">
        <f ca="1">TBLStructure[[#This Row],[Current Sheet Name]]=TBLStructure[[#This Row],[Sheet Name]]</f>
        <v>1</v>
      </c>
      <c r="P136" s="3" t="s">
        <v>53</v>
      </c>
      <c r="Q136" s="3">
        <v>1</v>
      </c>
    </row>
    <row r="137" spans="1:17" x14ac:dyDescent="0.2">
      <c r="A137" s="3">
        <v>124</v>
      </c>
      <c r="B137" s="3" t="s">
        <v>197</v>
      </c>
      <c r="C13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7" s="3" t="s">
        <v>203</v>
      </c>
      <c r="E13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7" s="3" t="s">
        <v>214</v>
      </c>
      <c r="G13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37" s="1012" t="str">
        <f ca="1">IF(TBLStructure[[#This Row],[Section]]="Primary",TBLStructure[[#This Row],[Note Title]],TBLStructure[[#This Row],[Number]]&amp;"."&amp;TBLStructure[[#This Row],[Sub Number]]&amp;TBLStructure[[#This Row],[Note Reference]])</f>
        <v>7.2DHidden</v>
      </c>
      <c r="I137" s="3" t="str">
        <f ca="1">IF(TBLStructure[[#This Row],[Section]]="Primary",TBLStructure[[#This Row],[Note Title]],TBLStructure[[#This Row],[Full Note Ref]]&amp; ": " &amp; TBLStructure[[#This Row],[Note Title]])</f>
        <v>7.2DHidden: Liquidity risk</v>
      </c>
      <c r="J137" s="1013" t="b">
        <v>0</v>
      </c>
      <c r="K137" s="3" t="s">
        <v>215</v>
      </c>
      <c r="L137" s="3" t="s">
        <v>52</v>
      </c>
      <c r="M13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MUL7.2Hide124</v>
      </c>
      <c r="N137" s="3" t="s">
        <v>216</v>
      </c>
      <c r="O137" s="3" t="b">
        <f ca="1">TBLStructure[[#This Row],[Current Sheet Name]]=TBLStructure[[#This Row],[Sheet Name]]</f>
        <v>1</v>
      </c>
      <c r="P137" s="3" t="s">
        <v>53</v>
      </c>
      <c r="Q137" s="3">
        <v>1</v>
      </c>
    </row>
    <row r="138" spans="1:17" x14ac:dyDescent="0.2">
      <c r="A138" s="3">
        <v>125</v>
      </c>
      <c r="B138" s="3" t="s">
        <v>197</v>
      </c>
      <c r="C13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8" s="3" t="s">
        <v>203</v>
      </c>
      <c r="E13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8" s="3" t="s">
        <v>217</v>
      </c>
      <c r="G13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38" s="1012" t="str">
        <f ca="1">IF(TBLStructure[[#This Row],[Section]]="Primary",TBLStructure[[#This Row],[Note Title]],TBLStructure[[#This Row],[Number]]&amp;"."&amp;TBLStructure[[#This Row],[Sub Number]]&amp;TBLStructure[[#This Row],[Note Reference]])</f>
        <v>7.2DHidden</v>
      </c>
      <c r="I138" s="3" t="str">
        <f ca="1">IF(TBLStructure[[#This Row],[Section]]="Primary",TBLStructure[[#This Row],[Note Title]],TBLStructure[[#This Row],[Full Note Ref]]&amp; ": " &amp; TBLStructure[[#This Row],[Note Title]])</f>
        <v>7.2DHidden: Market risk</v>
      </c>
      <c r="J138" s="1013" t="b">
        <v>0</v>
      </c>
      <c r="K138" s="3" t="s">
        <v>215</v>
      </c>
      <c r="L138" s="3" t="s">
        <v>52</v>
      </c>
      <c r="M13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MUL7.2Hide125</v>
      </c>
      <c r="N138" s="3" t="s">
        <v>216</v>
      </c>
      <c r="O138" s="3" t="b">
        <f ca="1">TBLStructure[[#This Row],[Current Sheet Name]]=TBLStructure[[#This Row],[Sheet Name]]</f>
        <v>0</v>
      </c>
      <c r="P138" s="3" t="s">
        <v>124</v>
      </c>
      <c r="Q138" s="3">
        <v>1</v>
      </c>
    </row>
    <row r="139" spans="1:17" x14ac:dyDescent="0.2">
      <c r="A139" s="3">
        <v>126</v>
      </c>
      <c r="B139" s="3" t="s">
        <v>197</v>
      </c>
      <c r="C13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9" s="3" t="s">
        <v>203</v>
      </c>
      <c r="E13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9" s="3" t="s">
        <v>218</v>
      </c>
      <c r="G13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39" s="1012" t="str">
        <f ca="1">IF(TBLStructure[[#This Row],[Section]]="Primary",TBLStructure[[#This Row],[Note Title]],TBLStructure[[#This Row],[Number]]&amp;"."&amp;TBLStructure[[#This Row],[Sub Number]]&amp;TBLStructure[[#This Row],[Note Reference]])</f>
        <v>7.2D</v>
      </c>
      <c r="I139" s="3" t="str">
        <f ca="1">IF(TBLStructure[[#This Row],[Section]]="Primary",TBLStructure[[#This Row],[Note Title]],TBLStructure[[#This Row],[Full Note Ref]]&amp; ": " &amp; TBLStructure[[#This Row],[Note Title]])</f>
        <v>7.2D: Assets pledged or held as collateral</v>
      </c>
      <c r="J139" s="1013" t="b">
        <v>1</v>
      </c>
      <c r="K139" s="3" t="s">
        <v>219</v>
      </c>
      <c r="L139" s="3" t="s">
        <v>52</v>
      </c>
      <c r="M13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MUA7.2</v>
      </c>
      <c r="N139" s="3" t="s">
        <v>220</v>
      </c>
      <c r="O139" s="3" t="b">
        <f ca="1">TBLStructure[[#This Row],[Current Sheet Name]]=TBLStructure[[#This Row],[Sheet Name]]</f>
        <v>1</v>
      </c>
      <c r="P139" s="3" t="s">
        <v>53</v>
      </c>
      <c r="Q139" s="3">
        <v>2</v>
      </c>
    </row>
    <row r="140" spans="1:17" x14ac:dyDescent="0.2">
      <c r="A140" s="3">
        <v>127</v>
      </c>
      <c r="B140" s="3" t="s">
        <v>197</v>
      </c>
      <c r="C14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0" s="3" t="s">
        <v>221</v>
      </c>
      <c r="E14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0" s="3" t="s">
        <v>204</v>
      </c>
      <c r="G14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40" s="1012" t="str">
        <f ca="1">IF(TBLStructure[[#This Row],[Section]]="Primary",TBLStructure[[#This Row],[Note Title]],TBLStructure[[#This Row],[Number]]&amp;"."&amp;TBLStructure[[#This Row],[Sub Number]]&amp;TBLStructure[[#This Row],[Note Reference]])</f>
        <v>7.3A</v>
      </c>
      <c r="I140" s="3" t="str">
        <f ca="1">IF(TBLStructure[[#This Row],[Section]]="Primary",TBLStructure[[#This Row],[Note Title]],TBLStructure[[#This Row],[Full Note Ref]]&amp; ": " &amp; TBLStructure[[#This Row],[Note Title]])</f>
        <v>7.3A: Categories of financial instruments</v>
      </c>
      <c r="J140" s="1013" t="b">
        <v>1</v>
      </c>
      <c r="K140" s="3" t="s">
        <v>200</v>
      </c>
      <c r="L140" s="3" t="s">
        <v>59</v>
      </c>
      <c r="M14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0" s="3" t="s">
        <v>222</v>
      </c>
      <c r="O140" s="3" t="b">
        <f ca="1">TBLStructure[[#This Row],[Current Sheet Name]]=TBLStructure[[#This Row],[Sheet Name]]</f>
        <v>1</v>
      </c>
      <c r="P140" s="3" t="s">
        <v>53</v>
      </c>
      <c r="Q140" s="3">
        <v>2</v>
      </c>
    </row>
    <row r="141" spans="1:17" x14ac:dyDescent="0.2">
      <c r="A141" s="3">
        <v>128</v>
      </c>
      <c r="B141" s="3" t="s">
        <v>197</v>
      </c>
      <c r="C14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1" s="3" t="s">
        <v>221</v>
      </c>
      <c r="E14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1" s="3" t="s">
        <v>206</v>
      </c>
      <c r="G14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41" s="1012" t="str">
        <f ca="1">IF(TBLStructure[[#This Row],[Section]]="Primary",TBLStructure[[#This Row],[Note Title]],TBLStructure[[#This Row],[Number]]&amp;"."&amp;TBLStructure[[#This Row],[Sub Number]]&amp;TBLStructure[[#This Row],[Note Reference]])</f>
        <v>7.3B</v>
      </c>
      <c r="I141" s="3" t="str">
        <f ca="1">IF(TBLStructure[[#This Row],[Section]]="Primary",TBLStructure[[#This Row],[Note Title]],TBLStructure[[#This Row],[Full Note Ref]]&amp; ": " &amp; TBLStructure[[#This Row],[Note Title]])</f>
        <v>7.3B: Net gains or losses on financial assets</v>
      </c>
      <c r="J141" s="1013" t="b">
        <v>1</v>
      </c>
      <c r="K141" s="3" t="s">
        <v>200</v>
      </c>
      <c r="L141" s="3" t="s">
        <v>59</v>
      </c>
      <c r="M14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1" s="3" t="s">
        <v>222</v>
      </c>
      <c r="O141" s="3" t="b">
        <f ca="1">TBLStructure[[#This Row],[Current Sheet Name]]=TBLStructure[[#This Row],[Sheet Name]]</f>
        <v>1</v>
      </c>
      <c r="P141" s="3" t="s">
        <v>53</v>
      </c>
      <c r="Q141" s="3">
        <v>2</v>
      </c>
    </row>
    <row r="142" spans="1:17" x14ac:dyDescent="0.2">
      <c r="A142" s="3">
        <v>129</v>
      </c>
      <c r="B142" s="3" t="s">
        <v>197</v>
      </c>
      <c r="C14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2" s="3" t="s">
        <v>221</v>
      </c>
      <c r="E14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2" s="3" t="s">
        <v>207</v>
      </c>
      <c r="G14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42" s="1012" t="str">
        <f ca="1">IF(TBLStructure[[#This Row],[Section]]="Primary",TBLStructure[[#This Row],[Note Title]],TBLStructure[[#This Row],[Number]]&amp;"."&amp;TBLStructure[[#This Row],[Sub Number]]&amp;TBLStructure[[#This Row],[Note Reference]])</f>
        <v>7.3C</v>
      </c>
      <c r="I142" s="3" t="str">
        <f ca="1">IF(TBLStructure[[#This Row],[Section]]="Primary",TBLStructure[[#This Row],[Note Title]],TBLStructure[[#This Row],[Full Note Ref]]&amp; ": " &amp; TBLStructure[[#This Row],[Note Title]])</f>
        <v>7.3C: Net gains or losses on financial liabilities</v>
      </c>
      <c r="J142" s="1013" t="b">
        <v>1</v>
      </c>
      <c r="K142" s="3" t="s">
        <v>200</v>
      </c>
      <c r="L142" s="3" t="s">
        <v>59</v>
      </c>
      <c r="M14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2" s="3" t="s">
        <v>222</v>
      </c>
      <c r="O142" s="3" t="b">
        <f ca="1">TBLStructure[[#This Row],[Current Sheet Name]]=TBLStructure[[#This Row],[Sheet Name]]</f>
        <v>1</v>
      </c>
      <c r="P142" s="3" t="s">
        <v>53</v>
      </c>
      <c r="Q142" s="3">
        <v>2</v>
      </c>
    </row>
    <row r="143" spans="1:17" x14ac:dyDescent="0.2">
      <c r="A143" s="3">
        <v>130</v>
      </c>
      <c r="B143" s="3" t="s">
        <v>197</v>
      </c>
      <c r="C14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3" s="3" t="s">
        <v>221</v>
      </c>
      <c r="E14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3" s="3" t="s">
        <v>208</v>
      </c>
      <c r="G14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43" s="1012" t="str">
        <f ca="1">IF(TBLStructure[[#This Row],[Section]]="Primary",TBLStructure[[#This Row],[Note Title]],TBLStructure[[#This Row],[Number]]&amp;"."&amp;TBLStructure[[#This Row],[Sub Number]]&amp;TBLStructure[[#This Row],[Note Reference]])</f>
        <v>7.3DHidden</v>
      </c>
      <c r="I143" s="3" t="str">
        <f ca="1">IF(TBLStructure[[#This Row],[Section]]="Primary",TBLStructure[[#This Row],[Note Title]],TBLStructure[[#This Row],[Full Note Ref]]&amp; ": " &amp; TBLStructure[[#This Row],[Note Title]])</f>
        <v>7.3DHidden: Fee income and expense</v>
      </c>
      <c r="J143" s="1013" t="b">
        <v>0</v>
      </c>
      <c r="K143" s="3" t="s">
        <v>200</v>
      </c>
      <c r="L143" s="3" t="s">
        <v>59</v>
      </c>
      <c r="M14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3" s="3" t="s">
        <v>222</v>
      </c>
      <c r="O143" s="3" t="b">
        <f ca="1">TBLStructure[[#This Row],[Current Sheet Name]]=TBLStructure[[#This Row],[Sheet Name]]</f>
        <v>1</v>
      </c>
      <c r="P143" s="3" t="s">
        <v>53</v>
      </c>
      <c r="Q143" s="3">
        <v>1</v>
      </c>
    </row>
    <row r="144" spans="1:17" x14ac:dyDescent="0.2">
      <c r="A144" s="3">
        <v>131</v>
      </c>
      <c r="B144" s="3" t="s">
        <v>197</v>
      </c>
      <c r="C14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4" s="3" t="s">
        <v>221</v>
      </c>
      <c r="E14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4" s="3" t="s">
        <v>209</v>
      </c>
      <c r="G14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44" s="1012" t="str">
        <f ca="1">IF(TBLStructure[[#This Row],[Section]]="Primary",TBLStructure[[#This Row],[Note Title]],TBLStructure[[#This Row],[Number]]&amp;"."&amp;TBLStructure[[#This Row],[Sub Number]]&amp;TBLStructure[[#This Row],[Note Reference]])</f>
        <v>7.3DHidden</v>
      </c>
      <c r="I144" s="3" t="str">
        <f ca="1">IF(TBLStructure[[#This Row],[Section]]="Primary",TBLStructure[[#This Row],[Note Title]],TBLStructure[[#This Row],[Full Note Ref]]&amp; ": " &amp; TBLStructure[[#This Row],[Note Title]])</f>
        <v>7.3DHidden: Fair value of financial instruments</v>
      </c>
      <c r="J144" s="1013" t="b">
        <v>0</v>
      </c>
      <c r="K144" s="3" t="s">
        <v>200</v>
      </c>
      <c r="L144" s="3" t="s">
        <v>59</v>
      </c>
      <c r="M14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4" s="3" t="s">
        <v>222</v>
      </c>
      <c r="O144" s="3" t="b">
        <f ca="1">TBLStructure[[#This Row],[Current Sheet Name]]=TBLStructure[[#This Row],[Sheet Name]]</f>
        <v>1</v>
      </c>
      <c r="P144" s="3" t="s">
        <v>53</v>
      </c>
      <c r="Q144" s="3">
        <v>1</v>
      </c>
    </row>
    <row r="145" spans="1:17" x14ac:dyDescent="0.2">
      <c r="A145" s="3">
        <v>152</v>
      </c>
      <c r="B145" s="3" t="s">
        <v>197</v>
      </c>
      <c r="C14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5" s="3" t="s">
        <v>221</v>
      </c>
      <c r="E14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5" s="3" t="s">
        <v>210</v>
      </c>
      <c r="G14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45" s="1012" t="str">
        <f ca="1">IF(TBLStructure[[#This Row],[Section]]="Primary",TBLStructure[[#This Row],[Note Title]],TBLStructure[[#This Row],[Number]]&amp;"."&amp;TBLStructure[[#This Row],[Sub Number]]&amp;TBLStructure[[#This Row],[Note Reference]])</f>
        <v>7.3DHidden</v>
      </c>
      <c r="I145" s="3" t="str">
        <f ca="1">IF(TBLStructure[[#This Row],[Section]]="Primary",TBLStructure[[#This Row],[Note Title]],TBLStructure[[#This Row],[Full Note Ref]]&amp; ": " &amp; TBLStructure[[#This Row],[Note Title]])</f>
        <v>7.3DHidden: Financial assets designated at fair value through profit or loss</v>
      </c>
      <c r="J145" s="1013" t="b">
        <v>0</v>
      </c>
      <c r="K145" s="3" t="s">
        <v>200</v>
      </c>
      <c r="L145" s="3" t="s">
        <v>59</v>
      </c>
      <c r="M14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5" s="3" t="s">
        <v>222</v>
      </c>
      <c r="O145" s="3" t="b">
        <f ca="1">TBLStructure[[#This Row],[Current Sheet Name]]=TBLStructure[[#This Row],[Sheet Name]]</f>
        <v>1</v>
      </c>
      <c r="P145" s="3" t="s">
        <v>53</v>
      </c>
      <c r="Q145" s="3">
        <v>1</v>
      </c>
    </row>
    <row r="146" spans="1:17" x14ac:dyDescent="0.2">
      <c r="A146" s="3">
        <v>132</v>
      </c>
      <c r="B146" s="3" t="s">
        <v>197</v>
      </c>
      <c r="C14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6" s="3" t="s">
        <v>221</v>
      </c>
      <c r="E14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6" s="3" t="s">
        <v>211</v>
      </c>
      <c r="G14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46" s="1012" t="str">
        <f ca="1">IF(TBLStructure[[#This Row],[Section]]="Primary",TBLStructure[[#This Row],[Note Title]],TBLStructure[[#This Row],[Number]]&amp;"."&amp;TBLStructure[[#This Row],[Sub Number]]&amp;TBLStructure[[#This Row],[Note Reference]])</f>
        <v>7.3DHidden</v>
      </c>
      <c r="I146" s="3" t="str">
        <f ca="1">IF(TBLStructure[[#This Row],[Section]]="Primary",TBLStructure[[#This Row],[Note Title]],TBLStructure[[#This Row],[Full Note Ref]]&amp; ": " &amp; TBLStructure[[#This Row],[Note Title]])</f>
        <v>7.3DHidden: Financial liabilities designated at fair value through profit or loss</v>
      </c>
      <c r="J146" s="1013" t="b">
        <v>0</v>
      </c>
      <c r="K146" s="3" t="s">
        <v>200</v>
      </c>
      <c r="L146" s="3" t="s">
        <v>59</v>
      </c>
      <c r="M14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6" s="3" t="s">
        <v>222</v>
      </c>
      <c r="O146" s="3" t="b">
        <f ca="1">TBLStructure[[#This Row],[Current Sheet Name]]=TBLStructure[[#This Row],[Sheet Name]]</f>
        <v>1</v>
      </c>
      <c r="P146" s="3" t="s">
        <v>53</v>
      </c>
      <c r="Q146" s="3">
        <v>1</v>
      </c>
    </row>
    <row r="147" spans="1:17" x14ac:dyDescent="0.2">
      <c r="A147" s="3">
        <v>133</v>
      </c>
      <c r="B147" s="3" t="s">
        <v>197</v>
      </c>
      <c r="C14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7" s="3" t="s">
        <v>221</v>
      </c>
      <c r="E14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7" s="3" t="s">
        <v>212</v>
      </c>
      <c r="G14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47" s="1012" t="str">
        <f ca="1">IF(TBLStructure[[#This Row],[Section]]="Primary",TBLStructure[[#This Row],[Note Title]],TBLStructure[[#This Row],[Number]]&amp;"."&amp;TBLStructure[[#This Row],[Sub Number]]&amp;TBLStructure[[#This Row],[Note Reference]])</f>
        <v>7.3DHidden</v>
      </c>
      <c r="I147" s="3" t="str">
        <f ca="1">IF(TBLStructure[[#This Row],[Section]]="Primary",TBLStructure[[#This Row],[Note Title]],TBLStructure[[#This Row],[Full Note Ref]]&amp; ": " &amp; TBLStructure[[#This Row],[Note Title]])</f>
        <v>7.3DHidden: Financial assets reclassified</v>
      </c>
      <c r="J147" s="1013" t="b">
        <v>0</v>
      </c>
      <c r="K147" s="3" t="s">
        <v>200</v>
      </c>
      <c r="L147" s="3" t="s">
        <v>59</v>
      </c>
      <c r="M14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7" s="3" t="s">
        <v>222</v>
      </c>
      <c r="O147" s="3" t="b">
        <f ca="1">TBLStructure[[#This Row],[Current Sheet Name]]=TBLStructure[[#This Row],[Sheet Name]]</f>
        <v>1</v>
      </c>
      <c r="P147" s="3" t="s">
        <v>53</v>
      </c>
      <c r="Q147" s="3">
        <v>2</v>
      </c>
    </row>
    <row r="148" spans="1:17" x14ac:dyDescent="0.2">
      <c r="A148" s="3">
        <v>134</v>
      </c>
      <c r="B148" s="3" t="s">
        <v>197</v>
      </c>
      <c r="C14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8" s="3" t="s">
        <v>221</v>
      </c>
      <c r="E14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8" s="3" t="s">
        <v>213</v>
      </c>
      <c r="G14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48" s="1012" t="str">
        <f ca="1">IF(TBLStructure[[#This Row],[Section]]="Primary",TBLStructure[[#This Row],[Note Title]],TBLStructure[[#This Row],[Number]]&amp;"."&amp;TBLStructure[[#This Row],[Sub Number]]&amp;TBLStructure[[#This Row],[Note Reference]])</f>
        <v>7.3DHidden</v>
      </c>
      <c r="I148" s="3" t="str">
        <f ca="1">IF(TBLStructure[[#This Row],[Section]]="Primary",TBLStructure[[#This Row],[Note Title]],TBLStructure[[#This Row],[Full Note Ref]]&amp; ": " &amp; TBLStructure[[#This Row],[Note Title]])</f>
        <v>7.3DHidden: Credit risk</v>
      </c>
      <c r="J148" s="1013" t="b">
        <v>0</v>
      </c>
      <c r="K148" s="3" t="s">
        <v>200</v>
      </c>
      <c r="L148" s="3" t="s">
        <v>59</v>
      </c>
      <c r="M14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8" s="3" t="s">
        <v>222</v>
      </c>
      <c r="O148" s="3" t="b">
        <f ca="1">TBLStructure[[#This Row],[Current Sheet Name]]=TBLStructure[[#This Row],[Sheet Name]]</f>
        <v>1</v>
      </c>
      <c r="P148" s="3" t="s">
        <v>53</v>
      </c>
      <c r="Q148" s="3">
        <v>1</v>
      </c>
    </row>
    <row r="149" spans="1:17" x14ac:dyDescent="0.2">
      <c r="A149" s="3">
        <v>135</v>
      </c>
      <c r="B149" s="3" t="s">
        <v>197</v>
      </c>
      <c r="C14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9" s="3" t="s">
        <v>221</v>
      </c>
      <c r="E14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9" s="3" t="s">
        <v>214</v>
      </c>
      <c r="G14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49" s="1012" t="str">
        <f ca="1">IF(TBLStructure[[#This Row],[Section]]="Primary",TBLStructure[[#This Row],[Note Title]],TBLStructure[[#This Row],[Number]]&amp;"."&amp;TBLStructure[[#This Row],[Sub Number]]&amp;TBLStructure[[#This Row],[Note Reference]])</f>
        <v>7.3DHidden</v>
      </c>
      <c r="I149" s="3" t="str">
        <f ca="1">IF(TBLStructure[[#This Row],[Section]]="Primary",TBLStructure[[#This Row],[Note Title]],TBLStructure[[#This Row],[Full Note Ref]]&amp; ": " &amp; TBLStructure[[#This Row],[Note Title]])</f>
        <v>7.3DHidden: Liquidity risk</v>
      </c>
      <c r="J149" s="1013" t="b">
        <v>0</v>
      </c>
      <c r="K149" s="3" t="s">
        <v>215</v>
      </c>
      <c r="L149" s="3" t="s">
        <v>59</v>
      </c>
      <c r="M14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MUL7.3Hide135</v>
      </c>
      <c r="N149" s="3" t="s">
        <v>223</v>
      </c>
      <c r="O149" s="3" t="b">
        <f ca="1">TBLStructure[[#This Row],[Current Sheet Name]]=TBLStructure[[#This Row],[Sheet Name]]</f>
        <v>1</v>
      </c>
      <c r="P149" s="3" t="s">
        <v>53</v>
      </c>
      <c r="Q149" s="3">
        <v>1</v>
      </c>
    </row>
    <row r="150" spans="1:17" x14ac:dyDescent="0.2">
      <c r="A150" s="3">
        <v>136</v>
      </c>
      <c r="B150" s="3" t="s">
        <v>197</v>
      </c>
      <c r="C15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0" s="3" t="s">
        <v>221</v>
      </c>
      <c r="E15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0" s="3" t="s">
        <v>217</v>
      </c>
      <c r="G15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DHidden</v>
      </c>
      <c r="H150" s="1012" t="str">
        <f ca="1">IF(TBLStructure[[#This Row],[Section]]="Primary",TBLStructure[[#This Row],[Note Title]],TBLStructure[[#This Row],[Number]]&amp;"."&amp;TBLStructure[[#This Row],[Sub Number]]&amp;TBLStructure[[#This Row],[Note Reference]])</f>
        <v>7.3DHidden</v>
      </c>
      <c r="I150" s="3" t="str">
        <f ca="1">IF(TBLStructure[[#This Row],[Section]]="Primary",TBLStructure[[#This Row],[Note Title]],TBLStructure[[#This Row],[Full Note Ref]]&amp; ": " &amp; TBLStructure[[#This Row],[Note Title]])</f>
        <v>7.3DHidden: Market risk</v>
      </c>
      <c r="J150" s="1013" t="b">
        <v>0</v>
      </c>
      <c r="K150" s="3" t="s">
        <v>215</v>
      </c>
      <c r="L150" s="3" t="s">
        <v>59</v>
      </c>
      <c r="M15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MUL7.3Hide136</v>
      </c>
      <c r="N150" s="3" t="s">
        <v>223</v>
      </c>
      <c r="O150" s="3" t="b">
        <f ca="1">TBLStructure[[#This Row],[Current Sheet Name]]=TBLStructure[[#This Row],[Sheet Name]]</f>
        <v>0</v>
      </c>
      <c r="P150" s="3" t="s">
        <v>124</v>
      </c>
      <c r="Q150" s="3">
        <v>1</v>
      </c>
    </row>
    <row r="151" spans="1:17" x14ac:dyDescent="0.2">
      <c r="A151" s="3">
        <v>137</v>
      </c>
      <c r="B151" s="3" t="s">
        <v>197</v>
      </c>
      <c r="C151"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1" s="3" t="s">
        <v>221</v>
      </c>
      <c r="E151"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1" s="3" t="s">
        <v>218</v>
      </c>
      <c r="G151"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51" s="1012" t="str">
        <f ca="1">IF(TBLStructure[[#This Row],[Section]]="Primary",TBLStructure[[#This Row],[Note Title]],TBLStructure[[#This Row],[Number]]&amp;"."&amp;TBLStructure[[#This Row],[Sub Number]]&amp;TBLStructure[[#This Row],[Note Reference]])</f>
        <v>7.3D</v>
      </c>
      <c r="I151" s="3" t="str">
        <f ca="1">IF(TBLStructure[[#This Row],[Section]]="Primary",TBLStructure[[#This Row],[Note Title]],TBLStructure[[#This Row],[Full Note Ref]]&amp; ": " &amp; TBLStructure[[#This Row],[Note Title]])</f>
        <v>7.3D: Assets pledged or held as collateral</v>
      </c>
      <c r="J151" s="1013" t="b">
        <v>1</v>
      </c>
      <c r="K151" s="3" t="s">
        <v>219</v>
      </c>
      <c r="L151" s="3" t="s">
        <v>59</v>
      </c>
      <c r="M151"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MUA7.3</v>
      </c>
      <c r="N151" s="3" t="s">
        <v>224</v>
      </c>
      <c r="O151" s="3" t="b">
        <f ca="1">TBLStructure[[#This Row],[Current Sheet Name]]=TBLStructure[[#This Row],[Sheet Name]]</f>
        <v>1</v>
      </c>
      <c r="P151" s="3" t="s">
        <v>53</v>
      </c>
      <c r="Q151" s="3">
        <v>2</v>
      </c>
    </row>
    <row r="152" spans="1:17" x14ac:dyDescent="0.2">
      <c r="A152" s="3">
        <v>138</v>
      </c>
      <c r="B152" s="3" t="s">
        <v>197</v>
      </c>
      <c r="C152"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2" s="3" t="s">
        <v>225</v>
      </c>
      <c r="E152"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52" s="3" t="s">
        <v>226</v>
      </c>
      <c r="G152"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2" s="1012" t="str">
        <f ca="1">IF(TBLStructure[[#This Row],[Section]]="Primary",TBLStructure[[#This Row],[Note Title]],TBLStructure[[#This Row],[Number]]&amp;"."&amp;TBLStructure[[#This Row],[Sub Number]]&amp;TBLStructure[[#This Row],[Note Reference]])</f>
        <v>7.4A</v>
      </c>
      <c r="I152" s="3" t="str">
        <f ca="1">IF(TBLStructure[[#This Row],[Section]]="Primary",TBLStructure[[#This Row],[Note Title]],TBLStructure[[#This Row],[Full Note Ref]]&amp; ": " &amp; TBLStructure[[#This Row],[Note Title]])</f>
        <v>7.4A: Fair value measurement</v>
      </c>
      <c r="J152" s="1013" t="b">
        <v>1</v>
      </c>
      <c r="K152" s="3" t="s">
        <v>200</v>
      </c>
      <c r="L152" s="3" t="s">
        <v>52</v>
      </c>
      <c r="M152"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MU7.4</v>
      </c>
      <c r="N152" s="3" t="s">
        <v>227</v>
      </c>
      <c r="O152" s="3" t="b">
        <f ca="1">TBLStructure[[#This Row],[Current Sheet Name]]=TBLStructure[[#This Row],[Sheet Name]]</f>
        <v>1</v>
      </c>
      <c r="P152" s="3" t="s">
        <v>124</v>
      </c>
      <c r="Q152" s="3">
        <v>2</v>
      </c>
    </row>
    <row r="153" spans="1:17" x14ac:dyDescent="0.2">
      <c r="A153" s="3">
        <v>139</v>
      </c>
      <c r="B153" s="3" t="s">
        <v>197</v>
      </c>
      <c r="C153"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3" s="3" t="s">
        <v>225</v>
      </c>
      <c r="E153"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53" s="3" t="s">
        <v>228</v>
      </c>
      <c r="G153"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BHidden</v>
      </c>
      <c r="H153" s="1012" t="str">
        <f ca="1">IF(TBLStructure[[#This Row],[Section]]="Primary",TBLStructure[[#This Row],[Note Title]],TBLStructure[[#This Row],[Number]]&amp;"."&amp;TBLStructure[[#This Row],[Sub Number]]&amp;TBLStructure[[#This Row],[Note Reference]])</f>
        <v>7.4BHidden</v>
      </c>
      <c r="I153" s="3" t="str">
        <f ca="1">IF(TBLStructure[[#This Row],[Section]]="Primary",TBLStructure[[#This Row],[Note Title]],TBLStructure[[#This Row],[Full Note Ref]]&amp; ": " &amp; TBLStructure[[#This Row],[Note Title]])</f>
        <v>7.4BHidden: Reconciliation for recurring level 3 fair value measurements</v>
      </c>
      <c r="J153" s="1013" t="b">
        <v>0</v>
      </c>
      <c r="K153" s="3" t="s">
        <v>200</v>
      </c>
      <c r="L153" s="3" t="s">
        <v>52</v>
      </c>
      <c r="M153"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MU7.4</v>
      </c>
      <c r="N153" s="3" t="s">
        <v>227</v>
      </c>
      <c r="O153" s="3" t="b">
        <f ca="1">TBLStructure[[#This Row],[Current Sheet Name]]=TBLStructure[[#This Row],[Sheet Name]]</f>
        <v>1</v>
      </c>
      <c r="P153" s="3" t="s">
        <v>124</v>
      </c>
      <c r="Q153" s="3">
        <v>1</v>
      </c>
    </row>
    <row r="154" spans="1:17" x14ac:dyDescent="0.2">
      <c r="A154" s="3">
        <v>140</v>
      </c>
      <c r="B154" s="3" t="s">
        <v>197</v>
      </c>
      <c r="C154"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4" s="3" t="s">
        <v>229</v>
      </c>
      <c r="E154"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54" s="3" t="s">
        <v>230</v>
      </c>
      <c r="G154"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4" s="1012" t="str">
        <f ca="1">IF(TBLStructure[[#This Row],[Section]]="Primary",TBLStructure[[#This Row],[Note Title]],TBLStructure[[#This Row],[Number]]&amp;"."&amp;TBLStructure[[#This Row],[Sub Number]]&amp;TBLStructure[[#This Row],[Note Reference]])</f>
        <v>7.5A</v>
      </c>
      <c r="I154" s="3" t="str">
        <f ca="1">IF(TBLStructure[[#This Row],[Section]]="Primary",TBLStructure[[#This Row],[Note Title]],TBLStructure[[#This Row],[Full Note Ref]]&amp; ": " &amp; TBLStructure[[#This Row],[Note Title]])</f>
        <v>7.5A: Administered - fair value measurement</v>
      </c>
      <c r="J154" s="1013" t="b">
        <v>1</v>
      </c>
      <c r="K154" s="3" t="s">
        <v>200</v>
      </c>
      <c r="L154" s="3" t="s">
        <v>59</v>
      </c>
      <c r="M154"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MU7.5</v>
      </c>
      <c r="N154" s="3" t="s">
        <v>231</v>
      </c>
      <c r="O154" s="3" t="b">
        <f ca="1">TBLStructure[[#This Row],[Current Sheet Name]]=TBLStructure[[#This Row],[Sheet Name]]</f>
        <v>1</v>
      </c>
      <c r="P154" s="3" t="s">
        <v>124</v>
      </c>
      <c r="Q154" s="3">
        <v>2</v>
      </c>
    </row>
    <row r="155" spans="1:17" x14ac:dyDescent="0.2">
      <c r="A155" s="3">
        <v>141</v>
      </c>
      <c r="B155" s="3" t="s">
        <v>197</v>
      </c>
      <c r="C155"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5" s="3" t="s">
        <v>229</v>
      </c>
      <c r="E155"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55" s="3" t="s">
        <v>228</v>
      </c>
      <c r="G155"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BHidden</v>
      </c>
      <c r="H155" s="1012" t="str">
        <f ca="1">IF(TBLStructure[[#This Row],[Section]]="Primary",TBLStructure[[#This Row],[Note Title]],TBLStructure[[#This Row],[Number]]&amp;"."&amp;TBLStructure[[#This Row],[Sub Number]]&amp;TBLStructure[[#This Row],[Note Reference]])</f>
        <v>7.5BHidden</v>
      </c>
      <c r="I155" s="3" t="str">
        <f ca="1">IF(TBLStructure[[#This Row],[Section]]="Primary",TBLStructure[[#This Row],[Note Title]],TBLStructure[[#This Row],[Full Note Ref]]&amp; ": " &amp; TBLStructure[[#This Row],[Note Title]])</f>
        <v>7.5BHidden: Reconciliation for recurring level 3 fair value measurements</v>
      </c>
      <c r="J155" s="1013" t="b">
        <v>0</v>
      </c>
      <c r="K155" s="3" t="s">
        <v>200</v>
      </c>
      <c r="L155" s="3" t="s">
        <v>59</v>
      </c>
      <c r="M155"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MU7.5</v>
      </c>
      <c r="N155" s="3" t="s">
        <v>231</v>
      </c>
      <c r="O155" s="3" t="b">
        <f ca="1">TBLStructure[[#This Row],[Current Sheet Name]]=TBLStructure[[#This Row],[Sheet Name]]</f>
        <v>1</v>
      </c>
      <c r="P155" s="3" t="s">
        <v>124</v>
      </c>
      <c r="Q155" s="3">
        <v>1</v>
      </c>
    </row>
    <row r="156" spans="1:17" x14ac:dyDescent="0.2">
      <c r="A156" s="3">
        <v>148</v>
      </c>
      <c r="B156" s="3" t="s">
        <v>232</v>
      </c>
      <c r="C156"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6" s="3" t="s">
        <v>233</v>
      </c>
      <c r="E156"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6" s="3" t="s">
        <v>233</v>
      </c>
      <c r="G156"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6" s="1012" t="str">
        <f ca="1">IF(TBLStructure[[#This Row],[Section]]="Primary",TBLStructure[[#This Row],[Note Title]],TBLStructure[[#This Row],[Number]]&amp;"."&amp;TBLStructure[[#This Row],[Sub Number]]&amp;TBLStructure[[#This Row],[Note Reference]])</f>
        <v>8.1A</v>
      </c>
      <c r="I156" s="3" t="str">
        <f ca="1">IF(TBLStructure[[#This Row],[Section]]="Primary",TBLStructure[[#This Row],[Note Title]],TBLStructure[[#This Row],[Full Note Ref]]&amp; ": " &amp; TBLStructure[[#This Row],[Note Title]])</f>
        <v>8.1A: Current/non-current distinction for assets and liabilities</v>
      </c>
      <c r="J156" s="1013" t="b">
        <v>1</v>
      </c>
      <c r="K156" s="3" t="s">
        <v>234</v>
      </c>
      <c r="L156" s="3" t="s">
        <v>52</v>
      </c>
      <c r="M156"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OI8.1</v>
      </c>
      <c r="N156" s="3" t="s">
        <v>235</v>
      </c>
      <c r="O156" s="3" t="b">
        <f ca="1">TBLStructure[[#This Row],[Current Sheet Name]]=TBLStructure[[#This Row],[Sheet Name]]</f>
        <v>1</v>
      </c>
      <c r="P156" s="3" t="s">
        <v>53</v>
      </c>
      <c r="Q156" s="3">
        <v>2</v>
      </c>
    </row>
    <row r="157" spans="1:17" x14ac:dyDescent="0.2">
      <c r="A157" s="3">
        <v>151</v>
      </c>
      <c r="B157" s="3" t="s">
        <v>232</v>
      </c>
      <c r="C157"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7" s="3" t="s">
        <v>233</v>
      </c>
      <c r="E157"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7" s="3" t="s">
        <v>236</v>
      </c>
      <c r="G157"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57" s="1012" t="str">
        <f ca="1">IF(TBLStructure[[#This Row],[Section]]="Primary",TBLStructure[[#This Row],[Note Title]],TBLStructure[[#This Row],[Number]]&amp;"."&amp;TBLStructure[[#This Row],[Sub Number]]&amp;TBLStructure[[#This Row],[Note Reference]])</f>
        <v>8.1B</v>
      </c>
      <c r="I157" s="3" t="str">
        <f ca="1">IF(TBLStructure[[#This Row],[Section]]="Primary",TBLStructure[[#This Row],[Note Title]],TBLStructure[[#This Row],[Full Note Ref]]&amp; ": " &amp; TBLStructure[[#This Row],[Note Title]])</f>
        <v>8.1B: Administered - current/non-current distinction for assets and liabilities</v>
      </c>
      <c r="J157" s="1013" t="b">
        <v>1</v>
      </c>
      <c r="K157" s="3" t="s">
        <v>234</v>
      </c>
      <c r="L157" s="3" t="s">
        <v>59</v>
      </c>
      <c r="M157"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OI8.1</v>
      </c>
      <c r="N157" s="3" t="s">
        <v>235</v>
      </c>
      <c r="O157" s="3" t="b">
        <f ca="1">TBLStructure[[#This Row],[Current Sheet Name]]=TBLStructure[[#This Row],[Sheet Name]]</f>
        <v>1</v>
      </c>
      <c r="P157" s="3" t="s">
        <v>53</v>
      </c>
      <c r="Q157" s="3">
        <v>2</v>
      </c>
    </row>
    <row r="158" spans="1:17" x14ac:dyDescent="0.2">
      <c r="A158" s="3">
        <v>142</v>
      </c>
      <c r="B158" s="3" t="s">
        <v>232</v>
      </c>
      <c r="C158"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8" s="3" t="s">
        <v>237</v>
      </c>
      <c r="E158"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58" s="3" t="s">
        <v>238</v>
      </c>
      <c r="G158"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8" s="1012" t="str">
        <f ca="1">IF(TBLStructure[[#This Row],[Section]]="Primary",TBLStructure[[#This Row],[Note Title]],TBLStructure[[#This Row],[Number]]&amp;"."&amp;TBLStructure[[#This Row],[Sub Number]]&amp;TBLStructure[[#This Row],[Note Reference]])</f>
        <v>8.2A</v>
      </c>
      <c r="I158" s="3" t="str">
        <f ca="1">IF(TBLStructure[[#This Row],[Section]]="Primary",TBLStructure[[#This Row],[Note Title]],TBLStructure[[#This Row],[Full Note Ref]]&amp; ": " &amp; TBLStructure[[#This Row],[Note Title]])</f>
        <v>8.2A: Assets held in trust</v>
      </c>
      <c r="J158" s="1013" t="b">
        <v>1</v>
      </c>
      <c r="K158" s="3" t="s">
        <v>234</v>
      </c>
      <c r="M158"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OI8.2</v>
      </c>
      <c r="N158" s="3" t="s">
        <v>239</v>
      </c>
      <c r="O158" s="3" t="b">
        <f ca="1">TBLStructure[[#This Row],[Current Sheet Name]]=TBLStructure[[#This Row],[Sheet Name]]</f>
        <v>1</v>
      </c>
      <c r="P158" s="3" t="s">
        <v>53</v>
      </c>
      <c r="Q158" s="3">
        <v>2</v>
      </c>
    </row>
    <row r="159" spans="1:17" x14ac:dyDescent="0.2">
      <c r="A159" s="3">
        <v>143</v>
      </c>
      <c r="B159" s="3" t="s">
        <v>232</v>
      </c>
      <c r="C159"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9" s="3" t="s">
        <v>240</v>
      </c>
      <c r="E159"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9" s="3" t="s">
        <v>240</v>
      </c>
      <c r="G159"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9" s="1012" t="str">
        <f ca="1">IF(TBLStructure[[#This Row],[Section]]="Primary",TBLStructure[[#This Row],[Note Title]],TBLStructure[[#This Row],[Number]]&amp;"."&amp;TBLStructure[[#This Row],[Sub Number]]&amp;TBLStructure[[#This Row],[Note Reference]])</f>
        <v>8.3A</v>
      </c>
      <c r="I159" s="3" t="str">
        <f ca="1">IF(TBLStructure[[#This Row],[Section]]="Primary",TBLStructure[[#This Row],[Note Title]],TBLStructure[[#This Row],[Full Note Ref]]&amp; ": " &amp; TBLStructure[[#This Row],[Note Title]])</f>
        <v>8.3A: Restructuring</v>
      </c>
      <c r="J159" s="1013" t="b">
        <v>1</v>
      </c>
      <c r="K159" s="3" t="s">
        <v>234</v>
      </c>
      <c r="L159" s="3" t="s">
        <v>52</v>
      </c>
      <c r="M159"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OI8.3</v>
      </c>
      <c r="N159" s="3" t="s">
        <v>241</v>
      </c>
      <c r="O159" s="3" t="b">
        <f ca="1">TBLStructure[[#This Row],[Current Sheet Name]]=TBLStructure[[#This Row],[Sheet Name]]</f>
        <v>1</v>
      </c>
      <c r="P159" s="3" t="s">
        <v>53</v>
      </c>
      <c r="Q159" s="3">
        <v>2</v>
      </c>
    </row>
    <row r="160" spans="1:17" x14ac:dyDescent="0.2">
      <c r="A160" s="3">
        <v>144</v>
      </c>
      <c r="B160" s="3" t="s">
        <v>232</v>
      </c>
      <c r="C160" s="1012">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60" s="3" t="s">
        <v>240</v>
      </c>
      <c r="E160" s="1012">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60" s="3" t="s">
        <v>242</v>
      </c>
      <c r="G160" s="1012"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60" s="1012" t="str">
        <f ca="1">IF(TBLStructure[[#This Row],[Section]]="Primary",TBLStructure[[#This Row],[Note Title]],TBLStructure[[#This Row],[Number]]&amp;"."&amp;TBLStructure[[#This Row],[Sub Number]]&amp;TBLStructure[[#This Row],[Note Reference]])</f>
        <v>8.3B</v>
      </c>
      <c r="I160" s="3" t="str">
        <f ca="1">IF(TBLStructure[[#This Row],[Section]]="Primary",TBLStructure[[#This Row],[Note Title]],TBLStructure[[#This Row],[Full Note Ref]]&amp; ": " &amp; TBLStructure[[#This Row],[Note Title]])</f>
        <v>8.3B: Administered - restructuring</v>
      </c>
      <c r="J160" s="1013" t="b">
        <v>1</v>
      </c>
      <c r="K160" s="3" t="s">
        <v>234</v>
      </c>
      <c r="L160" s="3" t="s">
        <v>59</v>
      </c>
      <c r="M160" s="3"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OI8.3</v>
      </c>
      <c r="N160" s="3" t="s">
        <v>241</v>
      </c>
      <c r="O160" s="3" t="b">
        <f ca="1">TBLStructure[[#This Row],[Current Sheet Name]]=TBLStructure[[#This Row],[Sheet Name]]</f>
        <v>1</v>
      </c>
      <c r="P160" s="3" t="s">
        <v>53</v>
      </c>
      <c r="Q160" s="3">
        <v>2</v>
      </c>
    </row>
  </sheetData>
  <sheetProtection formatCells="0" formatColumns="0" formatRows="0" insertColumns="0" insertRows="0" insertHyperlinks="0" deleteColumns="0" deleteRows="0" sort="0" autoFilter="0" pivotTables="0"/>
  <dataValidations count="2">
    <dataValidation type="list" allowBlank="1" showInputMessage="1" showErrorMessage="1" sqref="P2:P160" xr:uid="{CEDE7611-B06F-44B2-B4E3-E3DACB3F622A}">
      <formula1>"Portrait,Landscape"</formula1>
    </dataValidation>
    <dataValidation type="list" allowBlank="1" showInputMessage="1" showErrorMessage="1" sqref="J2:J160" xr:uid="{C5BF3653-9553-4E94-B749-7DEED84E9635}">
      <formula1>"TRUE,FALSE"</formula1>
    </dataValidation>
  </dataValidations>
  <printOptions horizontalCentered="1"/>
  <pageMargins left="0.23622047244094491" right="0.23622047244094491" top="0.74803149606299213" bottom="0.74803149606299213" header="0.31496062992125984" footer="0.31496062992125984"/>
  <pageSetup paperSize="8" scale="77" fitToHeight="0" orientation="landscape" r:id="rId1"/>
  <customProperties>
    <customPr name="_pios_id" r:id="rId2"/>
  </customPropertie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60BAD-2852-4769-AB38-770BDC408A6A}">
  <sheetPr codeName="Sheet19">
    <tabColor rgb="FF7030A0"/>
  </sheetPr>
  <dimension ref="A1:J70"/>
  <sheetViews>
    <sheetView showGridLines="0" view="pageBreakPreview" topLeftCell="D1" zoomScaleNormal="100" zoomScaleSheetLayoutView="100" workbookViewId="0">
      <selection activeCell="D1" sqref="D1"/>
    </sheetView>
  </sheetViews>
  <sheetFormatPr defaultColWidth="8.7109375" defaultRowHeight="12" x14ac:dyDescent="0.2"/>
  <cols>
    <col min="1" max="1" width="4.28515625" style="3" hidden="1" customWidth="1"/>
    <col min="2" max="3" width="10.7109375" style="3" hidden="1" customWidth="1"/>
    <col min="4" max="4" width="20.7109375" style="3" customWidth="1"/>
    <col min="5" max="5" width="49.140625" style="4" customWidth="1"/>
    <col min="6" max="6" width="7.7109375" style="3" customWidth="1"/>
    <col min="7" max="8" width="8.7109375" style="3" customWidth="1"/>
    <col min="9" max="9" width="4" style="3" customWidth="1"/>
    <col min="10" max="10" width="8.7109375" style="3" customWidth="1"/>
    <col min="11" max="11" width="27.28515625" style="3" customWidth="1"/>
    <col min="12" max="16384" width="8.7109375" style="3"/>
  </cols>
  <sheetData>
    <row r="1" spans="1:10" x14ac:dyDescent="0.2">
      <c r="A1" s="3" t="s">
        <v>0</v>
      </c>
      <c r="B1" s="1087" t="s">
        <v>243</v>
      </c>
      <c r="C1" s="1087"/>
      <c r="D1" s="1056" t="s">
        <v>244</v>
      </c>
    </row>
    <row r="2" spans="1:10" ht="15" customHeight="1" x14ac:dyDescent="0.2">
      <c r="A2" s="3">
        <v>3</v>
      </c>
      <c r="B2" s="3" t="s">
        <v>245</v>
      </c>
      <c r="C2" s="3">
        <v>1</v>
      </c>
      <c r="E2" s="1088" t="str">
        <f>INDEX(TBLStructure[Full Note Title],MATCH(C2,TBLStructure[Model Reference],0))</f>
        <v>Statement of Comprehensive Income</v>
      </c>
      <c r="F2" s="1088"/>
      <c r="G2" s="1088"/>
      <c r="H2" s="1088"/>
      <c r="I2" s="5"/>
    </row>
    <row r="3" spans="1:10" ht="15" customHeight="1" thickBot="1" x14ac:dyDescent="0.25">
      <c r="A3" s="3">
        <v>3</v>
      </c>
      <c r="E3" s="6" t="str">
        <f>_xlfn.CONCAT("for the period ended 30 June "&amp;Contents!F3)</f>
        <v>for the period ended 30 June 20X2</v>
      </c>
      <c r="F3" s="7"/>
      <c r="G3" s="8"/>
      <c r="H3" s="8"/>
      <c r="I3" s="8"/>
      <c r="J3" s="8"/>
    </row>
    <row r="4" spans="1:10" s="1" customFormat="1" ht="24" x14ac:dyDescent="0.2">
      <c r="A4" s="3">
        <v>3</v>
      </c>
      <c r="D4" s="9" t="s">
        <v>246</v>
      </c>
      <c r="E4" s="10"/>
      <c r="F4" s="11"/>
      <c r="G4" s="12" t="str">
        <f>Contents!F3</f>
        <v>20X2</v>
      </c>
      <c r="H4" s="13" t="str">
        <f>Contents!F4</f>
        <v>20X1</v>
      </c>
      <c r="I4" s="14"/>
      <c r="J4" s="15" t="s">
        <v>247</v>
      </c>
    </row>
    <row r="5" spans="1:10" ht="12" customHeight="1" thickBot="1" x14ac:dyDescent="0.25">
      <c r="A5" s="3">
        <v>3</v>
      </c>
      <c r="D5" s="4"/>
      <c r="E5" s="16"/>
      <c r="F5" s="17" t="s">
        <v>248</v>
      </c>
      <c r="G5" s="18" t="s">
        <v>249</v>
      </c>
      <c r="H5" s="19" t="s">
        <v>249</v>
      </c>
      <c r="I5" s="19"/>
      <c r="J5" s="19" t="s">
        <v>249</v>
      </c>
    </row>
    <row r="6" spans="1:10" ht="12" customHeight="1" x14ac:dyDescent="0.2">
      <c r="A6" s="3">
        <v>3</v>
      </c>
      <c r="D6" s="4"/>
      <c r="E6" s="20" t="s">
        <v>250</v>
      </c>
      <c r="F6" s="21"/>
      <c r="G6" s="22"/>
      <c r="H6" s="23"/>
      <c r="I6" s="23"/>
      <c r="J6" s="23"/>
    </row>
    <row r="7" spans="1:10" ht="12" customHeight="1" x14ac:dyDescent="0.2">
      <c r="A7" s="3">
        <v>3</v>
      </c>
      <c r="D7" s="4"/>
      <c r="E7" s="24" t="s">
        <v>67</v>
      </c>
      <c r="F7" s="25"/>
      <c r="G7" s="22"/>
      <c r="H7" s="23"/>
      <c r="I7" s="23"/>
      <c r="J7" s="23"/>
    </row>
    <row r="8" spans="1:10" ht="12" customHeight="1" x14ac:dyDescent="0.2">
      <c r="A8" s="3">
        <v>3</v>
      </c>
      <c r="B8" s="3" t="s">
        <v>251</v>
      </c>
      <c r="C8" s="3">
        <v>9</v>
      </c>
      <c r="E8" s="26" t="str">
        <f>INDEX(TBLStructure[Note Title],MATCH(C8,TBLStructure[Model Reference],0))</f>
        <v>Employee benefits</v>
      </c>
      <c r="F8" s="27" t="str">
        <f ca="1">INDEX(TBLStructure[Full Note Ref],MATCH(C8,TBLStructure[Model Reference],0))</f>
        <v>1.1A</v>
      </c>
      <c r="G8" s="28">
        <f>'FPE1.1'!F16</f>
        <v>0</v>
      </c>
      <c r="H8" s="29">
        <f>'FPE1.1'!G16</f>
        <v>0</v>
      </c>
      <c r="I8" s="29"/>
      <c r="J8" s="29">
        <v>0</v>
      </c>
    </row>
    <row r="9" spans="1:10" ht="12" customHeight="1" x14ac:dyDescent="0.2">
      <c r="A9" s="3">
        <v>3</v>
      </c>
      <c r="B9" s="3" t="s">
        <v>251</v>
      </c>
      <c r="C9" s="3">
        <v>10</v>
      </c>
      <c r="E9" s="26" t="str">
        <f>INDEX(TBLStructure[Note Title],MATCH(C9,TBLStructure[Model Reference],0))</f>
        <v>Suppliers</v>
      </c>
      <c r="F9" s="27" t="str">
        <f ca="1">INDEX(TBLStructure[Full Note Ref],MATCH(C9,TBLStructure[Model Reference],0))</f>
        <v>1.1B</v>
      </c>
      <c r="G9" s="28">
        <f>'FPE1.1'!F42</f>
        <v>0</v>
      </c>
      <c r="H9" s="29">
        <f>'FPE1.1'!G42</f>
        <v>0</v>
      </c>
      <c r="I9" s="29"/>
      <c r="J9" s="29">
        <v>0</v>
      </c>
    </row>
    <row r="10" spans="1:10" ht="12" customHeight="1" x14ac:dyDescent="0.2">
      <c r="A10" s="3">
        <v>3</v>
      </c>
      <c r="B10" s="3" t="s">
        <v>251</v>
      </c>
      <c r="C10" s="3">
        <v>11</v>
      </c>
      <c r="E10" s="26" t="str">
        <f>INDEX(TBLStructure[Note Title],MATCH(C10,TBLStructure[Model Reference],0))</f>
        <v>Grants</v>
      </c>
      <c r="F10" s="27" t="str">
        <f ca="1">INDEX(TBLStructure[Full Note Ref],MATCH(C10,TBLStructure[Model Reference],0))</f>
        <v>1.1C</v>
      </c>
      <c r="G10" s="28">
        <f>'FPE1.1'!F53</f>
        <v>0</v>
      </c>
      <c r="H10" s="29">
        <f>'FPE1.1'!G53</f>
        <v>0</v>
      </c>
      <c r="I10" s="29"/>
      <c r="J10" s="29">
        <v>0</v>
      </c>
    </row>
    <row r="11" spans="1:10" ht="12" customHeight="1" x14ac:dyDescent="0.2">
      <c r="A11" s="3">
        <v>3</v>
      </c>
      <c r="B11" s="3" t="s">
        <v>251</v>
      </c>
      <c r="C11" s="3">
        <v>60</v>
      </c>
      <c r="E11" s="26" t="s">
        <v>252</v>
      </c>
      <c r="F11" s="27" t="str">
        <f ca="1">INDEX(TBLStructure[Full Note Ref],MATCH(C11,TBLStructure[Model Reference],0))</f>
        <v>3.2A</v>
      </c>
      <c r="G11" s="28">
        <f>FPOPPE3.2!L28</f>
        <v>0</v>
      </c>
      <c r="H11" s="29">
        <v>0</v>
      </c>
      <c r="I11" s="29"/>
      <c r="J11" s="29">
        <v>0</v>
      </c>
    </row>
    <row r="12" spans="1:10" ht="12" customHeight="1" x14ac:dyDescent="0.2">
      <c r="A12" s="3">
        <v>3</v>
      </c>
      <c r="B12" s="3" t="s">
        <v>251</v>
      </c>
      <c r="C12" s="3">
        <v>12</v>
      </c>
      <c r="D12" s="4" t="s">
        <v>253</v>
      </c>
      <c r="E12" s="26" t="str">
        <f>INDEX(TBLStructure[Note Title],MATCH(C12,TBLStructure[Model Reference],0))</f>
        <v>Finance costs</v>
      </c>
      <c r="F12" s="27" t="str">
        <f ca="1">INDEX(TBLStructure[Full Note Ref],MATCH(C12,TBLStructure[Model Reference],0))</f>
        <v>1.1D</v>
      </c>
      <c r="G12" s="28">
        <f>'FPE1.1'!F67</f>
        <v>0</v>
      </c>
      <c r="H12" s="29">
        <f>'FPE1.1'!G67</f>
        <v>0</v>
      </c>
      <c r="I12" s="29"/>
      <c r="J12" s="29">
        <v>0</v>
      </c>
    </row>
    <row r="13" spans="1:10" ht="11.45" customHeight="1" x14ac:dyDescent="0.2">
      <c r="A13" s="3">
        <v>3</v>
      </c>
      <c r="B13" s="3" t="s">
        <v>251</v>
      </c>
      <c r="C13" s="3">
        <v>146</v>
      </c>
      <c r="D13" s="30" t="s">
        <v>254</v>
      </c>
      <c r="E13" s="26" t="str">
        <f>INDEX(TBLStructure[Note Title],MATCH(C13,TBLStructure[Model Reference],0))</f>
        <v>Impairment loss on financial instruments</v>
      </c>
      <c r="F13" s="27" t="str">
        <f ca="1">INDEX(TBLStructure[Full Note Ref],MATCH(C13,TBLStructure[Model Reference],0))</f>
        <v>1.1E</v>
      </c>
      <c r="G13" s="31">
        <f>'FPE1.1'!F70</f>
        <v>0</v>
      </c>
      <c r="H13" s="32">
        <f>'FPE1.1'!G70</f>
        <v>0</v>
      </c>
      <c r="I13" s="32"/>
      <c r="J13" s="32">
        <v>0</v>
      </c>
    </row>
    <row r="14" spans="1:10" ht="12" customHeight="1" x14ac:dyDescent="0.2">
      <c r="A14" s="3">
        <v>3</v>
      </c>
      <c r="B14" s="3" t="s">
        <v>251</v>
      </c>
      <c r="C14" s="3">
        <v>13</v>
      </c>
      <c r="D14" s="33"/>
      <c r="E14" s="26" t="str">
        <f>INDEX(TBLStructure[Note Title],MATCH(C14,TBLStructure[Model Reference],0))</f>
        <v>Write-down and impairment of other assets</v>
      </c>
      <c r="F14" s="27" t="str">
        <f ca="1">INDEX(TBLStructure[Full Note Ref],MATCH(C14,TBLStructure[Model Reference],0))</f>
        <v>1.1F</v>
      </c>
      <c r="G14" s="28">
        <f>'FPE1.1'!F88</f>
        <v>0</v>
      </c>
      <c r="H14" s="29">
        <f>'FPE1.1'!G88</f>
        <v>0</v>
      </c>
      <c r="I14" s="29"/>
      <c r="J14" s="29">
        <v>0</v>
      </c>
    </row>
    <row r="15" spans="1:10" ht="12" customHeight="1" x14ac:dyDescent="0.2">
      <c r="A15" s="3">
        <v>3</v>
      </c>
      <c r="B15" s="3" t="s">
        <v>251</v>
      </c>
      <c r="C15" s="3">
        <v>14</v>
      </c>
      <c r="E15" s="26" t="str">
        <f>INDEX(TBLStructure[Note Title],MATCH(C15,TBLStructure[Model Reference],0))</f>
        <v>Foreign exchange losses</v>
      </c>
      <c r="F15" s="27" t="str">
        <f ca="1">INDEX(TBLStructure[Full Note Ref],MATCH(C15,TBLStructure[Model Reference],0))</f>
        <v>1.1G</v>
      </c>
      <c r="G15" s="28">
        <f>'FPE1.1'!F93</f>
        <v>0</v>
      </c>
      <c r="H15" s="29">
        <f>'FPE1.1'!G93</f>
        <v>0</v>
      </c>
      <c r="I15" s="29"/>
      <c r="J15" s="29">
        <v>0</v>
      </c>
    </row>
    <row r="16" spans="1:10" ht="12" customHeight="1" x14ac:dyDescent="0.2">
      <c r="A16" s="3">
        <v>3</v>
      </c>
      <c r="B16" s="3" t="s">
        <v>251</v>
      </c>
      <c r="C16" s="3" t="s">
        <v>255</v>
      </c>
      <c r="E16" s="26" t="s">
        <v>256</v>
      </c>
      <c r="F16" s="27"/>
      <c r="G16" s="28">
        <v>0</v>
      </c>
      <c r="H16" s="29">
        <v>0</v>
      </c>
      <c r="I16" s="29"/>
      <c r="J16" s="29">
        <v>0</v>
      </c>
    </row>
    <row r="17" spans="1:10" ht="12" customHeight="1" x14ac:dyDescent="0.2">
      <c r="A17" s="3">
        <v>3</v>
      </c>
      <c r="B17" s="3" t="s">
        <v>251</v>
      </c>
      <c r="C17" s="3">
        <v>15</v>
      </c>
      <c r="E17" s="26" t="str">
        <f>INDEX(TBLStructure[Note Title],MATCH(C17,TBLStructure[Model Reference],0))</f>
        <v>Other expenses</v>
      </c>
      <c r="F17" s="27" t="str">
        <f ca="1">INDEX(TBLStructure[Full Note Ref],MATCH(C17,TBLStructure[Model Reference],0))</f>
        <v>1.1H</v>
      </c>
      <c r="G17" s="28">
        <f>'FPE1.1'!F101</f>
        <v>0</v>
      </c>
      <c r="H17" s="29">
        <f>'FPE1.1'!G101</f>
        <v>0</v>
      </c>
      <c r="I17" s="29"/>
      <c r="J17" s="29">
        <v>0</v>
      </c>
    </row>
    <row r="18" spans="1:10" ht="12" customHeight="1" x14ac:dyDescent="0.2">
      <c r="A18" s="3">
        <v>3</v>
      </c>
      <c r="E18" s="24" t="s">
        <v>257</v>
      </c>
      <c r="F18" s="34"/>
      <c r="G18" s="35">
        <f>SUM(G7:G17)</f>
        <v>0</v>
      </c>
      <c r="H18" s="36">
        <f>SUM(H7:H17)</f>
        <v>0</v>
      </c>
      <c r="I18" s="29"/>
      <c r="J18" s="36">
        <f>SUM(J7:J17)</f>
        <v>0</v>
      </c>
    </row>
    <row r="19" spans="1:10" ht="6" customHeight="1" x14ac:dyDescent="0.2">
      <c r="A19" s="3">
        <v>3</v>
      </c>
      <c r="E19" s="24"/>
      <c r="F19" s="34"/>
      <c r="G19" s="28"/>
      <c r="H19" s="29"/>
      <c r="I19" s="29"/>
      <c r="J19" s="29"/>
    </row>
    <row r="20" spans="1:10" ht="12" customHeight="1" x14ac:dyDescent="0.2">
      <c r="A20" s="3">
        <v>3</v>
      </c>
      <c r="E20" s="24" t="s">
        <v>258</v>
      </c>
      <c r="F20" s="34"/>
      <c r="G20" s="28"/>
      <c r="H20" s="29"/>
      <c r="I20" s="29"/>
      <c r="J20" s="29"/>
    </row>
    <row r="21" spans="1:10" ht="3.6" customHeight="1" x14ac:dyDescent="0.2">
      <c r="A21" s="3">
        <v>3</v>
      </c>
      <c r="E21" s="24"/>
      <c r="F21" s="34"/>
      <c r="G21" s="28"/>
      <c r="H21" s="29"/>
      <c r="I21" s="29"/>
      <c r="J21" s="29"/>
    </row>
    <row r="22" spans="1:10" ht="12" customHeight="1" x14ac:dyDescent="0.2">
      <c r="A22" s="3">
        <v>3</v>
      </c>
      <c r="E22" s="24" t="s">
        <v>259</v>
      </c>
      <c r="F22" s="34"/>
      <c r="G22" s="28"/>
      <c r="H22" s="29"/>
      <c r="I22" s="29"/>
      <c r="J22" s="29"/>
    </row>
    <row r="23" spans="1:10" ht="12" customHeight="1" x14ac:dyDescent="0.2">
      <c r="A23" s="3">
        <v>3</v>
      </c>
      <c r="B23" s="3" t="s">
        <v>251</v>
      </c>
      <c r="C23" s="3">
        <v>17</v>
      </c>
      <c r="E23" s="26" t="str">
        <f>INDEX(TBLStructure[Note Title],MATCH(C23,TBLStructure[Model Reference],0))</f>
        <v>Revenue from contracts with customers</v>
      </c>
      <c r="F23" s="27" t="str">
        <f ca="1">INDEX(TBLStructure[Full Note Ref],MATCH(C23,TBLStructure[Model Reference],0))</f>
        <v>1.2A</v>
      </c>
      <c r="G23" s="28">
        <f>'FPE1.2'!F11</f>
        <v>0</v>
      </c>
      <c r="H23" s="29">
        <f>'FPE1.2'!G11</f>
        <v>0</v>
      </c>
      <c r="I23" s="29"/>
      <c r="J23" s="29">
        <v>0</v>
      </c>
    </row>
    <row r="24" spans="1:10" ht="12" customHeight="1" x14ac:dyDescent="0.2">
      <c r="A24" s="3">
        <v>3</v>
      </c>
      <c r="B24" s="3" t="s">
        <v>251</v>
      </c>
      <c r="C24" s="3">
        <v>18</v>
      </c>
      <c r="E24" s="26" t="str">
        <f>INDEX(TBLStructure[Note Title],MATCH(C24,TBLStructure[Model Reference],0))</f>
        <v>Fees and fines</v>
      </c>
      <c r="F24" s="27" t="str">
        <f ca="1">INDEX(TBLStructure[Full Note Ref],MATCH(C24,TBLStructure[Model Reference],0))</f>
        <v>1.2B</v>
      </c>
      <c r="G24" s="28">
        <f>'FPE1.2'!F46</f>
        <v>0</v>
      </c>
      <c r="H24" s="29">
        <f>'FPE1.2'!G46</f>
        <v>0</v>
      </c>
      <c r="I24" s="29"/>
      <c r="J24" s="29">
        <v>0</v>
      </c>
    </row>
    <row r="25" spans="1:10" ht="12" customHeight="1" x14ac:dyDescent="0.2">
      <c r="A25" s="3">
        <v>3</v>
      </c>
      <c r="B25" s="3" t="s">
        <v>251</v>
      </c>
      <c r="C25" s="3">
        <v>19</v>
      </c>
      <c r="D25" s="1056" t="s">
        <v>260</v>
      </c>
      <c r="E25" s="26" t="str">
        <f>INDEX(TBLStructure[Note Title],MATCH(C25,TBLStructure[Model Reference],0))</f>
        <v>Interest</v>
      </c>
      <c r="F25" s="27" t="str">
        <f ca="1">INDEX(TBLStructure[Full Note Ref],MATCH(C25,TBLStructure[Model Reference],0))</f>
        <v>1.2C</v>
      </c>
      <c r="G25" s="28">
        <f>'FPE1.2'!F53</f>
        <v>0</v>
      </c>
      <c r="H25" s="29">
        <f>'FPE1.2'!G53</f>
        <v>0</v>
      </c>
      <c r="I25" s="29"/>
      <c r="J25" s="29">
        <v>0</v>
      </c>
    </row>
    <row r="26" spans="1:10" ht="12" customHeight="1" x14ac:dyDescent="0.2">
      <c r="A26" s="3">
        <v>3</v>
      </c>
      <c r="B26" s="3" t="s">
        <v>251</v>
      </c>
      <c r="C26" s="3">
        <v>20</v>
      </c>
      <c r="E26" s="26" t="str">
        <f>INDEX(TBLStructure[Note Title],MATCH(C26,TBLStructure[Model Reference],0))</f>
        <v>Dividends</v>
      </c>
      <c r="F26" s="27" t="str">
        <f ca="1">INDEX(TBLStructure[Full Note Ref],MATCH(C26,TBLStructure[Model Reference],0))</f>
        <v>1.2D</v>
      </c>
      <c r="G26" s="28">
        <f>'FPE1.2'!F62</f>
        <v>0</v>
      </c>
      <c r="H26" s="29">
        <f>'FPE1.2'!G62</f>
        <v>0</v>
      </c>
      <c r="I26" s="29"/>
      <c r="J26" s="29">
        <v>0</v>
      </c>
    </row>
    <row r="27" spans="1:10" ht="12" customHeight="1" x14ac:dyDescent="0.2">
      <c r="A27" s="3">
        <v>3</v>
      </c>
      <c r="B27" s="3" t="s">
        <v>251</v>
      </c>
      <c r="C27" s="3">
        <v>21</v>
      </c>
      <c r="E27" s="26" t="str">
        <f>INDEX(TBLStructure[Note Title],MATCH(C27,TBLStructure[Model Reference],0))</f>
        <v>Rental income</v>
      </c>
      <c r="F27" s="27" t="str">
        <f ca="1">INDEX(TBLStructure[Full Note Ref],MATCH(C27,TBLStructure[Model Reference],0))</f>
        <v>1.2E</v>
      </c>
      <c r="G27" s="28">
        <f>'FPE1.2'!F76</f>
        <v>0</v>
      </c>
      <c r="H27" s="29">
        <f>'FPE1.2'!G76</f>
        <v>0</v>
      </c>
      <c r="I27" s="29"/>
      <c r="J27" s="29">
        <v>0</v>
      </c>
    </row>
    <row r="28" spans="1:10" ht="12" customHeight="1" x14ac:dyDescent="0.2">
      <c r="A28" s="3">
        <v>3</v>
      </c>
      <c r="B28" s="3" t="s">
        <v>251</v>
      </c>
      <c r="C28" s="3">
        <v>23</v>
      </c>
      <c r="E28" s="26" t="str">
        <f>INDEX(TBLStructure[Note Title],MATCH(C28,TBLStructure[Model Reference],0))</f>
        <v>Other revenue</v>
      </c>
      <c r="F28" s="27" t="str">
        <f ca="1">INDEX(TBLStructure[Full Note Ref],MATCH(C28,TBLStructure[Model Reference],0))</f>
        <v>1.2F</v>
      </c>
      <c r="G28" s="28">
        <f>'FPE1.2'!F119</f>
        <v>0</v>
      </c>
      <c r="H28" s="29">
        <f>'FPE1.2'!G119</f>
        <v>0</v>
      </c>
      <c r="I28" s="29"/>
      <c r="J28" s="29">
        <v>0</v>
      </c>
    </row>
    <row r="29" spans="1:10" ht="12" customHeight="1" x14ac:dyDescent="0.2">
      <c r="A29" s="3">
        <v>3</v>
      </c>
      <c r="D29" s="4" t="s">
        <v>261</v>
      </c>
      <c r="E29" s="24" t="s">
        <v>262</v>
      </c>
      <c r="F29" s="34"/>
      <c r="G29" s="35">
        <f>SUM(G22:G28)</f>
        <v>0</v>
      </c>
      <c r="H29" s="36">
        <f>SUM(H22:H28)</f>
        <v>0</v>
      </c>
      <c r="I29" s="29"/>
      <c r="J29" s="36">
        <f>SUM(J22:J28)</f>
        <v>0</v>
      </c>
    </row>
    <row r="30" spans="1:10" ht="6.6" customHeight="1" x14ac:dyDescent="0.2">
      <c r="A30" s="3">
        <v>3</v>
      </c>
      <c r="E30" s="26"/>
      <c r="F30" s="34"/>
      <c r="G30" s="28"/>
      <c r="H30" s="29"/>
      <c r="I30" s="29"/>
      <c r="J30" s="29"/>
    </row>
    <row r="31" spans="1:10" ht="12" customHeight="1" x14ac:dyDescent="0.2">
      <c r="A31" s="3">
        <v>3</v>
      </c>
      <c r="D31" s="37"/>
      <c r="E31" s="24" t="s">
        <v>263</v>
      </c>
      <c r="F31" s="34"/>
      <c r="G31" s="28"/>
      <c r="H31" s="29"/>
      <c r="I31" s="29"/>
      <c r="J31" s="29"/>
    </row>
    <row r="32" spans="1:10" ht="12" customHeight="1" x14ac:dyDescent="0.2">
      <c r="A32" s="3">
        <v>3</v>
      </c>
      <c r="B32" s="3" t="s">
        <v>251</v>
      </c>
      <c r="C32" s="3" t="s">
        <v>255</v>
      </c>
      <c r="D32" s="37"/>
      <c r="E32" s="26" t="s">
        <v>264</v>
      </c>
      <c r="F32" s="38"/>
      <c r="G32" s="28">
        <v>0</v>
      </c>
      <c r="H32" s="29">
        <v>0</v>
      </c>
      <c r="I32" s="29"/>
      <c r="J32" s="29">
        <v>0</v>
      </c>
    </row>
    <row r="33" spans="1:10" ht="12" customHeight="1" x14ac:dyDescent="0.2">
      <c r="A33" s="3">
        <v>3</v>
      </c>
      <c r="B33" s="3" t="s">
        <v>251</v>
      </c>
      <c r="C33" s="3">
        <v>24</v>
      </c>
      <c r="D33" s="39" t="s">
        <v>265</v>
      </c>
      <c r="E33" s="26" t="str">
        <f>INDEX(TBLStructure[Note Title],MATCH(C33,TBLStructure[Model Reference],0))</f>
        <v>Foreign exchange gains</v>
      </c>
      <c r="F33" s="27" t="str">
        <f ca="1">INDEX(TBLStructure[Full Note Ref],MATCH(C33,TBLStructure[Model Reference],0))</f>
        <v>1.2G</v>
      </c>
      <c r="G33" s="28">
        <f>'FPE1.2'!F134</f>
        <v>0</v>
      </c>
      <c r="H33" s="29">
        <f>'FPE1.2'!G134</f>
        <v>0</v>
      </c>
      <c r="I33" s="29"/>
      <c r="J33" s="29">
        <v>0</v>
      </c>
    </row>
    <row r="34" spans="1:10" ht="12" customHeight="1" x14ac:dyDescent="0.2">
      <c r="A34" s="3">
        <v>3</v>
      </c>
      <c r="B34" s="3" t="s">
        <v>251</v>
      </c>
      <c r="C34" s="3">
        <v>25</v>
      </c>
      <c r="D34" s="39" t="s">
        <v>266</v>
      </c>
      <c r="E34" s="26" t="str">
        <f>INDEX(TBLStructure[Note Title],MATCH(C34,TBLStructure[Model Reference],0))</f>
        <v>Reversal of write-downs and impairment</v>
      </c>
      <c r="F34" s="27" t="str">
        <f ca="1">INDEX(TBLStructure[Full Note Ref],MATCH(C34,TBLStructure[Model Reference],0))</f>
        <v>1.2H</v>
      </c>
      <c r="G34" s="28">
        <f>'FPE1.2'!F144</f>
        <v>0</v>
      </c>
      <c r="H34" s="29">
        <f>'FPE1.2'!G144</f>
        <v>0</v>
      </c>
      <c r="I34" s="29"/>
      <c r="J34" s="29">
        <v>0</v>
      </c>
    </row>
    <row r="35" spans="1:10" ht="12" customHeight="1" x14ac:dyDescent="0.2">
      <c r="A35" s="3">
        <v>3</v>
      </c>
      <c r="B35" s="3" t="s">
        <v>251</v>
      </c>
      <c r="C35" s="3">
        <v>26</v>
      </c>
      <c r="E35" s="26" t="str">
        <f>INDEX(TBLStructure[Note Title],MATCH(C35,TBLStructure[Model Reference],0))</f>
        <v>Other gains</v>
      </c>
      <c r="F35" s="27" t="str">
        <f ca="1">INDEX(TBLStructure[Full Note Ref],MATCH(C35,TBLStructure[Model Reference],0))</f>
        <v>1.2I</v>
      </c>
      <c r="G35" s="28">
        <f>'FPE1.2'!F155</f>
        <v>0</v>
      </c>
      <c r="H35" s="29">
        <f>'FPE1.2'!G155</f>
        <v>0</v>
      </c>
      <c r="I35" s="29"/>
      <c r="J35" s="29">
        <v>0</v>
      </c>
    </row>
    <row r="36" spans="1:10" ht="12" customHeight="1" x14ac:dyDescent="0.2">
      <c r="A36" s="3">
        <v>3</v>
      </c>
      <c r="E36" s="24" t="s">
        <v>267</v>
      </c>
      <c r="F36" s="34"/>
      <c r="G36" s="35">
        <f>SUM(G31:G35)</f>
        <v>0</v>
      </c>
      <c r="H36" s="36">
        <f>SUM(H31:H35)</f>
        <v>0</v>
      </c>
      <c r="I36" s="29"/>
      <c r="J36" s="36">
        <f>SUM(J31:J35)</f>
        <v>0</v>
      </c>
    </row>
    <row r="37" spans="1:10" ht="12" customHeight="1" x14ac:dyDescent="0.2">
      <c r="A37" s="3">
        <v>3</v>
      </c>
      <c r="E37" s="24" t="s">
        <v>268</v>
      </c>
      <c r="F37" s="34"/>
      <c r="G37" s="35">
        <f>G36+G29</f>
        <v>0</v>
      </c>
      <c r="H37" s="36">
        <f>H36+H29</f>
        <v>0</v>
      </c>
      <c r="I37" s="29"/>
      <c r="J37" s="36">
        <f>J36+J29</f>
        <v>0</v>
      </c>
    </row>
    <row r="38" spans="1:10" x14ac:dyDescent="0.2">
      <c r="A38" s="3">
        <v>3</v>
      </c>
      <c r="E38" s="20" t="s">
        <v>269</v>
      </c>
      <c r="F38" s="34"/>
      <c r="G38" s="35">
        <f>G37-G18</f>
        <v>0</v>
      </c>
      <c r="H38" s="36">
        <f>H37-H18</f>
        <v>0</v>
      </c>
      <c r="I38" s="29"/>
      <c r="J38" s="36">
        <f>J37-J18</f>
        <v>0</v>
      </c>
    </row>
    <row r="39" spans="1:10" ht="12" customHeight="1" x14ac:dyDescent="0.2">
      <c r="A39" s="3">
        <v>3</v>
      </c>
      <c r="B39" s="3" t="s">
        <v>251</v>
      </c>
      <c r="C39" s="3">
        <v>27</v>
      </c>
      <c r="E39" s="9" t="str">
        <f>INDEX(TBLStructure[Note Title],MATCH(C39,TBLStructure[Model Reference],0))</f>
        <v>Revenue from Government</v>
      </c>
      <c r="F39" s="27" t="str">
        <f ca="1">INDEX(TBLStructure[Full Note Ref],MATCH(C39,TBLStructure[Model Reference],0))</f>
        <v>1.2J</v>
      </c>
      <c r="G39" s="40">
        <f>'FPE1.2'!F169</f>
        <v>0</v>
      </c>
      <c r="H39" s="41">
        <f>'FPE1.2'!G169</f>
        <v>0</v>
      </c>
      <c r="I39" s="29"/>
      <c r="J39" s="41">
        <v>0</v>
      </c>
    </row>
    <row r="40" spans="1:10" x14ac:dyDescent="0.2">
      <c r="A40" s="3">
        <v>3</v>
      </c>
      <c r="D40" s="42" t="s">
        <v>270</v>
      </c>
      <c r="E40" s="9" t="s">
        <v>271</v>
      </c>
      <c r="F40" s="34"/>
      <c r="G40" s="40">
        <v>0</v>
      </c>
      <c r="H40" s="41">
        <v>0</v>
      </c>
      <c r="I40" s="29"/>
      <c r="J40" s="41">
        <v>0</v>
      </c>
    </row>
    <row r="41" spans="1:10" ht="24" x14ac:dyDescent="0.2">
      <c r="A41" s="3">
        <v>3</v>
      </c>
      <c r="D41" s="42"/>
      <c r="E41" s="20" t="s">
        <v>272</v>
      </c>
      <c r="F41" s="34"/>
      <c r="G41" s="35">
        <f>SUM(G38:G40)</f>
        <v>0</v>
      </c>
      <c r="H41" s="36">
        <f>SUM(H38:H40)</f>
        <v>0</v>
      </c>
      <c r="I41" s="29"/>
      <c r="J41" s="36">
        <f>SUM(J38:J40)</f>
        <v>0</v>
      </c>
    </row>
    <row r="42" spans="1:10" ht="12" customHeight="1" x14ac:dyDescent="0.2">
      <c r="A42" s="3">
        <v>3</v>
      </c>
      <c r="B42" s="3" t="s">
        <v>251</v>
      </c>
      <c r="C42" s="30">
        <v>16</v>
      </c>
      <c r="D42" s="42" t="s">
        <v>273</v>
      </c>
      <c r="E42" s="9" t="s">
        <v>274</v>
      </c>
      <c r="F42" s="27" t="str">
        <f ca="1">INDEX(TBLStructure[Full Note Ref],MATCH(C42,TBLStructure[Model Reference],0))</f>
        <v>1.1I</v>
      </c>
      <c r="G42" s="28">
        <f>'FPE1.1'!F111</f>
        <v>0</v>
      </c>
      <c r="H42" s="29">
        <f>'FPE1.1'!G111</f>
        <v>0</v>
      </c>
      <c r="I42" s="29"/>
      <c r="J42" s="29">
        <v>0</v>
      </c>
    </row>
    <row r="43" spans="1:10" ht="24" x14ac:dyDescent="0.2">
      <c r="A43" s="3">
        <v>3</v>
      </c>
      <c r="D43" s="42"/>
      <c r="E43" s="20" t="s">
        <v>275</v>
      </c>
      <c r="F43" s="34"/>
      <c r="G43" s="35">
        <f>SUM(G41:G42)</f>
        <v>0</v>
      </c>
      <c r="H43" s="36">
        <f>SUM(H41:H42)</f>
        <v>0</v>
      </c>
      <c r="I43" s="29"/>
      <c r="J43" s="36">
        <f>SUM(J41:J42)</f>
        <v>0</v>
      </c>
    </row>
    <row r="44" spans="1:10" ht="6.6" customHeight="1" x14ac:dyDescent="0.2">
      <c r="A44" s="3">
        <v>3</v>
      </c>
      <c r="E44" s="20"/>
      <c r="F44" s="34"/>
      <c r="G44" s="28"/>
      <c r="H44" s="29"/>
      <c r="I44" s="29"/>
      <c r="J44" s="29"/>
    </row>
    <row r="45" spans="1:10" ht="6.6" customHeight="1" thickBot="1" x14ac:dyDescent="0.25">
      <c r="A45" s="3">
        <v>3</v>
      </c>
      <c r="E45" s="20"/>
      <c r="F45" s="34"/>
      <c r="G45" s="28"/>
      <c r="H45" s="29"/>
      <c r="I45" s="29"/>
      <c r="J45" s="29"/>
    </row>
    <row r="46" spans="1:10" s="1" customFormat="1" ht="39.6" customHeight="1" x14ac:dyDescent="0.2">
      <c r="A46" s="3">
        <v>3</v>
      </c>
      <c r="D46" s="3"/>
      <c r="E46" s="10"/>
      <c r="F46" s="11"/>
      <c r="G46" s="12" t="str">
        <f>Contents!F3</f>
        <v>20X2</v>
      </c>
      <c r="H46" s="13" t="str">
        <f>Contents!F4</f>
        <v>20X1</v>
      </c>
      <c r="I46" s="14"/>
      <c r="J46" s="15" t="s">
        <v>247</v>
      </c>
    </row>
    <row r="47" spans="1:10" ht="12" customHeight="1" thickBot="1" x14ac:dyDescent="0.25">
      <c r="A47" s="3">
        <v>3</v>
      </c>
      <c r="E47" s="16"/>
      <c r="F47" s="17" t="s">
        <v>248</v>
      </c>
      <c r="G47" s="18" t="s">
        <v>249</v>
      </c>
      <c r="H47" s="19" t="s">
        <v>249</v>
      </c>
      <c r="I47" s="19"/>
      <c r="J47" s="19" t="s">
        <v>249</v>
      </c>
    </row>
    <row r="48" spans="1:10" x14ac:dyDescent="0.2">
      <c r="A48" s="3">
        <v>3</v>
      </c>
      <c r="D48" s="43" t="s">
        <v>276</v>
      </c>
      <c r="E48" s="20" t="s">
        <v>277</v>
      </c>
      <c r="F48" s="34"/>
      <c r="G48" s="28"/>
      <c r="H48" s="29"/>
      <c r="I48" s="29"/>
      <c r="J48" s="29"/>
    </row>
    <row r="49" spans="1:10" ht="24" x14ac:dyDescent="0.2">
      <c r="A49" s="3">
        <v>3</v>
      </c>
      <c r="D49" s="42" t="s">
        <v>278</v>
      </c>
      <c r="E49" s="44" t="s">
        <v>279</v>
      </c>
      <c r="F49" s="34"/>
      <c r="G49" s="28"/>
      <c r="H49" s="29"/>
      <c r="I49" s="29"/>
      <c r="J49" s="29"/>
    </row>
    <row r="50" spans="1:10" ht="12" customHeight="1" x14ac:dyDescent="0.2">
      <c r="A50" s="3">
        <v>3</v>
      </c>
      <c r="D50" s="4" t="s">
        <v>280</v>
      </c>
      <c r="E50" s="26" t="s">
        <v>281</v>
      </c>
      <c r="F50" s="34"/>
      <c r="G50" s="28">
        <v>0</v>
      </c>
      <c r="H50" s="29">
        <v>0</v>
      </c>
      <c r="I50" s="29"/>
      <c r="J50" s="29">
        <v>0</v>
      </c>
    </row>
    <row r="51" spans="1:10" ht="12" customHeight="1" x14ac:dyDescent="0.2">
      <c r="A51" s="3">
        <v>3</v>
      </c>
      <c r="D51" s="4" t="s">
        <v>280</v>
      </c>
      <c r="E51" s="26" t="s">
        <v>282</v>
      </c>
      <c r="F51" s="34"/>
      <c r="G51" s="28">
        <v>0</v>
      </c>
      <c r="H51" s="29">
        <v>0</v>
      </c>
      <c r="I51" s="29"/>
      <c r="J51" s="29">
        <v>0</v>
      </c>
    </row>
    <row r="52" spans="1:10" x14ac:dyDescent="0.2">
      <c r="A52" s="3">
        <v>3</v>
      </c>
      <c r="E52" s="26" t="s">
        <v>271</v>
      </c>
      <c r="F52" s="34"/>
      <c r="G52" s="28">
        <v>0</v>
      </c>
      <c r="H52" s="29">
        <v>0</v>
      </c>
      <c r="I52" s="29"/>
      <c r="J52" s="29">
        <v>0</v>
      </c>
    </row>
    <row r="53" spans="1:10" ht="22.5" customHeight="1" x14ac:dyDescent="0.2">
      <c r="A53" s="3">
        <v>3</v>
      </c>
      <c r="D53" s="4" t="s">
        <v>283</v>
      </c>
      <c r="E53" s="20" t="s">
        <v>284</v>
      </c>
      <c r="F53" s="34"/>
      <c r="G53" s="28"/>
      <c r="H53" s="29"/>
      <c r="I53" s="29"/>
      <c r="J53" s="29"/>
    </row>
    <row r="54" spans="1:10" ht="12" customHeight="1" x14ac:dyDescent="0.2">
      <c r="A54" s="3">
        <v>3</v>
      </c>
      <c r="D54" s="4" t="s">
        <v>280</v>
      </c>
      <c r="E54" s="45" t="s">
        <v>285</v>
      </c>
      <c r="F54" s="34"/>
      <c r="G54" s="28">
        <v>0</v>
      </c>
      <c r="H54" s="29">
        <v>0</v>
      </c>
      <c r="I54" s="29"/>
      <c r="J54" s="29">
        <v>0</v>
      </c>
    </row>
    <row r="55" spans="1:10" ht="24" x14ac:dyDescent="0.2">
      <c r="A55" s="3">
        <v>3</v>
      </c>
      <c r="D55" s="4" t="s">
        <v>286</v>
      </c>
      <c r="E55" s="45" t="s">
        <v>287</v>
      </c>
      <c r="F55" s="46"/>
      <c r="G55" s="47">
        <v>0</v>
      </c>
      <c r="H55" s="48">
        <v>0</v>
      </c>
      <c r="I55" s="48"/>
      <c r="J55" s="48">
        <v>0</v>
      </c>
    </row>
    <row r="56" spans="1:10" ht="24.6" customHeight="1" x14ac:dyDescent="0.2">
      <c r="A56" s="3">
        <v>3</v>
      </c>
      <c r="D56" s="43" t="s">
        <v>288</v>
      </c>
      <c r="E56" s="45" t="s">
        <v>289</v>
      </c>
      <c r="F56" s="34"/>
      <c r="G56" s="28">
        <v>0</v>
      </c>
      <c r="H56" s="29">
        <v>0</v>
      </c>
      <c r="I56" s="29"/>
      <c r="J56" s="29">
        <v>0</v>
      </c>
    </row>
    <row r="57" spans="1:10" ht="12" customHeight="1" x14ac:dyDescent="0.2">
      <c r="A57" s="3">
        <v>3</v>
      </c>
      <c r="D57" s="4" t="s">
        <v>280</v>
      </c>
      <c r="E57" s="45" t="s">
        <v>290</v>
      </c>
      <c r="F57" s="34"/>
      <c r="G57" s="28">
        <v>0</v>
      </c>
      <c r="H57" s="29">
        <v>0</v>
      </c>
      <c r="I57" s="29"/>
      <c r="J57" s="29">
        <v>0</v>
      </c>
    </row>
    <row r="58" spans="1:10" ht="14.25" hidden="1" x14ac:dyDescent="0.2">
      <c r="A58" s="3">
        <v>1</v>
      </c>
      <c r="E58" s="20" t="s">
        <v>291</v>
      </c>
      <c r="F58" s="34"/>
      <c r="G58" s="35">
        <f>SUM(G49:G57)</f>
        <v>0</v>
      </c>
      <c r="H58" s="36">
        <f>SUM(H49:H57)</f>
        <v>0</v>
      </c>
      <c r="I58" s="29"/>
      <c r="J58" s="36">
        <f>SUM(J49:J57)</f>
        <v>0</v>
      </c>
    </row>
    <row r="59" spans="1:10" ht="12" hidden="1" customHeight="1" x14ac:dyDescent="0.2">
      <c r="A59" s="3">
        <v>1</v>
      </c>
      <c r="B59" s="3" t="s">
        <v>251</v>
      </c>
      <c r="C59" s="30">
        <v>29</v>
      </c>
      <c r="D59" s="3" t="s">
        <v>292</v>
      </c>
      <c r="E59" s="9" t="s">
        <v>293</v>
      </c>
      <c r="F59" s="49" t="str">
        <f ca="1">INDEX(TBLStructure[Full Note Ref],MATCH(C59,TBLStructure[Model Reference],0))</f>
        <v>1.3AHidden</v>
      </c>
      <c r="G59" s="28"/>
      <c r="H59" s="29"/>
      <c r="I59" s="29"/>
      <c r="J59" s="29"/>
    </row>
    <row r="60" spans="1:10" hidden="1" x14ac:dyDescent="0.2">
      <c r="A60" s="3">
        <v>1</v>
      </c>
      <c r="D60" s="3" t="s">
        <v>294</v>
      </c>
      <c r="E60" s="20" t="s">
        <v>295</v>
      </c>
      <c r="F60" s="25"/>
      <c r="G60" s="35">
        <f>SUM(G58:G59)</f>
        <v>0</v>
      </c>
      <c r="H60" s="36">
        <f>SUM(H58:H59)</f>
        <v>0</v>
      </c>
      <c r="I60" s="29"/>
      <c r="J60" s="36">
        <f>SUM(J58:J59)</f>
        <v>0</v>
      </c>
    </row>
    <row r="61" spans="1:10" ht="12" hidden="1" customHeight="1" x14ac:dyDescent="0.2">
      <c r="A61" s="3">
        <v>2</v>
      </c>
      <c r="D61" s="3" t="s">
        <v>294</v>
      </c>
      <c r="E61" s="45" t="s">
        <v>296</v>
      </c>
      <c r="F61" s="34"/>
      <c r="G61" s="28">
        <f>SUM(G59:G60)</f>
        <v>0</v>
      </c>
      <c r="H61" s="29">
        <f>SUM(H59:H60)</f>
        <v>0</v>
      </c>
      <c r="I61" s="29"/>
      <c r="J61" s="29">
        <f>SUM(J59:J60)</f>
        <v>0</v>
      </c>
    </row>
    <row r="62" spans="1:10" x14ac:dyDescent="0.2">
      <c r="A62" s="3">
        <v>3</v>
      </c>
      <c r="D62" s="50" t="s">
        <v>297</v>
      </c>
      <c r="E62" s="20" t="s">
        <v>298</v>
      </c>
      <c r="F62" s="51"/>
      <c r="G62" s="52">
        <f>SUM(G48:G57)</f>
        <v>0</v>
      </c>
      <c r="H62" s="52">
        <f>SUM(H48:H57)</f>
        <v>0</v>
      </c>
      <c r="I62" s="53"/>
      <c r="J62" s="52">
        <f>SUM(J48:J57)</f>
        <v>0</v>
      </c>
    </row>
    <row r="63" spans="1:10" hidden="1" x14ac:dyDescent="0.2">
      <c r="A63" s="3">
        <v>1</v>
      </c>
      <c r="D63" s="3" t="s">
        <v>299</v>
      </c>
      <c r="E63" s="1089" t="s">
        <v>300</v>
      </c>
      <c r="F63" s="1089"/>
      <c r="G63" s="1089"/>
      <c r="H63" s="1089"/>
      <c r="I63" s="1089"/>
      <c r="J63" s="1089"/>
    </row>
    <row r="64" spans="1:10" x14ac:dyDescent="0.2">
      <c r="A64" s="3">
        <v>3</v>
      </c>
      <c r="E64" s="1090" t="s">
        <v>301</v>
      </c>
      <c r="F64" s="1090"/>
      <c r="G64" s="1090"/>
      <c r="H64" s="1090"/>
      <c r="I64" s="1090"/>
      <c r="J64" s="1090"/>
    </row>
    <row r="65" spans="1:10" x14ac:dyDescent="0.2">
      <c r="A65" s="3">
        <v>3</v>
      </c>
      <c r="E65" s="1090"/>
      <c r="F65" s="1090"/>
      <c r="G65" s="1090"/>
      <c r="H65" s="1090"/>
      <c r="I65" s="1090"/>
      <c r="J65" s="1090"/>
    </row>
    <row r="66" spans="1:10" ht="26.25" customHeight="1" x14ac:dyDescent="0.2">
      <c r="A66" s="3">
        <v>3</v>
      </c>
      <c r="D66" s="1091" t="s">
        <v>302</v>
      </c>
      <c r="E66" s="1092"/>
      <c r="F66" s="1092"/>
      <c r="G66" s="1092"/>
      <c r="H66" s="1092"/>
      <c r="I66" s="1092"/>
      <c r="J66" s="1092"/>
    </row>
    <row r="67" spans="1:10" x14ac:dyDescent="0.2">
      <c r="A67" s="3">
        <v>3</v>
      </c>
      <c r="D67" s="1091"/>
      <c r="E67" s="1090"/>
      <c r="F67" s="1090"/>
      <c r="G67" s="1090"/>
      <c r="H67" s="1090"/>
      <c r="I67" s="1090"/>
      <c r="J67" s="1090"/>
    </row>
    <row r="68" spans="1:10" x14ac:dyDescent="0.2">
      <c r="A68" s="3">
        <v>3</v>
      </c>
      <c r="D68" s="1091"/>
      <c r="E68" s="1092"/>
      <c r="F68" s="1092"/>
      <c r="G68" s="1092"/>
      <c r="H68" s="1092"/>
      <c r="I68" s="1092"/>
      <c r="J68" s="1092"/>
    </row>
    <row r="69" spans="1:10" x14ac:dyDescent="0.2">
      <c r="A69" s="3">
        <v>3</v>
      </c>
      <c r="E69" s="1086"/>
      <c r="F69" s="1086"/>
      <c r="G69" s="1086"/>
      <c r="H69" s="1086"/>
      <c r="I69" s="1086"/>
      <c r="J69" s="1086"/>
    </row>
    <row r="70" spans="1:10" x14ac:dyDescent="0.2">
      <c r="A70" s="3">
        <v>3</v>
      </c>
    </row>
  </sheetData>
  <mergeCells count="10">
    <mergeCell ref="E69:J69"/>
    <mergeCell ref="B1:C1"/>
    <mergeCell ref="E2:H2"/>
    <mergeCell ref="E63:J63"/>
    <mergeCell ref="E64:J64"/>
    <mergeCell ref="E65:J65"/>
    <mergeCell ref="D66:D68"/>
    <mergeCell ref="E66:J66"/>
    <mergeCell ref="E67:J67"/>
    <mergeCell ref="E68:J68"/>
  </mergeCells>
  <hyperlinks>
    <hyperlink ref="F8" r:id="rId1" location="FPE1.1!D9" display="FPE1.1!D9" xr:uid="{A3F265CC-F8F1-4F5E-9406-D5007181BEF4}"/>
    <hyperlink ref="F9" r:id="rId2" location="FPE1.1!D21" display="FPE1.1!D21" xr:uid="{E50040CC-42BD-42B2-9047-AB10A315D9D5}"/>
    <hyperlink ref="F10" r:id="rId3" location="FPE1.1!D47" display="FPE1.1!D47" xr:uid="{791AEF51-D2D5-4595-99B3-E6D6E00947FA}"/>
    <hyperlink ref="F11" r:id="rId4" location="FPOPPE3.2!D2" display="FPOPPE3.2!D2" xr:uid="{279D7380-61AB-4E0B-A2BC-51A972751E59}"/>
    <hyperlink ref="F12" r:id="rId5" location="FPE1.1!D60" display="FPE1.1!D60" xr:uid="{16F46492-5660-423D-8C2C-FA1FC49B746D}"/>
    <hyperlink ref="F17" r:id="rId6" location="FPE1.1!D94" display="FPE1.1!D94" xr:uid="{C127CB03-DC37-46C3-9A3F-47F6B061FE84}"/>
    <hyperlink ref="F23" r:id="rId7" location="FPE1.2!D8" display="FPE1.2!D8" xr:uid="{EAD6F2C0-BC47-41D2-B063-64F526ED1868}"/>
    <hyperlink ref="F24" r:id="rId8" location="FPE1.2!D43" display="FPE1.2!D43" xr:uid="{EE51F79B-C286-42C3-9947-CD0B70EA9C90}"/>
    <hyperlink ref="F25" r:id="rId9" location="FPE1.2!D48" display="FPE1.2!D48" xr:uid="{776456E5-D810-4225-9EF2-DABD756780EF}"/>
    <hyperlink ref="F26" r:id="rId10" location="FPE1.2!D57" display="FPE1.2!D57" xr:uid="{3080EBC7-881B-4A18-B887-A3A8B7B9BDB5}"/>
    <hyperlink ref="F27" r:id="rId11" location="FPE1.2!D64" display="FPE1.2!D64" xr:uid="{D5D9DA1C-FF43-4494-B574-D8A3ABFDC3F1}"/>
    <hyperlink ref="F28" r:id="rId12" location="FPE1.2!D114" display="FPE1.2!D114" xr:uid="{76143F1D-0858-42F7-9315-5935605BAF0B}"/>
    <hyperlink ref="F33" r:id="rId13" location="FPE1.2!D131" display="FPE1.2!D131" xr:uid="{76491CE3-34E8-485D-95BF-275CFB8120A3}"/>
    <hyperlink ref="F34" r:id="rId14" location="FPE1.2!D136" display="FPE1.2!D136" xr:uid="{21CEAC29-56BD-4957-A9B1-588C4A88CB78}"/>
    <hyperlink ref="F35" r:id="rId15" location="FPE1.2!D148" display="FPE1.2!D148" xr:uid="{437B2A86-B8C0-4A54-9A89-7012274AAA71}"/>
    <hyperlink ref="F39" r:id="rId16" location="FPE1.2!D160" display="FPE1.2!D160" xr:uid="{73DD5184-C109-4CC4-B267-26B9D931D4C6}"/>
    <hyperlink ref="F42" r:id="rId17" location="FPE1.1!D108" display="FPE1.1!D108" xr:uid="{AF056416-43A9-4D27-B57B-1F4E926D10EA}"/>
    <hyperlink ref="F59" r:id="rId18" location="FPE1.3!$D$13" display="=INDEX(TBLStructure[Full Note Ref],MATCH(B54,TBLStructure[Model Reference],0))" xr:uid="{AE3D7F69-0B0C-47C3-B634-7A07F79924E5}"/>
    <hyperlink ref="F13" r:id="rId19" location="FPE1.1!D71" display="FPE1.1!D71" xr:uid="{386BBA2A-F78F-49AC-8520-D868D413C25C}"/>
    <hyperlink ref="F14" r:id="rId20" location="FPE1.1!D77" display="FPE1.1!D77" xr:uid="{C84DD0A1-C7C6-4AE3-BCD1-FDC75B0F34F7}"/>
    <hyperlink ref="F15" r:id="rId21" location="FPE1.1!D89" display="FPE1.1!D89" xr:uid="{A163F898-83AF-428A-9DC9-12B2BD8FE6E2}"/>
  </hyperlinks>
  <printOptions horizontalCentered="1"/>
  <pageMargins left="0.23622047244094491" right="0.23622047244094491" top="0.74803149606299213" bottom="0.74803149606299213" header="0.31496062992125984" footer="0.31496062992125984"/>
  <pageSetup paperSize="9" scale="87" orientation="portrait" r:id="rId22"/>
  <rowBreaks count="1" manualBreakCount="1">
    <brk id="44" min="4" max="9" man="1"/>
  </rowBreaks>
  <customProperties>
    <customPr name="_pios_id" r:id="rId23"/>
  </customProperties>
  <drawing r:id="rId2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1B36-639C-4EE8-9E7D-06D58F0C9C7F}">
  <sheetPr codeName="Sheet18">
    <tabColor rgb="FF7030A0"/>
  </sheetPr>
  <dimension ref="A1:J67"/>
  <sheetViews>
    <sheetView showGridLines="0" view="pageBreakPreview" topLeftCell="D1" zoomScale="106" zoomScaleNormal="100" zoomScaleSheetLayoutView="106" workbookViewId="0">
      <selection activeCell="D1" sqref="D1"/>
    </sheetView>
  </sheetViews>
  <sheetFormatPr defaultColWidth="9.28515625" defaultRowHeight="14.25" x14ac:dyDescent="0.2"/>
  <cols>
    <col min="1" max="1" width="9.5703125" style="1" hidden="1" customWidth="1"/>
    <col min="2" max="2" width="5.28515625" style="1" hidden="1" customWidth="1"/>
    <col min="3" max="3" width="9.5703125" style="1" hidden="1" customWidth="1"/>
    <col min="4" max="4" width="19.28515625" style="3" customWidth="1"/>
    <col min="5" max="5" width="38.7109375" style="1" bestFit="1" customWidth="1"/>
    <col min="6" max="6" width="7.7109375" style="1" customWidth="1"/>
    <col min="7" max="8" width="8.7109375" style="1" customWidth="1"/>
    <col min="9" max="9" width="4" style="1" customWidth="1"/>
    <col min="10" max="10" width="8.7109375" style="1" customWidth="1"/>
    <col min="11" max="13" width="9.28515625" style="1"/>
    <col min="14" max="14" width="2.5703125" style="1" customWidth="1"/>
    <col min="15" max="16384" width="9.28515625" style="1"/>
  </cols>
  <sheetData>
    <row r="1" spans="1:10" ht="10.15" customHeight="1" x14ac:dyDescent="0.2">
      <c r="A1" s="1" t="s">
        <v>0</v>
      </c>
      <c r="B1" s="1093" t="s">
        <v>243</v>
      </c>
      <c r="C1" s="1093"/>
      <c r="D1" s="1056" t="s">
        <v>303</v>
      </c>
    </row>
    <row r="2" spans="1:10" ht="15" customHeight="1" x14ac:dyDescent="0.2">
      <c r="A2" s="1">
        <v>3</v>
      </c>
      <c r="B2" s="1" t="s">
        <v>245</v>
      </c>
      <c r="C2" s="1">
        <v>2</v>
      </c>
      <c r="E2" s="1088" t="str">
        <f>INDEX(TBLStructure[Full Note Title],MATCH(C2,TBLStructure[Model Reference],0))</f>
        <v>Statement of Financial Position</v>
      </c>
      <c r="F2" s="1088"/>
      <c r="G2" s="1088"/>
      <c r="H2" s="1088"/>
      <c r="I2" s="21"/>
    </row>
    <row r="3" spans="1:10" ht="15" thickBot="1" x14ac:dyDescent="0.25">
      <c r="A3" s="1">
        <v>3</v>
      </c>
      <c r="E3" s="55" t="str">
        <f>_xlfn.CONCAT("as at 30 June "&amp;Contents!F3)</f>
        <v>as at 30 June 20X2</v>
      </c>
      <c r="F3" s="55"/>
      <c r="G3" s="55"/>
      <c r="H3" s="55"/>
      <c r="I3" s="55"/>
      <c r="J3" s="55"/>
    </row>
    <row r="4" spans="1:10" ht="24" x14ac:dyDescent="0.2">
      <c r="A4" s="1">
        <v>3</v>
      </c>
      <c r="D4" s="4" t="s">
        <v>304</v>
      </c>
      <c r="E4" s="11"/>
      <c r="F4" s="11"/>
      <c r="G4" s="12" t="str">
        <f>Contents!F3</f>
        <v>20X2</v>
      </c>
      <c r="H4" s="13" t="str">
        <f>Contents!F4</f>
        <v>20X1</v>
      </c>
      <c r="I4" s="14"/>
      <c r="J4" s="15" t="s">
        <v>247</v>
      </c>
    </row>
    <row r="5" spans="1:10" ht="15" thickBot="1" x14ac:dyDescent="0.25">
      <c r="A5" s="1">
        <v>3</v>
      </c>
      <c r="D5" s="4"/>
      <c r="E5" s="56"/>
      <c r="F5" s="57" t="s">
        <v>248</v>
      </c>
      <c r="G5" s="18" t="s">
        <v>305</v>
      </c>
      <c r="H5" s="19" t="s">
        <v>305</v>
      </c>
      <c r="I5" s="19"/>
      <c r="J5" s="19" t="s">
        <v>305</v>
      </c>
    </row>
    <row r="6" spans="1:10" ht="12" customHeight="1" x14ac:dyDescent="0.2">
      <c r="A6" s="1">
        <v>3</v>
      </c>
      <c r="D6" s="4"/>
      <c r="E6" s="21" t="s">
        <v>306</v>
      </c>
      <c r="F6" s="21"/>
      <c r="G6" s="30"/>
      <c r="H6" s="23"/>
      <c r="I6" s="23"/>
      <c r="J6" s="23"/>
    </row>
    <row r="7" spans="1:10" ht="12" customHeight="1" x14ac:dyDescent="0.2">
      <c r="A7" s="1">
        <v>3</v>
      </c>
      <c r="E7" s="21" t="s">
        <v>307</v>
      </c>
      <c r="F7" s="30"/>
      <c r="G7" s="22"/>
      <c r="H7" s="23"/>
      <c r="I7" s="23"/>
      <c r="J7" s="23"/>
    </row>
    <row r="8" spans="1:10" ht="12" customHeight="1" x14ac:dyDescent="0.2">
      <c r="A8" s="1">
        <v>3</v>
      </c>
      <c r="B8" s="3" t="s">
        <v>251</v>
      </c>
      <c r="C8" s="3">
        <v>55</v>
      </c>
      <c r="D8" s="4" t="s">
        <v>308</v>
      </c>
      <c r="E8" s="58" t="str">
        <f>INDEX(TBLStructure[Note Title],MATCH(C8,TBLStructure[Model Reference],0))</f>
        <v>Cash and cash equivalents</v>
      </c>
      <c r="F8" s="49" t="str">
        <f ca="1">INDEX(TBLStructure[Full Note Ref],MATCH(C8,TBLStructure[Model Reference],0))</f>
        <v>3.1A</v>
      </c>
      <c r="G8" s="28">
        <f>'FPO3.1'!G13</f>
        <v>0</v>
      </c>
      <c r="H8" s="29">
        <f>'FPO3.1'!H13</f>
        <v>0</v>
      </c>
      <c r="I8" s="29"/>
      <c r="J8" s="29">
        <v>0</v>
      </c>
    </row>
    <row r="9" spans="1:10" ht="12" customHeight="1" x14ac:dyDescent="0.2">
      <c r="A9" s="1">
        <v>3</v>
      </c>
      <c r="B9" s="3" t="s">
        <v>251</v>
      </c>
      <c r="C9" s="3">
        <v>56</v>
      </c>
      <c r="D9" s="4" t="s">
        <v>309</v>
      </c>
      <c r="E9" s="58" t="str">
        <f>INDEX(TBLStructure[Note Title],MATCH(C9,TBLStructure[Model Reference],0))</f>
        <v>Trade and other receivables</v>
      </c>
      <c r="F9" s="49" t="str">
        <f ca="1">INDEX(TBLStructure[Full Note Ref],MATCH(C9,TBLStructure[Model Reference],0))</f>
        <v>3.1B</v>
      </c>
      <c r="G9" s="28">
        <f>'FPO3.1'!G46</f>
        <v>0</v>
      </c>
      <c r="H9" s="29">
        <f>'FPO3.1'!H46</f>
        <v>0</v>
      </c>
      <c r="I9" s="29"/>
      <c r="J9" s="29">
        <v>0</v>
      </c>
    </row>
    <row r="10" spans="1:10" ht="12" customHeight="1" x14ac:dyDescent="0.2">
      <c r="A10" s="1">
        <v>3</v>
      </c>
      <c r="B10" s="3" t="s">
        <v>251</v>
      </c>
      <c r="C10" s="3">
        <v>57</v>
      </c>
      <c r="D10" s="4" t="s">
        <v>310</v>
      </c>
      <c r="E10" s="58" t="str">
        <f>INDEX(TBLStructure[Note Title],MATCH(C10,TBLStructure[Model Reference],0))</f>
        <v>Equity accounted investments</v>
      </c>
      <c r="F10" s="49" t="str">
        <f ca="1">INDEX(TBLStructure[Full Note Ref],MATCH(C10,TBLStructure[Model Reference],0))</f>
        <v>3.1C</v>
      </c>
      <c r="G10" s="28">
        <f>'FPO3.1'!G90</f>
        <v>0</v>
      </c>
      <c r="H10" s="29">
        <f>'FPO3.1'!H90</f>
        <v>0</v>
      </c>
      <c r="I10" s="29"/>
      <c r="J10" s="29">
        <v>0</v>
      </c>
    </row>
    <row r="11" spans="1:10" ht="12" customHeight="1" x14ac:dyDescent="0.2">
      <c r="A11" s="1">
        <v>3</v>
      </c>
      <c r="B11" s="3" t="s">
        <v>251</v>
      </c>
      <c r="C11" s="3">
        <v>58</v>
      </c>
      <c r="E11" s="58" t="str">
        <f>INDEX(TBLStructure[Note Title],MATCH(C11,TBLStructure[Model Reference],0))</f>
        <v>Other investments</v>
      </c>
      <c r="F11" s="49" t="str">
        <f ca="1">INDEX(TBLStructure[Full Note Ref],MATCH(C11,TBLStructure[Model Reference],0))</f>
        <v>3.1D</v>
      </c>
      <c r="G11" s="31">
        <f>'FPO3.1'!G160</f>
        <v>0</v>
      </c>
      <c r="H11" s="32">
        <f>'FPO3.1'!H160</f>
        <v>0</v>
      </c>
      <c r="I11" s="32"/>
      <c r="J11" s="32">
        <v>0</v>
      </c>
    </row>
    <row r="12" spans="1:10" ht="12" customHeight="1" x14ac:dyDescent="0.2">
      <c r="A12" s="1">
        <v>3</v>
      </c>
      <c r="B12" s="3" t="s">
        <v>251</v>
      </c>
      <c r="C12" s="3">
        <v>59</v>
      </c>
      <c r="D12" s="4" t="s">
        <v>311</v>
      </c>
      <c r="E12" s="58" t="str">
        <f>INDEX(TBLStructure[Note Title],MATCH(C12,TBLStructure[Model Reference],0))</f>
        <v>Other financial assets</v>
      </c>
      <c r="F12" s="49" t="str">
        <f ca="1">INDEX(TBLStructure[Full Note Ref],MATCH(C12,TBLStructure[Model Reference],0))</f>
        <v>3.1E</v>
      </c>
      <c r="G12" s="31">
        <f>'FPO3.1'!G192</f>
        <v>0</v>
      </c>
      <c r="H12" s="32">
        <f>'FPO3.1'!H192</f>
        <v>0</v>
      </c>
      <c r="I12" s="32"/>
      <c r="J12" s="32">
        <v>0</v>
      </c>
    </row>
    <row r="13" spans="1:10" ht="12" customHeight="1" x14ac:dyDescent="0.2">
      <c r="A13" s="1">
        <v>3</v>
      </c>
      <c r="E13" s="21" t="s">
        <v>312</v>
      </c>
      <c r="F13" s="59"/>
      <c r="G13" s="60">
        <f>SUM(G7:G12)</f>
        <v>0</v>
      </c>
      <c r="H13" s="61">
        <f>SUM(H7:H12)</f>
        <v>0</v>
      </c>
      <c r="I13" s="32"/>
      <c r="J13" s="61">
        <f>SUM(J7:J12)</f>
        <v>0</v>
      </c>
    </row>
    <row r="14" spans="1:10" ht="5.65" customHeight="1" x14ac:dyDescent="0.2">
      <c r="A14" s="1">
        <v>3</v>
      </c>
      <c r="E14" s="21"/>
      <c r="F14" s="59"/>
      <c r="G14" s="31"/>
      <c r="H14" s="32"/>
      <c r="I14" s="32"/>
      <c r="J14" s="32"/>
    </row>
    <row r="15" spans="1:10" ht="12" customHeight="1" x14ac:dyDescent="0.2">
      <c r="A15" s="1">
        <v>3</v>
      </c>
      <c r="E15" s="21" t="s">
        <v>313</v>
      </c>
      <c r="F15" s="59"/>
      <c r="G15" s="31"/>
      <c r="H15" s="32"/>
      <c r="I15" s="32"/>
      <c r="J15" s="32"/>
    </row>
    <row r="16" spans="1:10" ht="12" customHeight="1" x14ac:dyDescent="0.2">
      <c r="A16" s="1">
        <v>3</v>
      </c>
      <c r="B16" s="3" t="s">
        <v>251</v>
      </c>
      <c r="C16" s="3">
        <v>60</v>
      </c>
      <c r="D16" s="4" t="s">
        <v>314</v>
      </c>
      <c r="E16" s="58" t="s">
        <v>315</v>
      </c>
      <c r="F16" s="49" t="str">
        <f ca="1">INDEX(TBLStructure[Full Note Ref],MATCH(C16,TBLStructure[Model Reference],0))</f>
        <v>3.2A</v>
      </c>
      <c r="G16" s="31">
        <f>FPOPPE3.2!F44</f>
        <v>0</v>
      </c>
      <c r="H16" s="32">
        <f>FPOPPE3.2!F12</f>
        <v>0</v>
      </c>
      <c r="I16" s="32"/>
      <c r="J16" s="32">
        <v>0</v>
      </c>
    </row>
    <row r="17" spans="1:10" ht="12" customHeight="1" x14ac:dyDescent="0.2">
      <c r="A17" s="1">
        <v>3</v>
      </c>
      <c r="B17" s="3" t="s">
        <v>251</v>
      </c>
      <c r="C17" s="3">
        <v>60</v>
      </c>
      <c r="D17" s="4" t="s">
        <v>314</v>
      </c>
      <c r="E17" s="58" t="s">
        <v>316</v>
      </c>
      <c r="F17" s="49" t="str">
        <f ca="1">INDEX(TBLStructure[Full Note Ref],MATCH(C17,TBLStructure[Model Reference],0))</f>
        <v>3.2A</v>
      </c>
      <c r="G17" s="31">
        <f>FPOPPE3.2!G44</f>
        <v>0</v>
      </c>
      <c r="H17" s="32">
        <f>FPOPPE3.2!G12</f>
        <v>0</v>
      </c>
      <c r="I17" s="32"/>
      <c r="J17" s="32">
        <v>0</v>
      </c>
    </row>
    <row r="18" spans="1:10" ht="12" customHeight="1" x14ac:dyDescent="0.2">
      <c r="A18" s="1">
        <v>3</v>
      </c>
      <c r="B18" s="3" t="s">
        <v>251</v>
      </c>
      <c r="C18" s="3">
        <v>60</v>
      </c>
      <c r="D18" s="4" t="s">
        <v>314</v>
      </c>
      <c r="E18" s="58" t="s">
        <v>317</v>
      </c>
      <c r="F18" s="49" t="str">
        <f ca="1">INDEX(TBLStructure[Full Note Ref],MATCH(C18,TBLStructure[Model Reference],0))</f>
        <v>3.2A</v>
      </c>
      <c r="G18" s="31">
        <f>FPOPPE3.2!H44</f>
        <v>0</v>
      </c>
      <c r="H18" s="32">
        <f>FPOPPE3.2!H12</f>
        <v>0</v>
      </c>
      <c r="I18" s="32"/>
      <c r="J18" s="32">
        <v>0</v>
      </c>
    </row>
    <row r="19" spans="1:10" ht="12" customHeight="1" x14ac:dyDescent="0.2">
      <c r="A19" s="1">
        <v>3</v>
      </c>
      <c r="B19" s="3" t="s">
        <v>251</v>
      </c>
      <c r="C19" s="3">
        <v>60</v>
      </c>
      <c r="D19" s="4" t="s">
        <v>314</v>
      </c>
      <c r="E19" s="58" t="s">
        <v>318</v>
      </c>
      <c r="F19" s="49" t="str">
        <f ca="1">INDEX(TBLStructure[Full Note Ref],MATCH(C19,TBLStructure[Model Reference],0))</f>
        <v>3.2A</v>
      </c>
      <c r="G19" s="31">
        <f>FPOPPE3.2!I44</f>
        <v>0</v>
      </c>
      <c r="H19" s="32">
        <f>FPOPPE3.2!I12</f>
        <v>0</v>
      </c>
      <c r="I19" s="32"/>
      <c r="J19" s="32">
        <v>0</v>
      </c>
    </row>
    <row r="20" spans="1:10" ht="12" customHeight="1" x14ac:dyDescent="0.2">
      <c r="A20" s="1">
        <v>3</v>
      </c>
      <c r="B20" s="3" t="s">
        <v>251</v>
      </c>
      <c r="C20" s="3">
        <v>60</v>
      </c>
      <c r="D20" s="4" t="s">
        <v>319</v>
      </c>
      <c r="E20" s="58" t="s">
        <v>320</v>
      </c>
      <c r="F20" s="49" t="str">
        <f ca="1">INDEX(TBLStructure[Full Note Ref],MATCH(C20,TBLStructure[Model Reference],0))</f>
        <v>3.2A</v>
      </c>
      <c r="G20" s="31">
        <f>FPOPPE3.2!J44</f>
        <v>0</v>
      </c>
      <c r="H20" s="32">
        <f>FPOPPE3.2!J10</f>
        <v>0</v>
      </c>
      <c r="I20" s="32"/>
      <c r="J20" s="32">
        <v>0</v>
      </c>
    </row>
    <row r="21" spans="1:10" ht="12" customHeight="1" x14ac:dyDescent="0.2">
      <c r="A21" s="1">
        <v>3</v>
      </c>
      <c r="B21" s="3" t="s">
        <v>251</v>
      </c>
      <c r="C21" s="3">
        <v>60</v>
      </c>
      <c r="D21" s="4" t="s">
        <v>319</v>
      </c>
      <c r="E21" s="58" t="s">
        <v>321</v>
      </c>
      <c r="F21" s="49" t="str">
        <f ca="1">INDEX(TBLStructure[Full Note Ref],MATCH(C21,TBLStructure[Model Reference],0))</f>
        <v>3.2A</v>
      </c>
      <c r="G21" s="31">
        <f>FPOPPE3.2!K44</f>
        <v>0</v>
      </c>
      <c r="H21" s="32">
        <f>FPOPPE3.2!K10</f>
        <v>0</v>
      </c>
      <c r="I21" s="32"/>
      <c r="J21" s="32">
        <v>0</v>
      </c>
    </row>
    <row r="22" spans="1:10" ht="12" customHeight="1" x14ac:dyDescent="0.2">
      <c r="A22" s="1">
        <v>3</v>
      </c>
      <c r="B22" s="3" t="s">
        <v>251</v>
      </c>
      <c r="C22" s="3">
        <v>62</v>
      </c>
      <c r="D22" s="4" t="s">
        <v>322</v>
      </c>
      <c r="E22" s="58" t="str">
        <f>INDEX(TBLStructure[Note Title],MATCH(C22,TBLStructure[Model Reference],0))</f>
        <v>Investment property</v>
      </c>
      <c r="F22" s="49" t="str">
        <f ca="1">INDEX(TBLStructure[Full Note Ref],MATCH(C22,TBLStructure[Model Reference],0))</f>
        <v>3.2B</v>
      </c>
      <c r="G22" s="31">
        <f>'FPO3.2'!H16</f>
        <v>0</v>
      </c>
      <c r="H22" s="31">
        <f>'FPO3.2'!H5</f>
        <v>0</v>
      </c>
      <c r="I22" s="32"/>
      <c r="J22" s="32">
        <v>0</v>
      </c>
    </row>
    <row r="23" spans="1:10" ht="12" customHeight="1" x14ac:dyDescent="0.2">
      <c r="A23" s="1">
        <v>3</v>
      </c>
      <c r="B23" s="3" t="s">
        <v>251</v>
      </c>
      <c r="C23" s="3">
        <v>63</v>
      </c>
      <c r="D23" s="4" t="s">
        <v>323</v>
      </c>
      <c r="E23" s="58" t="str">
        <f>INDEX(TBLStructure[Note Title],MATCH(C23,TBLStructure[Model Reference],0))</f>
        <v>Inventories</v>
      </c>
      <c r="F23" s="49" t="str">
        <f ca="1">INDEX(TBLStructure[Full Note Ref],MATCH(C23,TBLStructure[Model Reference],0))</f>
        <v>3.2C</v>
      </c>
      <c r="G23" s="31">
        <f>'FPO3.2'!G30</f>
        <v>0</v>
      </c>
      <c r="H23" s="32">
        <f>'FPO3.2'!H30</f>
        <v>0</v>
      </c>
      <c r="I23" s="32"/>
      <c r="J23" s="32">
        <v>0</v>
      </c>
    </row>
    <row r="24" spans="1:10" ht="12" customHeight="1" x14ac:dyDescent="0.2">
      <c r="A24" s="1">
        <v>3</v>
      </c>
      <c r="B24" s="3" t="s">
        <v>251</v>
      </c>
      <c r="C24" s="3">
        <v>64</v>
      </c>
      <c r="D24" s="4" t="s">
        <v>324</v>
      </c>
      <c r="E24" s="58" t="s">
        <v>325</v>
      </c>
      <c r="F24" s="49" t="str">
        <f ca="1">INDEX(TBLStructure[Full Note Ref],MATCH(C24,TBLStructure[Model Reference],0))</f>
        <v>3.2D</v>
      </c>
      <c r="G24" s="31">
        <f>'FPO3.2'!G44</f>
        <v>0</v>
      </c>
      <c r="H24" s="32">
        <f>'FPO3.2'!H44</f>
        <v>0</v>
      </c>
      <c r="I24" s="32"/>
      <c r="J24" s="32">
        <v>0</v>
      </c>
    </row>
    <row r="25" spans="1:10" ht="12" customHeight="1" x14ac:dyDescent="0.2">
      <c r="A25" s="1">
        <v>3</v>
      </c>
      <c r="B25" s="3" t="s">
        <v>251</v>
      </c>
      <c r="C25" s="3">
        <v>65</v>
      </c>
      <c r="E25" s="58" t="str">
        <f>INDEX(TBLStructure[Note Title],MATCH(C25,TBLStructure[Model Reference],0))</f>
        <v>Other non-financial assets</v>
      </c>
      <c r="F25" s="49" t="str">
        <f ca="1">INDEX(TBLStructure[Full Note Ref],MATCH(C25,TBLStructure[Model Reference],0))</f>
        <v>3.2E</v>
      </c>
      <c r="G25" s="31">
        <f>'FPO3.2'!G54</f>
        <v>0</v>
      </c>
      <c r="H25" s="32">
        <f>'FPO3.2'!H54</f>
        <v>0</v>
      </c>
      <c r="I25" s="32"/>
      <c r="J25" s="32">
        <v>0</v>
      </c>
    </row>
    <row r="26" spans="1:10" ht="12" customHeight="1" x14ac:dyDescent="0.2">
      <c r="A26" s="1">
        <v>3</v>
      </c>
      <c r="E26" s="21" t="s">
        <v>326</v>
      </c>
      <c r="F26" s="59"/>
      <c r="G26" s="60">
        <f>SUM(G15:G25)</f>
        <v>0</v>
      </c>
      <c r="H26" s="61">
        <f>SUM(H15:H25)</f>
        <v>0</v>
      </c>
      <c r="I26" s="32"/>
      <c r="J26" s="61">
        <f>SUM(J15:J25)</f>
        <v>0</v>
      </c>
    </row>
    <row r="27" spans="1:10" ht="12" customHeight="1" x14ac:dyDescent="0.2">
      <c r="A27" s="1">
        <v>3</v>
      </c>
      <c r="B27" s="3" t="s">
        <v>251</v>
      </c>
      <c r="C27" s="3" t="s">
        <v>255</v>
      </c>
      <c r="D27" s="4" t="s">
        <v>327</v>
      </c>
      <c r="E27" s="30" t="s">
        <v>328</v>
      </c>
      <c r="F27" s="59"/>
      <c r="G27" s="31">
        <v>0</v>
      </c>
      <c r="H27" s="32">
        <v>0</v>
      </c>
      <c r="I27" s="32"/>
      <c r="J27" s="32">
        <v>0</v>
      </c>
    </row>
    <row r="28" spans="1:10" ht="12" customHeight="1" x14ac:dyDescent="0.2">
      <c r="A28" s="1">
        <v>3</v>
      </c>
      <c r="E28" s="21" t="s">
        <v>329</v>
      </c>
      <c r="F28" s="59"/>
      <c r="G28" s="60">
        <f>SUM(G26:G27,G13)</f>
        <v>0</v>
      </c>
      <c r="H28" s="61">
        <f>SUM(H26:H27,H13)</f>
        <v>0</v>
      </c>
      <c r="I28" s="32"/>
      <c r="J28" s="61">
        <f>SUM(J26:J27,J13)</f>
        <v>0</v>
      </c>
    </row>
    <row r="29" spans="1:10" ht="5.65" customHeight="1" x14ac:dyDescent="0.2">
      <c r="A29" s="1">
        <v>3</v>
      </c>
      <c r="E29" s="21"/>
      <c r="F29" s="59"/>
      <c r="G29" s="31"/>
      <c r="H29" s="32"/>
      <c r="I29" s="32"/>
      <c r="J29" s="32"/>
    </row>
    <row r="30" spans="1:10" ht="12" customHeight="1" x14ac:dyDescent="0.2">
      <c r="A30" s="1">
        <v>3</v>
      </c>
      <c r="E30" s="21" t="s">
        <v>330</v>
      </c>
      <c r="F30" s="59"/>
      <c r="G30" s="31"/>
      <c r="H30" s="32"/>
      <c r="I30" s="32"/>
      <c r="J30" s="32"/>
    </row>
    <row r="31" spans="1:10" ht="12" customHeight="1" x14ac:dyDescent="0.2">
      <c r="A31" s="1">
        <v>3</v>
      </c>
      <c r="D31" s="4" t="s">
        <v>331</v>
      </c>
      <c r="E31" s="21" t="s">
        <v>136</v>
      </c>
      <c r="F31" s="59"/>
      <c r="G31" s="31"/>
      <c r="H31" s="32"/>
      <c r="I31" s="32"/>
      <c r="J31" s="32"/>
    </row>
    <row r="32" spans="1:10" ht="12" customHeight="1" x14ac:dyDescent="0.2">
      <c r="A32" s="1">
        <v>3</v>
      </c>
      <c r="B32" s="3" t="s">
        <v>251</v>
      </c>
      <c r="C32" s="3">
        <v>66</v>
      </c>
      <c r="E32" s="58" t="str">
        <f>INDEX(TBLStructure[Note Title],MATCH(C32,TBLStructure[Model Reference],0))</f>
        <v>Suppliers</v>
      </c>
      <c r="F32" s="49" t="str">
        <f ca="1">INDEX(TBLStructure[Full Note Ref],MATCH(C32,TBLStructure[Model Reference],0))</f>
        <v>3.3A</v>
      </c>
      <c r="G32" s="31">
        <f>'FPO3.3'!F10</f>
        <v>0</v>
      </c>
      <c r="H32" s="32">
        <f>'FPO3.3'!G10</f>
        <v>0</v>
      </c>
      <c r="I32" s="32"/>
      <c r="J32" s="32">
        <v>0</v>
      </c>
    </row>
    <row r="33" spans="1:10" ht="12" customHeight="1" x14ac:dyDescent="0.2">
      <c r="A33" s="1">
        <v>3</v>
      </c>
      <c r="B33" s="3" t="s">
        <v>251</v>
      </c>
      <c r="C33" s="3">
        <v>67</v>
      </c>
      <c r="E33" s="58" t="str">
        <f>INDEX(TBLStructure[Note Title],MATCH(C33,TBLStructure[Model Reference],0))</f>
        <v>Subsidies</v>
      </c>
      <c r="F33" s="49" t="str">
        <f ca="1">INDEX(TBLStructure[Full Note Ref],MATCH(C33,TBLStructure[Model Reference],0))</f>
        <v>3.3B</v>
      </c>
      <c r="G33" s="31">
        <f>'FPO3.3'!F24</f>
        <v>0</v>
      </c>
      <c r="H33" s="32">
        <f>'FPO3.3'!G24</f>
        <v>0</v>
      </c>
      <c r="I33" s="32"/>
      <c r="J33" s="32">
        <v>0</v>
      </c>
    </row>
    <row r="34" spans="1:10" ht="12" customHeight="1" x14ac:dyDescent="0.2">
      <c r="A34" s="1">
        <v>3</v>
      </c>
      <c r="B34" s="3" t="s">
        <v>251</v>
      </c>
      <c r="C34" s="3">
        <v>68</v>
      </c>
      <c r="E34" s="58" t="str">
        <f>INDEX(TBLStructure[Note Title],MATCH(C34,TBLStructure[Model Reference],0))</f>
        <v>Personal benefits</v>
      </c>
      <c r="F34" s="49" t="str">
        <f ca="1">INDEX(TBLStructure[Full Note Ref],MATCH(C34,TBLStructure[Model Reference],0))</f>
        <v>3.3C</v>
      </c>
      <c r="G34" s="31">
        <f>'FPO3.3'!F33</f>
        <v>0</v>
      </c>
      <c r="H34" s="32">
        <f>'FPO3.3'!G33</f>
        <v>0</v>
      </c>
      <c r="I34" s="32"/>
      <c r="J34" s="32">
        <v>0</v>
      </c>
    </row>
    <row r="35" spans="1:10" ht="12" customHeight="1" x14ac:dyDescent="0.2">
      <c r="A35" s="1">
        <v>3</v>
      </c>
      <c r="B35" s="3" t="s">
        <v>251</v>
      </c>
      <c r="C35" s="3">
        <v>69</v>
      </c>
      <c r="E35" s="58" t="str">
        <f>INDEX(TBLStructure[Note Title],MATCH(C35,TBLStructure[Model Reference],0))</f>
        <v>Grants</v>
      </c>
      <c r="F35" s="49" t="str">
        <f ca="1">INDEX(TBLStructure[Full Note Ref],MATCH(C35,TBLStructure[Model Reference],0))</f>
        <v>3.3D</v>
      </c>
      <c r="G35" s="31">
        <f>'FPO3.3'!F46</f>
        <v>0</v>
      </c>
      <c r="H35" s="32">
        <f>'FPO3.3'!G46</f>
        <v>0</v>
      </c>
      <c r="I35" s="32"/>
      <c r="J35" s="32">
        <v>0</v>
      </c>
    </row>
    <row r="36" spans="1:10" ht="12" customHeight="1" x14ac:dyDescent="0.2">
      <c r="A36" s="1">
        <v>3</v>
      </c>
      <c r="B36" s="3" t="s">
        <v>251</v>
      </c>
      <c r="C36" s="3">
        <v>70</v>
      </c>
      <c r="E36" s="58" t="str">
        <f>INDEX(TBLStructure[Note Title],MATCH(C36,TBLStructure[Model Reference],0))</f>
        <v>Dividends</v>
      </c>
      <c r="F36" s="49" t="str">
        <f ca="1">INDEX(TBLStructure[Full Note Ref],MATCH(C36,TBLStructure[Model Reference],0))</f>
        <v>3.3E</v>
      </c>
      <c r="G36" s="31">
        <f>'FPO3.3'!F58</f>
        <v>0</v>
      </c>
      <c r="H36" s="32">
        <f>'FPO3.3'!G58</f>
        <v>0</v>
      </c>
      <c r="I36" s="32"/>
      <c r="J36" s="32">
        <v>0</v>
      </c>
    </row>
    <row r="37" spans="1:10" ht="12" customHeight="1" x14ac:dyDescent="0.2">
      <c r="A37" s="1">
        <v>3</v>
      </c>
      <c r="B37" s="3" t="s">
        <v>251</v>
      </c>
      <c r="C37" s="3">
        <v>71</v>
      </c>
      <c r="D37" s="4" t="s">
        <v>331</v>
      </c>
      <c r="E37" s="58" t="str">
        <f>INDEX(TBLStructure[Note Title],MATCH(C37,TBLStructure[Model Reference],0))</f>
        <v>Other payables</v>
      </c>
      <c r="F37" s="49" t="str">
        <f ca="1">INDEX(TBLStructure[Full Note Ref],MATCH(C37,TBLStructure[Model Reference],0))</f>
        <v>3.3F</v>
      </c>
      <c r="G37" s="31">
        <f>'FPO3.3'!F72</f>
        <v>0</v>
      </c>
      <c r="H37" s="32">
        <f>'FPO3.3'!G72</f>
        <v>0</v>
      </c>
      <c r="I37" s="32"/>
      <c r="J37" s="32">
        <v>0</v>
      </c>
    </row>
    <row r="38" spans="1:10" ht="12" customHeight="1" x14ac:dyDescent="0.2">
      <c r="A38" s="1">
        <v>3</v>
      </c>
      <c r="E38" s="21" t="s">
        <v>332</v>
      </c>
      <c r="F38" s="59"/>
      <c r="G38" s="60">
        <f>SUM(G31:G37)</f>
        <v>0</v>
      </c>
      <c r="H38" s="61">
        <f>SUM(H31:H37)</f>
        <v>0</v>
      </c>
      <c r="I38" s="32"/>
      <c r="J38" s="61">
        <f>SUM(J31:J37)</f>
        <v>0</v>
      </c>
    </row>
    <row r="39" spans="1:10" ht="5.65" customHeight="1" x14ac:dyDescent="0.2">
      <c r="A39" s="1">
        <v>3</v>
      </c>
      <c r="E39" s="21"/>
      <c r="F39" s="59"/>
      <c r="G39" s="31"/>
      <c r="H39" s="32"/>
      <c r="I39" s="32"/>
      <c r="J39" s="32"/>
    </row>
    <row r="40" spans="1:10" ht="12" customHeight="1" x14ac:dyDescent="0.2">
      <c r="A40" s="1">
        <v>3</v>
      </c>
      <c r="D40" s="4" t="s">
        <v>333</v>
      </c>
      <c r="E40" s="21" t="s">
        <v>334</v>
      </c>
      <c r="F40" s="59"/>
      <c r="G40" s="31"/>
      <c r="H40" s="32"/>
      <c r="I40" s="32"/>
      <c r="J40" s="32"/>
    </row>
    <row r="41" spans="1:10" ht="12" customHeight="1" x14ac:dyDescent="0.2">
      <c r="A41" s="1">
        <v>3</v>
      </c>
      <c r="B41" s="3" t="s">
        <v>251</v>
      </c>
      <c r="C41" s="3">
        <v>72</v>
      </c>
      <c r="E41" s="58" t="str">
        <f>INDEX(TBLStructure[Note Title],MATCH(C41,TBLStructure[Model Reference],0))</f>
        <v>Loans</v>
      </c>
      <c r="F41" s="49" t="str">
        <f ca="1">INDEX(TBLStructure[Full Note Ref],MATCH(C41,TBLStructure[Model Reference],0))</f>
        <v>3.4A</v>
      </c>
      <c r="G41" s="31">
        <f>'FPO3.4'!F13</f>
        <v>0</v>
      </c>
      <c r="H41" s="32">
        <f>'FPO3.4'!G13</f>
        <v>0</v>
      </c>
      <c r="I41" s="32"/>
      <c r="J41" s="32">
        <v>0</v>
      </c>
    </row>
    <row r="42" spans="1:10" ht="12" customHeight="1" x14ac:dyDescent="0.2">
      <c r="A42" s="1">
        <v>3</v>
      </c>
      <c r="B42" s="3" t="s">
        <v>251</v>
      </c>
      <c r="C42" s="3">
        <v>73</v>
      </c>
      <c r="E42" s="58" t="str">
        <f>INDEX(TBLStructure[Note Title],MATCH(C42,TBLStructure[Model Reference],0))</f>
        <v>Leases</v>
      </c>
      <c r="F42" s="49" t="str">
        <f ca="1">INDEX(TBLStructure[Full Note Ref],MATCH(C42,TBLStructure[Model Reference],0))</f>
        <v>3.4B</v>
      </c>
      <c r="G42" s="31">
        <f>'FPO3.4'!F33</f>
        <v>0</v>
      </c>
      <c r="H42" s="32">
        <f>'FPO3.4'!G33</f>
        <v>0</v>
      </c>
      <c r="I42" s="32"/>
      <c r="J42" s="32">
        <v>0</v>
      </c>
    </row>
    <row r="43" spans="1:10" ht="12" customHeight="1" x14ac:dyDescent="0.2">
      <c r="A43" s="1">
        <v>3</v>
      </c>
      <c r="B43" s="3" t="s">
        <v>251</v>
      </c>
      <c r="C43" s="3">
        <v>74</v>
      </c>
      <c r="E43" s="58" t="str">
        <f>INDEX(TBLStructure[Note Title],MATCH(C43,TBLStructure[Model Reference],0))</f>
        <v>Deposits</v>
      </c>
      <c r="F43" s="49" t="str">
        <f ca="1">INDEX(TBLStructure[Full Note Ref],MATCH(C43,TBLStructure[Model Reference],0))</f>
        <v>3.4C</v>
      </c>
      <c r="G43" s="31">
        <f>'FPO3.4'!F59</f>
        <v>0</v>
      </c>
      <c r="H43" s="32">
        <f>'FPO3.4'!G59</f>
        <v>0</v>
      </c>
      <c r="I43" s="32"/>
      <c r="J43" s="32">
        <v>0</v>
      </c>
    </row>
    <row r="44" spans="1:10" ht="12" customHeight="1" x14ac:dyDescent="0.2">
      <c r="A44" s="1">
        <v>3</v>
      </c>
      <c r="B44" s="3" t="s">
        <v>251</v>
      </c>
      <c r="C44" s="3">
        <v>75</v>
      </c>
      <c r="E44" s="58" t="str">
        <f>INDEX(TBLStructure[Note Title],MATCH(C44,TBLStructure[Model Reference],0))</f>
        <v>Other interest bearing liabilities</v>
      </c>
      <c r="F44" s="49" t="str">
        <f ca="1">INDEX(TBLStructure[Full Note Ref],MATCH(C44,TBLStructure[Model Reference],0))</f>
        <v>3.4D</v>
      </c>
      <c r="G44" s="31">
        <f>'FPO3.4'!F74</f>
        <v>0</v>
      </c>
      <c r="H44" s="32">
        <f>'FPO3.4'!G74</f>
        <v>0</v>
      </c>
      <c r="I44" s="32"/>
      <c r="J44" s="32">
        <v>0</v>
      </c>
    </row>
    <row r="45" spans="1:10" ht="12" customHeight="1" x14ac:dyDescent="0.2">
      <c r="A45" s="1">
        <v>3</v>
      </c>
      <c r="E45" s="21" t="s">
        <v>335</v>
      </c>
      <c r="F45" s="30"/>
      <c r="G45" s="60">
        <f>SUM(G40:G44)</f>
        <v>0</v>
      </c>
      <c r="H45" s="61">
        <f>SUM(H40:H44)</f>
        <v>0</v>
      </c>
      <c r="I45" s="32"/>
      <c r="J45" s="61">
        <f>SUM(J40:J44)</f>
        <v>0</v>
      </c>
    </row>
    <row r="46" spans="1:10" ht="5.65" customHeight="1" x14ac:dyDescent="0.2">
      <c r="A46" s="1">
        <v>3</v>
      </c>
      <c r="E46" s="21"/>
      <c r="F46" s="30"/>
      <c r="G46" s="31"/>
      <c r="H46" s="32"/>
      <c r="I46" s="32"/>
      <c r="J46" s="32"/>
    </row>
    <row r="47" spans="1:10" ht="12" customHeight="1" x14ac:dyDescent="0.2">
      <c r="A47" s="1">
        <v>3</v>
      </c>
      <c r="D47" s="4" t="s">
        <v>336</v>
      </c>
      <c r="E47" s="21" t="s">
        <v>337</v>
      </c>
      <c r="F47" s="59"/>
      <c r="G47" s="31"/>
      <c r="H47" s="32"/>
      <c r="I47" s="32"/>
      <c r="J47" s="32"/>
    </row>
    <row r="48" spans="1:10" ht="12" customHeight="1" x14ac:dyDescent="0.2">
      <c r="A48" s="1">
        <v>3</v>
      </c>
      <c r="B48" s="3" t="s">
        <v>251</v>
      </c>
      <c r="C48" s="3">
        <v>110</v>
      </c>
      <c r="E48" s="58" t="str">
        <f>INDEX(TBLStructure[Note Title],MATCH(C48,TBLStructure[Model Reference],0))</f>
        <v>Employee provisions</v>
      </c>
      <c r="F48" s="49" t="str">
        <f ca="1">INDEX(TBLStructure[Full Note Ref],MATCH(C48,TBLStructure[Model Reference],0))</f>
        <v>6.1A</v>
      </c>
      <c r="G48" s="31">
        <f>'PR6.1'!F12</f>
        <v>0</v>
      </c>
      <c r="H48" s="32">
        <f>'PR6.1'!G12</f>
        <v>0</v>
      </c>
      <c r="I48" s="32"/>
      <c r="J48" s="32">
        <v>0</v>
      </c>
    </row>
    <row r="49" spans="1:10" ht="12" customHeight="1" x14ac:dyDescent="0.2">
      <c r="A49" s="1">
        <v>3</v>
      </c>
      <c r="B49" s="3" t="s">
        <v>251</v>
      </c>
      <c r="C49" s="3">
        <v>76</v>
      </c>
      <c r="E49" s="58" t="str">
        <f>INDEX(TBLStructure[Note Title],MATCH(C49,TBLStructure[Model Reference],0))</f>
        <v>Competitive neutrality liabilities</v>
      </c>
      <c r="F49" s="49" t="str">
        <f ca="1">INDEX(TBLStructure[Full Note Ref],MATCH(C49,TBLStructure[Model Reference],0))</f>
        <v>3.5A</v>
      </c>
      <c r="G49" s="31">
        <f>'FPO3.5'!G9</f>
        <v>0</v>
      </c>
      <c r="H49" s="32">
        <f>'FPO3.5'!H9</f>
        <v>0</v>
      </c>
      <c r="I49" s="32"/>
      <c r="J49" s="32">
        <v>0</v>
      </c>
    </row>
    <row r="50" spans="1:10" ht="12" customHeight="1" x14ac:dyDescent="0.2">
      <c r="A50" s="1">
        <v>3</v>
      </c>
      <c r="B50" s="3" t="s">
        <v>251</v>
      </c>
      <c r="C50" s="3">
        <v>77</v>
      </c>
      <c r="E50" s="58" t="str">
        <f>INDEX(TBLStructure[Note Title],MATCH(C50,TBLStructure[Model Reference],0))</f>
        <v>Other provisions</v>
      </c>
      <c r="F50" s="49" t="str">
        <f ca="1">INDEX(TBLStructure[Full Note Ref],MATCH(C50,TBLStructure[Model Reference],0))</f>
        <v>3.5B</v>
      </c>
      <c r="G50" s="31">
        <f>'FPO3.5'!H26</f>
        <v>0</v>
      </c>
      <c r="H50" s="32">
        <f>'FPO3.5'!H21</f>
        <v>0</v>
      </c>
      <c r="I50" s="32"/>
      <c r="J50" s="32">
        <v>0</v>
      </c>
    </row>
    <row r="51" spans="1:10" ht="12" customHeight="1" x14ac:dyDescent="0.2">
      <c r="A51" s="1">
        <v>3</v>
      </c>
      <c r="E51" s="21" t="s">
        <v>338</v>
      </c>
      <c r="F51" s="62"/>
      <c r="G51" s="60">
        <f>SUM(G47:G50)</f>
        <v>0</v>
      </c>
      <c r="H51" s="61">
        <f>SUM(H47:H50)</f>
        <v>0</v>
      </c>
      <c r="I51" s="32"/>
      <c r="J51" s="61">
        <f>SUM(J47:J50)</f>
        <v>0</v>
      </c>
    </row>
    <row r="52" spans="1:10" ht="5.65" customHeight="1" x14ac:dyDescent="0.2">
      <c r="A52" s="1">
        <v>3</v>
      </c>
      <c r="E52" s="21"/>
      <c r="F52" s="62"/>
      <c r="G52" s="31"/>
      <c r="H52" s="32"/>
      <c r="I52" s="32"/>
      <c r="J52" s="32"/>
    </row>
    <row r="53" spans="1:10" ht="12" customHeight="1" x14ac:dyDescent="0.2">
      <c r="A53" s="1">
        <v>3</v>
      </c>
      <c r="D53" s="4" t="s">
        <v>339</v>
      </c>
      <c r="E53" s="30" t="s">
        <v>340</v>
      </c>
      <c r="F53" s="30"/>
      <c r="G53" s="31">
        <v>0</v>
      </c>
      <c r="H53" s="32">
        <v>0</v>
      </c>
      <c r="I53" s="32"/>
      <c r="J53" s="32">
        <v>0</v>
      </c>
    </row>
    <row r="54" spans="1:10" ht="12" customHeight="1" x14ac:dyDescent="0.2">
      <c r="A54" s="1">
        <v>3</v>
      </c>
      <c r="E54" s="21" t="s">
        <v>341</v>
      </c>
      <c r="F54" s="30"/>
      <c r="G54" s="60">
        <f>SUM(G51:G53,G45,G38)</f>
        <v>0</v>
      </c>
      <c r="H54" s="61">
        <f>SUM(H51:H53,H45,H38)</f>
        <v>0</v>
      </c>
      <c r="I54" s="32"/>
      <c r="J54" s="61">
        <f>SUM(J51:J53,J45,J38)</f>
        <v>0</v>
      </c>
    </row>
    <row r="55" spans="1:10" ht="12" customHeight="1" x14ac:dyDescent="0.2">
      <c r="A55" s="1">
        <v>3</v>
      </c>
      <c r="E55" s="21" t="s">
        <v>342</v>
      </c>
      <c r="F55" s="30"/>
      <c r="G55" s="60">
        <f>G28-G54</f>
        <v>0</v>
      </c>
      <c r="H55" s="61">
        <f>H28-H54</f>
        <v>0</v>
      </c>
      <c r="I55" s="32"/>
      <c r="J55" s="61">
        <f>J28-J54</f>
        <v>0</v>
      </c>
    </row>
    <row r="56" spans="1:10" ht="5.65" customHeight="1" x14ac:dyDescent="0.2">
      <c r="A56" s="1">
        <v>3</v>
      </c>
      <c r="E56" s="21"/>
      <c r="F56" s="30"/>
      <c r="G56" s="30"/>
      <c r="H56" s="30"/>
      <c r="I56" s="32"/>
      <c r="J56" s="30"/>
    </row>
    <row r="57" spans="1:10" ht="12" customHeight="1" x14ac:dyDescent="0.2">
      <c r="A57" s="1">
        <v>3</v>
      </c>
      <c r="E57" s="21" t="s">
        <v>343</v>
      </c>
      <c r="F57" s="30"/>
      <c r="G57" s="30"/>
      <c r="H57" s="30"/>
      <c r="I57" s="32"/>
      <c r="J57" s="30"/>
    </row>
    <row r="58" spans="1:10" ht="12" customHeight="1" x14ac:dyDescent="0.2">
      <c r="A58" s="1">
        <v>3</v>
      </c>
      <c r="D58" s="4" t="s">
        <v>344</v>
      </c>
      <c r="E58" s="58" t="s">
        <v>345</v>
      </c>
      <c r="F58" s="30"/>
      <c r="G58" s="31">
        <v>0</v>
      </c>
      <c r="H58" s="32">
        <v>0</v>
      </c>
      <c r="I58" s="32"/>
      <c r="J58" s="32">
        <v>0</v>
      </c>
    </row>
    <row r="59" spans="1:10" ht="12" customHeight="1" x14ac:dyDescent="0.2">
      <c r="A59" s="1">
        <v>3</v>
      </c>
      <c r="D59" s="1058" t="s">
        <v>346</v>
      </c>
      <c r="E59" s="58" t="s">
        <v>347</v>
      </c>
      <c r="F59" s="30"/>
      <c r="G59" s="31">
        <v>0</v>
      </c>
      <c r="H59" s="32">
        <v>0</v>
      </c>
      <c r="I59" s="32"/>
      <c r="J59" s="32">
        <v>0</v>
      </c>
    </row>
    <row r="60" spans="1:10" ht="12" customHeight="1" x14ac:dyDescent="0.2">
      <c r="A60" s="1">
        <v>3</v>
      </c>
      <c r="E60" s="58" t="s">
        <v>348</v>
      </c>
      <c r="F60" s="30"/>
      <c r="G60" s="31">
        <v>0</v>
      </c>
      <c r="H60" s="32">
        <v>0</v>
      </c>
      <c r="I60" s="32"/>
      <c r="J60" s="32">
        <v>0</v>
      </c>
    </row>
    <row r="61" spans="1:10" ht="12" customHeight="1" x14ac:dyDescent="0.2">
      <c r="A61" s="1">
        <v>3</v>
      </c>
      <c r="E61" s="21" t="s">
        <v>349</v>
      </c>
      <c r="F61" s="30"/>
      <c r="G61" s="60">
        <f>SUM(G58:G60)</f>
        <v>0</v>
      </c>
      <c r="H61" s="61">
        <f>SUM(H58:H60)</f>
        <v>0</v>
      </c>
      <c r="I61" s="32"/>
      <c r="J61" s="61">
        <f>SUM(J58:J60)</f>
        <v>0</v>
      </c>
    </row>
    <row r="62" spans="1:10" ht="12" customHeight="1" x14ac:dyDescent="0.2">
      <c r="A62" s="1">
        <v>3</v>
      </c>
      <c r="E62" s="1094" t="s">
        <v>301</v>
      </c>
      <c r="F62" s="1094"/>
      <c r="G62" s="1094"/>
      <c r="H62" s="1094"/>
      <c r="I62" s="33"/>
    </row>
    <row r="63" spans="1:10" customFormat="1" ht="30" customHeight="1" x14ac:dyDescent="0.25">
      <c r="A63">
        <v>3</v>
      </c>
      <c r="D63" s="63" t="s">
        <v>350</v>
      </c>
      <c r="E63" s="1095" t="s">
        <v>351</v>
      </c>
      <c r="F63" s="1095"/>
      <c r="G63" s="1095"/>
      <c r="H63" s="1095"/>
      <c r="I63" s="1095"/>
      <c r="J63" s="1095"/>
    </row>
    <row r="64" spans="1:10" ht="29.65" customHeight="1" x14ac:dyDescent="0.2">
      <c r="A64" s="1">
        <v>3</v>
      </c>
      <c r="D64" s="1091" t="s">
        <v>302</v>
      </c>
      <c r="E64" s="1096"/>
      <c r="F64" s="1096"/>
      <c r="G64" s="1096"/>
      <c r="H64" s="1096"/>
      <c r="I64" s="1096"/>
      <c r="J64" s="1096"/>
    </row>
    <row r="65" spans="1:10" x14ac:dyDescent="0.2">
      <c r="A65" s="1">
        <v>3</v>
      </c>
      <c r="D65" s="1091"/>
      <c r="E65" s="1097"/>
      <c r="F65" s="1097"/>
      <c r="G65" s="1097"/>
      <c r="H65" s="1097"/>
      <c r="I65" s="1097"/>
      <c r="J65" s="1097"/>
    </row>
    <row r="66" spans="1:10" x14ac:dyDescent="0.2">
      <c r="A66" s="1">
        <v>3</v>
      </c>
      <c r="D66" s="1091"/>
      <c r="E66" s="1096"/>
      <c r="F66" s="1096"/>
      <c r="G66" s="1096"/>
      <c r="H66" s="1096"/>
      <c r="I66" s="1096"/>
      <c r="J66" s="1096"/>
    </row>
    <row r="67" spans="1:10" x14ac:dyDescent="0.2">
      <c r="A67" s="1">
        <v>3</v>
      </c>
      <c r="E67" s="1086"/>
      <c r="F67" s="1086"/>
      <c r="G67" s="1086"/>
      <c r="H67" s="1086"/>
      <c r="I67" s="1086"/>
      <c r="J67" s="1086"/>
    </row>
  </sheetData>
  <mergeCells count="9">
    <mergeCell ref="E67:J67"/>
    <mergeCell ref="B1:C1"/>
    <mergeCell ref="E2:H2"/>
    <mergeCell ref="E62:H62"/>
    <mergeCell ref="E63:J63"/>
    <mergeCell ref="D64:D66"/>
    <mergeCell ref="E64:J64"/>
    <mergeCell ref="E65:J65"/>
    <mergeCell ref="E66:J66"/>
  </mergeCells>
  <hyperlinks>
    <hyperlink ref="F8" r:id="rId1" location="FPO3.1!D9" display="FPO3.1!D9" xr:uid="{33A64346-B250-41A3-8511-1CDB217BFC08}"/>
    <hyperlink ref="F9" r:id="rId2" location="FPO3.1!D17" display="FPO3.1!D17" xr:uid="{D5D2C60E-3552-45B7-A22C-7054CE340F3B}"/>
    <hyperlink ref="F10" r:id="rId3" location="FPO3.1!D88" display="FPO3.1!D88" xr:uid="{F58FFE9F-F55E-42E3-BB00-E1E35B80D4FF}"/>
    <hyperlink ref="F12" r:id="rId4" location="FPO3.1!D186" display="FPO3.1!D186" xr:uid="{B52CAF4D-E69B-4C59-A32B-7A8AC84EA0AF}"/>
    <hyperlink ref="F16" r:id="rId5" location="FPOPPE3.2!D2" display="FPOPPE3.2!D2" xr:uid="{F202535D-8395-43B1-8495-AAB805CDDF45}"/>
    <hyperlink ref="F22" r:id="rId6" location="FPO3.2!D4" display="FPO3.2!D4" xr:uid="{97D9D661-096E-41AF-95F3-DC227E0A8545}"/>
    <hyperlink ref="F23" r:id="rId7" location="FPO3.2!D24" display="FPO3.2!D24" xr:uid="{DC0C7023-DC10-487E-899C-1CA279792DB3}"/>
    <hyperlink ref="F24" r:id="rId8" location="FPO3.2!D42" display="FPO3.2!D42" xr:uid="{CA04C284-0E31-4DF8-99E4-84798F83BCAA}"/>
    <hyperlink ref="F25" r:id="rId9" location="FPO3.2!D51" display="FPO3.2!D51" xr:uid="{37285F2A-1EAA-44E4-B699-97F49E73EB05}"/>
    <hyperlink ref="F32" r:id="rId10" location="FPO3.3!D6" display="FPO3.3!D6" xr:uid="{BE6DF905-F5AB-4E4D-AA2D-4665EED1AD02}"/>
    <hyperlink ref="F33" r:id="rId11" location="FPO3.3!D22" display="FPO3.3!D22" xr:uid="{AF2BB964-6259-4E1D-8B30-57AEEDC70132}"/>
    <hyperlink ref="F34" r:id="rId12" location="FPO3.3!D31" display="FPO3.3!D31" xr:uid="{A0AD7394-3EFE-4900-AA37-40C9189A5E36}"/>
    <hyperlink ref="F35" r:id="rId13" location="FPO3.3!D40" display="FPO3.3!D40" xr:uid="{75073DC3-FFD4-47E8-A03D-BF4CC1D998DC}"/>
    <hyperlink ref="F36" r:id="rId14" location="FPO3.3!D55" display="FPO3.3!D55" xr:uid="{90243137-CC2E-48B3-81B2-22F49B32ED57}"/>
    <hyperlink ref="F37" r:id="rId15" location="FPO3.3!D63" display="FPO3.3!D63" xr:uid="{4225F32E-3FA5-4BED-801F-321DDFEDB90E}"/>
    <hyperlink ref="F41" r:id="rId16" location="FPO3.4!D7" display="FPO3.4!D7" xr:uid="{2DE57F37-E8F0-4939-AD81-B3C43B7569E0}"/>
    <hyperlink ref="F42" r:id="rId17" location="FPO3.4!D31" display="FPO3.4!D31" xr:uid="{4B3BEEAB-1C9D-4A92-96AB-2BD3DD1984F7}"/>
    <hyperlink ref="F43" r:id="rId18" location="FPO3.4!D53" display="FPO3.4!D53" xr:uid="{5F4FFB3F-A023-4437-94C5-4A59A96A1A58}"/>
    <hyperlink ref="F44" r:id="rId19" location="FPO3.4!D69" display="FPO3.4!D69" xr:uid="{0552A891-5EDF-4833-BABF-17BC3A3FB756}"/>
    <hyperlink ref="F48" r:id="rId20" location="PR6.1!D8" display="PR6.1!D8" xr:uid="{EAFA9774-B0B6-4129-9E96-040A5D9D0315}"/>
    <hyperlink ref="F49" r:id="rId21" location="FPO3.5!D7" display="FPO3.5!D7" xr:uid="{5147C608-48B6-448C-92BA-10DA062D3AFB}"/>
    <hyperlink ref="F17" r:id="rId22" location="FPOPPE3.2!D2" display="FPOPPE3.2!D2" xr:uid="{D67BC223-A9BF-49BD-B104-D2A78CC29525}"/>
    <hyperlink ref="F18" r:id="rId23" location="FPOPPE3.2!D2" display="FPOPPE3.2!D2" xr:uid="{267CEC68-FF14-43C4-927A-E90D988416B4}"/>
    <hyperlink ref="F19" r:id="rId24" location="FPOPPE3.2!D2" display="FPOPPE3.2!D2" xr:uid="{F2B29AFC-99A8-4327-98CE-42A8E15C50BE}"/>
    <hyperlink ref="F20" r:id="rId25" location="FPOPPE3.2!D2" display="FPOPPE3.2!D2" xr:uid="{FCF661DD-5B10-4112-A5BB-F43BBCE1E287}"/>
    <hyperlink ref="F21" r:id="rId26" location="FPOPPE3.2!D2" display="FPOPPE3.2!D2" xr:uid="{75F848D8-5612-431C-908C-3D36DE4A228D}"/>
    <hyperlink ref="F50" r:id="rId27" location="FPO3.5!D18" display="FPO3.5!D18" xr:uid="{D96D10C8-BB44-47C0-B4C3-4F1229FF3ACA}"/>
    <hyperlink ref="F11" r:id="rId28" location="FPO3.1!D148" display="FPO3.1!D148" xr:uid="{8BFD2BBA-0E72-4779-B203-3FE8DD4AEB3B}"/>
  </hyperlinks>
  <printOptions horizontalCentered="1"/>
  <pageMargins left="0.23622047244094491" right="0.23622047244094491" top="0.74803149606299213" bottom="0.74803149606299213" header="0.31496062992125984" footer="0.31496062992125984"/>
  <pageSetup paperSize="9" orientation="portrait" r:id="rId29"/>
  <rowBreaks count="1" manualBreakCount="1">
    <brk id="61" min="4" max="9" man="1"/>
  </rowBreaks>
  <customProperties>
    <customPr name="_pios_id" r:id="rId30"/>
  </customProperties>
  <drawing r:id="rId31"/>
  <legacyDrawing r:id="rId32"/>
  <mc:AlternateContent xmlns:mc="http://schemas.openxmlformats.org/markup-compatibility/2006">
    <mc:Choice Requires="x14">
      <controls>
        <mc:AlternateContent xmlns:mc="http://schemas.openxmlformats.org/markup-compatibility/2006">
          <mc:Choice Requires="x14">
            <control shapeId="41985" r:id="rId33" name="Label 1">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41986" r:id="rId34" name="Label 2">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41987" r:id="rId35" name="Label 3">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41988" r:id="rId36" name="Label 4">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41989" r:id="rId37" name="Label 5">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41990" r:id="rId38" name="Label 6">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41991" r:id="rId39" name="Label 7">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41992" r:id="rId40" name="Label 8">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41993" r:id="rId41" name="Label 9">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8692-1FC5-4760-9977-71496CE9365A}">
  <sheetPr codeName="Sheet17">
    <tabColor rgb="FF7030A0"/>
  </sheetPr>
  <dimension ref="A1:J123"/>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8.7109375" style="1" hidden="1" customWidth="1"/>
    <col min="2" max="2" width="7.28515625" style="1" hidden="1" customWidth="1"/>
    <col min="3" max="3" width="3" style="1" hidden="1" customWidth="1"/>
    <col min="4" max="4" width="19.7109375" style="4" customWidth="1"/>
    <col min="5" max="5" width="49.5703125" style="1" customWidth="1"/>
    <col min="6" max="6" width="7.7109375" style="1" customWidth="1"/>
    <col min="7" max="8" width="8.7109375" style="1" customWidth="1"/>
    <col min="9" max="9" width="4" style="1" customWidth="1"/>
    <col min="10" max="10" width="8.7109375" style="1" customWidth="1"/>
    <col min="11" max="16384" width="9.28515625" style="1"/>
  </cols>
  <sheetData>
    <row r="1" spans="1:10" ht="24" x14ac:dyDescent="0.2">
      <c r="A1" s="1" t="s">
        <v>0</v>
      </c>
      <c r="B1" s="1093" t="s">
        <v>243</v>
      </c>
      <c r="C1" s="1093"/>
      <c r="D1" s="1058" t="s">
        <v>352</v>
      </c>
    </row>
    <row r="2" spans="1:10" ht="15" customHeight="1" x14ac:dyDescent="0.2">
      <c r="A2" s="1">
        <v>3</v>
      </c>
      <c r="B2" s="1" t="s">
        <v>245</v>
      </c>
      <c r="C2" s="1">
        <v>3</v>
      </c>
      <c r="E2" s="1088" t="str">
        <f>INDEX(TBLStructure[Full Note Title],MATCH(C2,TBLStructure[Model Reference],0))</f>
        <v>Statement of Changes in Equity</v>
      </c>
      <c r="F2" s="1088"/>
      <c r="G2" s="1088"/>
      <c r="H2" s="1088"/>
      <c r="I2" s="30"/>
    </row>
    <row r="3" spans="1:10" ht="15" customHeight="1" thickBot="1" x14ac:dyDescent="0.25">
      <c r="A3" s="1">
        <v>3</v>
      </c>
      <c r="E3" s="1098" t="str">
        <f>_xlfn.CONCAT("for the period ended 30 June "&amp;Contents!F3)</f>
        <v>for the period ended 30 June 20X2</v>
      </c>
      <c r="F3" s="1098"/>
      <c r="G3" s="1098"/>
      <c r="H3" s="1098"/>
      <c r="I3" s="55"/>
    </row>
    <row r="4" spans="1:10" ht="25.9" customHeight="1" x14ac:dyDescent="0.2">
      <c r="A4" s="1">
        <v>3</v>
      </c>
      <c r="D4" s="42" t="s">
        <v>353</v>
      </c>
      <c r="E4" s="11"/>
      <c r="F4" s="11"/>
      <c r="G4" s="12" t="str">
        <f>Contents!F3</f>
        <v>20X2</v>
      </c>
      <c r="H4" s="13" t="str">
        <f>Contents!F4</f>
        <v>20X1</v>
      </c>
      <c r="I4" s="14"/>
      <c r="J4" s="15" t="s">
        <v>247</v>
      </c>
    </row>
    <row r="5" spans="1:10" ht="15" thickBot="1" x14ac:dyDescent="0.25">
      <c r="A5" s="1">
        <v>3</v>
      </c>
      <c r="D5" s="4" t="s">
        <v>354</v>
      </c>
      <c r="E5" s="56"/>
      <c r="F5" s="57" t="s">
        <v>248</v>
      </c>
      <c r="G5" s="18" t="s">
        <v>305</v>
      </c>
      <c r="H5" s="19" t="s">
        <v>305</v>
      </c>
      <c r="I5" s="19"/>
      <c r="J5" s="19" t="s">
        <v>305</v>
      </c>
    </row>
    <row r="6" spans="1:10" ht="12" customHeight="1" x14ac:dyDescent="0.2">
      <c r="A6" s="1">
        <v>3</v>
      </c>
      <c r="E6" s="21" t="s">
        <v>355</v>
      </c>
      <c r="F6" s="64"/>
      <c r="G6" s="22"/>
      <c r="H6" s="23"/>
      <c r="I6" s="23"/>
      <c r="J6" s="23"/>
    </row>
    <row r="7" spans="1:10" ht="12" customHeight="1" x14ac:dyDescent="0.2">
      <c r="A7" s="1">
        <v>3</v>
      </c>
      <c r="D7" s="4" t="s">
        <v>356</v>
      </c>
      <c r="E7" s="21" t="s">
        <v>357</v>
      </c>
      <c r="F7" s="21"/>
      <c r="H7" s="41"/>
      <c r="I7" s="30"/>
      <c r="J7" s="41"/>
    </row>
    <row r="8" spans="1:10" ht="12" customHeight="1" x14ac:dyDescent="0.2">
      <c r="A8" s="1">
        <v>3</v>
      </c>
      <c r="E8" s="30" t="s">
        <v>358</v>
      </c>
      <c r="F8" s="30"/>
      <c r="G8" s="40">
        <f>H31</f>
        <v>0</v>
      </c>
      <c r="H8" s="41">
        <v>0</v>
      </c>
      <c r="I8" s="29"/>
      <c r="J8" s="41">
        <v>0</v>
      </c>
    </row>
    <row r="9" spans="1:10" ht="12" customHeight="1" x14ac:dyDescent="0.2">
      <c r="A9" s="1">
        <v>3</v>
      </c>
      <c r="D9" s="4" t="s">
        <v>359</v>
      </c>
      <c r="E9" s="30" t="s">
        <v>360</v>
      </c>
      <c r="F9" s="30"/>
      <c r="G9" s="40">
        <v>0</v>
      </c>
      <c r="H9" s="41">
        <v>0</v>
      </c>
      <c r="I9" s="29"/>
      <c r="J9" s="41">
        <v>0</v>
      </c>
    </row>
    <row r="10" spans="1:10" ht="12" customHeight="1" x14ac:dyDescent="0.2">
      <c r="A10" s="1">
        <v>3</v>
      </c>
      <c r="D10" s="4" t="s">
        <v>359</v>
      </c>
      <c r="E10" s="30" t="s">
        <v>361</v>
      </c>
      <c r="F10" s="30"/>
      <c r="G10" s="40">
        <v>0</v>
      </c>
      <c r="H10" s="41">
        <v>0</v>
      </c>
      <c r="I10" s="29"/>
      <c r="J10" s="41">
        <v>0</v>
      </c>
    </row>
    <row r="11" spans="1:10" ht="12" customHeight="1" x14ac:dyDescent="0.2">
      <c r="A11" s="1">
        <v>3</v>
      </c>
      <c r="E11" s="66" t="s">
        <v>362</v>
      </c>
      <c r="F11" s="66"/>
      <c r="G11" s="35">
        <f>SUM(G7:G10)</f>
        <v>0</v>
      </c>
      <c r="H11" s="36">
        <f>SUM(H7:H10)</f>
        <v>0</v>
      </c>
      <c r="I11" s="41"/>
      <c r="J11" s="36">
        <f>SUM(J7:J10)</f>
        <v>0</v>
      </c>
    </row>
    <row r="12" spans="1:10" ht="12" customHeight="1" x14ac:dyDescent="0.2">
      <c r="A12" s="1">
        <v>3</v>
      </c>
      <c r="E12" s="21"/>
      <c r="F12" s="21"/>
      <c r="G12" s="28"/>
      <c r="H12" s="29"/>
      <c r="I12" s="29"/>
    </row>
    <row r="13" spans="1:10" ht="12" customHeight="1" x14ac:dyDescent="0.2">
      <c r="A13" s="1">
        <v>3</v>
      </c>
      <c r="E13" s="21" t="s">
        <v>363</v>
      </c>
      <c r="F13" s="21"/>
      <c r="G13" s="28"/>
      <c r="H13" s="29"/>
      <c r="I13" s="29"/>
    </row>
    <row r="14" spans="1:10" ht="12" customHeight="1" x14ac:dyDescent="0.2">
      <c r="A14" s="1">
        <v>3</v>
      </c>
      <c r="D14" s="4" t="s">
        <v>364</v>
      </c>
      <c r="E14" s="30" t="s">
        <v>365</v>
      </c>
      <c r="F14" s="30"/>
      <c r="G14" s="28">
        <v>0</v>
      </c>
      <c r="H14" s="29">
        <v>0</v>
      </c>
      <c r="I14" s="29"/>
      <c r="J14" s="41">
        <v>0</v>
      </c>
    </row>
    <row r="15" spans="1:10" ht="12" customHeight="1" x14ac:dyDescent="0.2">
      <c r="A15" s="1">
        <v>3</v>
      </c>
      <c r="D15" s="4" t="s">
        <v>366</v>
      </c>
      <c r="E15" s="66" t="s">
        <v>367</v>
      </c>
      <c r="F15" s="66"/>
      <c r="G15" s="35">
        <f>SUM(G13:G14)</f>
        <v>0</v>
      </c>
      <c r="H15" s="36">
        <f>SUM(H13:H14)</f>
        <v>0</v>
      </c>
      <c r="I15" s="41"/>
      <c r="J15" s="36">
        <f>SUM(J13:J14)</f>
        <v>0</v>
      </c>
    </row>
    <row r="16" spans="1:10" ht="12" customHeight="1" x14ac:dyDescent="0.2">
      <c r="A16" s="1">
        <v>3</v>
      </c>
      <c r="D16" s="4" t="s">
        <v>368</v>
      </c>
      <c r="E16" s="21" t="s">
        <v>369</v>
      </c>
      <c r="F16" s="21"/>
      <c r="G16" s="28"/>
      <c r="H16" s="29"/>
      <c r="I16" s="29"/>
    </row>
    <row r="17" spans="1:10" ht="12" customHeight="1" x14ac:dyDescent="0.2">
      <c r="A17" s="1">
        <v>3</v>
      </c>
      <c r="D17" s="4" t="s">
        <v>368</v>
      </c>
      <c r="E17" s="67" t="s">
        <v>370</v>
      </c>
      <c r="F17" s="21"/>
      <c r="G17" s="28"/>
      <c r="H17" s="29"/>
      <c r="I17" s="29"/>
    </row>
    <row r="18" spans="1:10" ht="12" customHeight="1" x14ac:dyDescent="0.2">
      <c r="A18" s="1">
        <v>3</v>
      </c>
      <c r="E18" s="58" t="s">
        <v>371</v>
      </c>
      <c r="F18" s="30"/>
      <c r="G18" s="28"/>
      <c r="H18" s="29"/>
      <c r="I18" s="29"/>
    </row>
    <row r="19" spans="1:10" ht="12" customHeight="1" x14ac:dyDescent="0.2">
      <c r="A19" s="1">
        <v>3</v>
      </c>
      <c r="D19" s="4" t="s">
        <v>368</v>
      </c>
      <c r="E19" s="68" t="s">
        <v>84</v>
      </c>
      <c r="F19" s="58"/>
      <c r="G19" s="28">
        <v>0</v>
      </c>
      <c r="H19" s="29">
        <v>0</v>
      </c>
      <c r="I19" s="29"/>
      <c r="J19" s="41">
        <v>0</v>
      </c>
    </row>
    <row r="20" spans="1:10" ht="12" customHeight="1" x14ac:dyDescent="0.2">
      <c r="A20" s="1">
        <v>3</v>
      </c>
      <c r="E20" s="58" t="s">
        <v>372</v>
      </c>
      <c r="F20" s="30"/>
      <c r="G20" s="28"/>
      <c r="H20" s="29"/>
      <c r="I20" s="29"/>
    </row>
    <row r="21" spans="1:10" ht="12" customHeight="1" x14ac:dyDescent="0.2">
      <c r="A21" s="1">
        <v>3</v>
      </c>
      <c r="C21" s="1">
        <v>143</v>
      </c>
      <c r="D21" s="4" t="s">
        <v>373</v>
      </c>
      <c r="E21" s="68" t="s">
        <v>240</v>
      </c>
      <c r="F21" s="69" t="str">
        <f ca="1">LEFT(INDEX(TBLStructure[Full Note Ref],MATCH(C21,TBLStructure[Model Reference],0)),3)</f>
        <v>8.3</v>
      </c>
      <c r="G21" s="28">
        <v>0</v>
      </c>
      <c r="H21" s="29">
        <v>0</v>
      </c>
      <c r="I21" s="29"/>
      <c r="J21" s="41">
        <v>0</v>
      </c>
    </row>
    <row r="22" spans="1:10" ht="12" customHeight="1" x14ac:dyDescent="0.2">
      <c r="A22" s="1">
        <v>3</v>
      </c>
      <c r="E22" s="68" t="s">
        <v>374</v>
      </c>
      <c r="F22" s="58"/>
      <c r="G22" s="28">
        <v>0</v>
      </c>
      <c r="H22" s="29">
        <v>0</v>
      </c>
      <c r="I22" s="29"/>
      <c r="J22" s="41">
        <v>0</v>
      </c>
    </row>
    <row r="23" spans="1:10" ht="12" customHeight="1" x14ac:dyDescent="0.2">
      <c r="A23" s="1">
        <v>3</v>
      </c>
      <c r="D23" s="4" t="s">
        <v>368</v>
      </c>
      <c r="E23" s="67" t="s">
        <v>375</v>
      </c>
      <c r="F23" s="21"/>
      <c r="G23" s="28"/>
      <c r="H23" s="29"/>
      <c r="I23" s="29"/>
    </row>
    <row r="24" spans="1:10" ht="12" customHeight="1" x14ac:dyDescent="0.2">
      <c r="A24" s="1">
        <v>3</v>
      </c>
      <c r="E24" s="58" t="s">
        <v>376</v>
      </c>
      <c r="F24" s="30"/>
      <c r="G24" s="28">
        <v>0</v>
      </c>
      <c r="H24" s="29">
        <v>0</v>
      </c>
      <c r="I24" s="29"/>
      <c r="J24" s="41">
        <v>0</v>
      </c>
    </row>
    <row r="25" spans="1:10" ht="12" customHeight="1" x14ac:dyDescent="0.2">
      <c r="A25" s="1">
        <v>3</v>
      </c>
      <c r="E25" s="58" t="s">
        <v>377</v>
      </c>
      <c r="F25" s="30"/>
      <c r="G25" s="28">
        <v>0</v>
      </c>
      <c r="H25" s="29">
        <v>0</v>
      </c>
      <c r="I25" s="29"/>
      <c r="J25" s="41">
        <v>0</v>
      </c>
    </row>
    <row r="26" spans="1:10" ht="12" customHeight="1" x14ac:dyDescent="0.2">
      <c r="A26" s="1">
        <v>3</v>
      </c>
      <c r="E26" s="58" t="s">
        <v>378</v>
      </c>
      <c r="F26" s="30"/>
      <c r="G26" s="28">
        <v>0</v>
      </c>
      <c r="H26" s="29">
        <v>0</v>
      </c>
      <c r="I26" s="29"/>
      <c r="J26" s="41">
        <v>0</v>
      </c>
    </row>
    <row r="27" spans="1:10" ht="12" customHeight="1" x14ac:dyDescent="0.2">
      <c r="A27" s="1">
        <v>3</v>
      </c>
      <c r="E27" s="58" t="s">
        <v>379</v>
      </c>
      <c r="F27" s="30"/>
      <c r="G27" s="28">
        <v>0</v>
      </c>
      <c r="H27" s="29">
        <v>0</v>
      </c>
      <c r="I27" s="29"/>
      <c r="J27" s="41">
        <v>0</v>
      </c>
    </row>
    <row r="28" spans="1:10" ht="12" customHeight="1" x14ac:dyDescent="0.2">
      <c r="A28" s="1">
        <v>3</v>
      </c>
      <c r="C28" s="1">
        <v>143</v>
      </c>
      <c r="D28" s="4" t="s">
        <v>373</v>
      </c>
      <c r="E28" s="58" t="s">
        <v>380</v>
      </c>
      <c r="F28" s="69" t="str">
        <f ca="1">LEFT(INDEX(TBLStructure[Full Note Ref],MATCH(C28,TBLStructure[Model Reference],0)),3)</f>
        <v>8.3</v>
      </c>
      <c r="G28" s="28">
        <v>0</v>
      </c>
      <c r="H28" s="29">
        <v>0</v>
      </c>
      <c r="I28" s="29"/>
      <c r="J28" s="41">
        <v>0</v>
      </c>
    </row>
    <row r="29" spans="1:10" ht="12" customHeight="1" x14ac:dyDescent="0.2">
      <c r="A29" s="1">
        <v>3</v>
      </c>
      <c r="E29" s="66" t="s">
        <v>381</v>
      </c>
      <c r="F29" s="66"/>
      <c r="G29" s="35">
        <f>SUM(G17:G28)</f>
        <v>0</v>
      </c>
      <c r="H29" s="36">
        <f>SUM(H17:H28)</f>
        <v>0</v>
      </c>
      <c r="I29" s="41"/>
      <c r="J29" s="36">
        <f>SUM(J17:J28)</f>
        <v>0</v>
      </c>
    </row>
    <row r="30" spans="1:10" ht="12" customHeight="1" x14ac:dyDescent="0.2">
      <c r="A30" s="1">
        <v>3</v>
      </c>
      <c r="D30" s="4" t="s">
        <v>356</v>
      </c>
      <c r="E30" s="70" t="s">
        <v>382</v>
      </c>
      <c r="F30" s="70"/>
      <c r="G30" s="35">
        <v>0</v>
      </c>
      <c r="H30" s="36">
        <v>0</v>
      </c>
      <c r="I30" s="41"/>
      <c r="J30" s="36">
        <v>0</v>
      </c>
    </row>
    <row r="31" spans="1:10" ht="12" customHeight="1" x14ac:dyDescent="0.2">
      <c r="A31" s="1">
        <v>3</v>
      </c>
      <c r="D31" s="4" t="s">
        <v>356</v>
      </c>
      <c r="E31" s="66" t="s">
        <v>383</v>
      </c>
      <c r="F31" s="66"/>
      <c r="G31" s="35">
        <f>SUM(G29:G30,G15:G15,G11)</f>
        <v>0</v>
      </c>
      <c r="H31" s="36">
        <f>SUM(H29:H30,H15:H15,H11)</f>
        <v>0</v>
      </c>
      <c r="I31" s="41"/>
      <c r="J31" s="36">
        <f>SUM(J29:J30,J15:J15,J11)</f>
        <v>0</v>
      </c>
    </row>
    <row r="32" spans="1:10" x14ac:dyDescent="0.2">
      <c r="A32" s="1">
        <v>3</v>
      </c>
      <c r="E32" s="21"/>
      <c r="F32" s="71"/>
      <c r="G32" s="72"/>
      <c r="H32" s="72"/>
      <c r="I32" s="72"/>
    </row>
    <row r="33" spans="1:10" ht="12" customHeight="1" x14ac:dyDescent="0.2">
      <c r="A33" s="1">
        <v>3</v>
      </c>
      <c r="E33" s="21" t="s">
        <v>384</v>
      </c>
      <c r="F33" s="64"/>
      <c r="G33" s="22"/>
      <c r="H33" s="23"/>
      <c r="I33" s="23"/>
      <c r="J33" s="23"/>
    </row>
    <row r="34" spans="1:10" ht="12" customHeight="1" x14ac:dyDescent="0.2">
      <c r="A34" s="1">
        <v>3</v>
      </c>
      <c r="D34" s="4" t="s">
        <v>356</v>
      </c>
      <c r="E34" s="21" t="s">
        <v>385</v>
      </c>
      <c r="F34" s="21"/>
      <c r="H34" s="29"/>
      <c r="I34" s="30"/>
      <c r="J34" s="29"/>
    </row>
    <row r="35" spans="1:10" ht="12" customHeight="1" x14ac:dyDescent="0.2">
      <c r="A35" s="1">
        <v>3</v>
      </c>
      <c r="E35" s="30" t="s">
        <v>358</v>
      </c>
      <c r="F35" s="30"/>
      <c r="G35" s="73">
        <f>H47</f>
        <v>0</v>
      </c>
      <c r="H35" s="32">
        <v>0</v>
      </c>
      <c r="I35" s="32"/>
      <c r="J35" s="32">
        <v>0</v>
      </c>
    </row>
    <row r="36" spans="1:10" ht="12" customHeight="1" x14ac:dyDescent="0.2">
      <c r="A36" s="1">
        <v>3</v>
      </c>
      <c r="D36" s="4" t="s">
        <v>359</v>
      </c>
      <c r="E36" s="30" t="s">
        <v>360</v>
      </c>
      <c r="F36" s="30"/>
      <c r="G36" s="31">
        <v>0</v>
      </c>
      <c r="H36" s="32">
        <v>0</v>
      </c>
      <c r="I36" s="32"/>
      <c r="J36" s="32">
        <v>0</v>
      </c>
    </row>
    <row r="37" spans="1:10" ht="12" customHeight="1" x14ac:dyDescent="0.2">
      <c r="A37" s="1">
        <v>3</v>
      </c>
      <c r="D37" s="4" t="s">
        <v>359</v>
      </c>
      <c r="E37" s="30" t="s">
        <v>361</v>
      </c>
      <c r="F37" s="30"/>
      <c r="G37" s="31">
        <v>0</v>
      </c>
      <c r="H37" s="32">
        <v>0</v>
      </c>
      <c r="I37" s="32"/>
      <c r="J37" s="32">
        <v>0</v>
      </c>
    </row>
    <row r="38" spans="1:10" ht="12" hidden="1" customHeight="1" x14ac:dyDescent="0.2">
      <c r="A38" s="1">
        <v>3</v>
      </c>
      <c r="E38" s="74" t="s">
        <v>386</v>
      </c>
      <c r="F38" s="30"/>
      <c r="G38" s="31">
        <v>0</v>
      </c>
      <c r="H38" s="32">
        <v>0</v>
      </c>
      <c r="I38" s="32"/>
      <c r="J38" s="32">
        <v>0</v>
      </c>
    </row>
    <row r="39" spans="1:10" ht="12" hidden="1" customHeight="1" x14ac:dyDescent="0.2">
      <c r="A39" s="1">
        <v>3</v>
      </c>
      <c r="E39" s="74" t="s">
        <v>387</v>
      </c>
      <c r="F39" s="30"/>
      <c r="G39" s="31">
        <v>0</v>
      </c>
      <c r="H39" s="32">
        <v>0</v>
      </c>
      <c r="I39" s="32"/>
      <c r="J39" s="32">
        <v>0</v>
      </c>
    </row>
    <row r="40" spans="1:10" ht="12" customHeight="1" x14ac:dyDescent="0.2">
      <c r="A40" s="1">
        <v>3</v>
      </c>
      <c r="E40" s="66" t="s">
        <v>362</v>
      </c>
      <c r="F40" s="66"/>
      <c r="G40" s="35">
        <f>SUM(G34:G39)</f>
        <v>0</v>
      </c>
      <c r="H40" s="36">
        <f>SUM(H34:H39)</f>
        <v>0</v>
      </c>
      <c r="I40" s="41"/>
      <c r="J40" s="36">
        <f>SUM(J34:J39)</f>
        <v>0</v>
      </c>
    </row>
    <row r="41" spans="1:10" ht="12" customHeight="1" x14ac:dyDescent="0.2">
      <c r="A41" s="1">
        <v>3</v>
      </c>
      <c r="E41" s="21"/>
      <c r="F41" s="21"/>
      <c r="G41" s="28"/>
      <c r="H41" s="29"/>
      <c r="I41" s="29"/>
    </row>
    <row r="42" spans="1:10" ht="12" customHeight="1" x14ac:dyDescent="0.2">
      <c r="A42" s="1">
        <v>3</v>
      </c>
      <c r="E42" s="21" t="s">
        <v>363</v>
      </c>
      <c r="F42" s="21"/>
      <c r="G42" s="28"/>
      <c r="H42" s="29"/>
      <c r="I42" s="29"/>
    </row>
    <row r="43" spans="1:10" ht="12" customHeight="1" x14ac:dyDescent="0.2">
      <c r="A43" s="1">
        <v>3</v>
      </c>
      <c r="D43" s="4" t="s">
        <v>388</v>
      </c>
      <c r="E43" s="30" t="s">
        <v>14</v>
      </c>
      <c r="F43" s="30"/>
      <c r="G43" s="28">
        <v>0</v>
      </c>
      <c r="H43" s="29">
        <v>0</v>
      </c>
      <c r="I43" s="29"/>
      <c r="J43" s="29">
        <v>0</v>
      </c>
    </row>
    <row r="44" spans="1:10" ht="12" customHeight="1" x14ac:dyDescent="0.2">
      <c r="A44" s="1">
        <v>3</v>
      </c>
      <c r="D44" s="4" t="s">
        <v>364</v>
      </c>
      <c r="E44" s="30" t="s">
        <v>365</v>
      </c>
      <c r="F44" s="30"/>
      <c r="G44" s="28">
        <v>0</v>
      </c>
      <c r="H44" s="29">
        <v>0</v>
      </c>
      <c r="I44" s="29"/>
      <c r="J44" s="29">
        <v>0</v>
      </c>
    </row>
    <row r="45" spans="1:10" ht="12" customHeight="1" x14ac:dyDescent="0.2">
      <c r="A45" s="1">
        <v>3</v>
      </c>
      <c r="D45" s="4" t="s">
        <v>366</v>
      </c>
      <c r="E45" s="66" t="s">
        <v>367</v>
      </c>
      <c r="F45" s="66"/>
      <c r="G45" s="35">
        <f>SUM(G42:G44)</f>
        <v>0</v>
      </c>
      <c r="H45" s="36">
        <f>SUM(H42:H44)</f>
        <v>0</v>
      </c>
      <c r="I45" s="41"/>
      <c r="J45" s="36">
        <f>SUM(J42:J44)</f>
        <v>0</v>
      </c>
    </row>
    <row r="46" spans="1:10" ht="12" customHeight="1" x14ac:dyDescent="0.2">
      <c r="A46" s="1">
        <v>3</v>
      </c>
      <c r="D46" s="4" t="s">
        <v>356</v>
      </c>
      <c r="E46" s="70" t="s">
        <v>382</v>
      </c>
      <c r="F46" s="70"/>
      <c r="G46" s="35">
        <v>0</v>
      </c>
      <c r="H46" s="36">
        <v>0</v>
      </c>
      <c r="I46" s="41"/>
      <c r="J46" s="36">
        <v>0</v>
      </c>
    </row>
    <row r="47" spans="1:10" ht="12" customHeight="1" x14ac:dyDescent="0.2">
      <c r="A47" s="1">
        <v>3</v>
      </c>
      <c r="D47" s="4" t="s">
        <v>356</v>
      </c>
      <c r="E47" s="66" t="s">
        <v>383</v>
      </c>
      <c r="F47" s="66"/>
      <c r="G47" s="35">
        <f>SUM(G45:G46,G40)</f>
        <v>0</v>
      </c>
      <c r="H47" s="36">
        <f>SUM(H45:H46,H40)</f>
        <v>0</v>
      </c>
      <c r="I47" s="41"/>
      <c r="J47" s="36">
        <f>SUM(J45:J46,J40)</f>
        <v>0</v>
      </c>
    </row>
    <row r="48" spans="1:10" ht="12" customHeight="1" x14ac:dyDescent="0.2">
      <c r="A48" s="1">
        <v>3</v>
      </c>
      <c r="E48" s="21"/>
      <c r="F48" s="71"/>
      <c r="G48" s="72"/>
      <c r="H48" s="72"/>
      <c r="I48" s="72"/>
    </row>
    <row r="49" spans="1:10" ht="12" customHeight="1" x14ac:dyDescent="0.2">
      <c r="A49" s="1">
        <v>3</v>
      </c>
      <c r="E49" s="21" t="s">
        <v>389</v>
      </c>
      <c r="F49" s="64"/>
      <c r="G49" s="22"/>
      <c r="H49" s="23"/>
      <c r="I49" s="23"/>
      <c r="J49" s="23"/>
    </row>
    <row r="50" spans="1:10" ht="12" customHeight="1" x14ac:dyDescent="0.2">
      <c r="A50" s="1">
        <v>3</v>
      </c>
      <c r="D50" s="4" t="s">
        <v>356</v>
      </c>
      <c r="E50" s="21" t="s">
        <v>385</v>
      </c>
      <c r="F50" s="21"/>
      <c r="H50" s="29"/>
      <c r="I50" s="30"/>
      <c r="J50" s="29"/>
    </row>
    <row r="51" spans="1:10" ht="12" customHeight="1" x14ac:dyDescent="0.2">
      <c r="A51" s="1">
        <v>3</v>
      </c>
      <c r="E51" s="30" t="s">
        <v>358</v>
      </c>
      <c r="F51" s="30"/>
      <c r="G51" s="28">
        <f>H60</f>
        <v>0</v>
      </c>
      <c r="H51" s="29">
        <v>0</v>
      </c>
      <c r="I51" s="29"/>
      <c r="J51" s="29">
        <v>0</v>
      </c>
    </row>
    <row r="52" spans="1:10" ht="12" customHeight="1" x14ac:dyDescent="0.2">
      <c r="A52" s="1">
        <v>3</v>
      </c>
      <c r="D52" s="4" t="s">
        <v>359</v>
      </c>
      <c r="E52" s="30" t="s">
        <v>360</v>
      </c>
      <c r="F52" s="30"/>
      <c r="G52" s="28">
        <v>0</v>
      </c>
      <c r="H52" s="29">
        <v>0</v>
      </c>
      <c r="I52" s="29"/>
      <c r="J52" s="29">
        <v>0</v>
      </c>
    </row>
    <row r="53" spans="1:10" ht="12" customHeight="1" x14ac:dyDescent="0.2">
      <c r="A53" s="1">
        <v>3</v>
      </c>
      <c r="D53" s="4" t="s">
        <v>359</v>
      </c>
      <c r="E53" s="30" t="s">
        <v>361</v>
      </c>
      <c r="F53" s="30"/>
      <c r="G53" s="28">
        <v>0</v>
      </c>
      <c r="H53" s="29">
        <v>0</v>
      </c>
      <c r="I53" s="29"/>
      <c r="J53" s="29">
        <v>0</v>
      </c>
    </row>
    <row r="54" spans="1:10" ht="12" customHeight="1" x14ac:dyDescent="0.2">
      <c r="A54" s="1">
        <v>3</v>
      </c>
      <c r="E54" s="66" t="s">
        <v>362</v>
      </c>
      <c r="F54" s="66"/>
      <c r="G54" s="35">
        <f>SUM(G50:G53)</f>
        <v>0</v>
      </c>
      <c r="H54" s="36">
        <f>SUM(H50:H53)</f>
        <v>0</v>
      </c>
      <c r="I54" s="41"/>
      <c r="J54" s="36">
        <f>SUM(J50:J53)</f>
        <v>0</v>
      </c>
    </row>
    <row r="55" spans="1:10" ht="12" customHeight="1" x14ac:dyDescent="0.2">
      <c r="A55" s="1">
        <v>3</v>
      </c>
      <c r="E55" s="21"/>
      <c r="F55" s="21"/>
      <c r="G55" s="28"/>
      <c r="H55" s="29"/>
      <c r="I55" s="29"/>
    </row>
    <row r="56" spans="1:10" ht="12" customHeight="1" x14ac:dyDescent="0.2">
      <c r="A56" s="1">
        <v>3</v>
      </c>
      <c r="E56" s="21" t="s">
        <v>363</v>
      </c>
      <c r="F56" s="21"/>
      <c r="G56" s="28"/>
      <c r="H56" s="29"/>
      <c r="I56" s="29"/>
    </row>
    <row r="57" spans="1:10" ht="12" customHeight="1" x14ac:dyDescent="0.2">
      <c r="A57" s="1">
        <v>3</v>
      </c>
      <c r="D57" s="4" t="s">
        <v>364</v>
      </c>
      <c r="E57" s="30" t="s">
        <v>365</v>
      </c>
      <c r="F57" s="30"/>
      <c r="G57" s="28">
        <v>0</v>
      </c>
      <c r="H57" s="29">
        <v>0</v>
      </c>
      <c r="I57" s="29"/>
      <c r="J57" s="29">
        <v>0</v>
      </c>
    </row>
    <row r="58" spans="1:10" ht="12" customHeight="1" x14ac:dyDescent="0.2">
      <c r="A58" s="1">
        <v>3</v>
      </c>
      <c r="D58" s="4" t="s">
        <v>366</v>
      </c>
      <c r="E58" s="66" t="s">
        <v>367</v>
      </c>
      <c r="F58" s="66"/>
      <c r="G58" s="35">
        <f>SUM(G56:G57)</f>
        <v>0</v>
      </c>
      <c r="H58" s="36">
        <f>SUM(H56:H57)</f>
        <v>0</v>
      </c>
      <c r="I58" s="41"/>
      <c r="J58" s="36">
        <f>SUM(J56:J57)</f>
        <v>0</v>
      </c>
    </row>
    <row r="59" spans="1:10" ht="12" customHeight="1" x14ac:dyDescent="0.2">
      <c r="A59" s="1">
        <v>3</v>
      </c>
      <c r="D59" s="4" t="s">
        <v>356</v>
      </c>
      <c r="E59" s="70" t="s">
        <v>382</v>
      </c>
      <c r="F59" s="70"/>
      <c r="G59" s="35">
        <v>0</v>
      </c>
      <c r="H59" s="36">
        <v>0</v>
      </c>
      <c r="I59" s="41"/>
      <c r="J59" s="36">
        <v>0</v>
      </c>
    </row>
    <row r="60" spans="1:10" ht="12" customHeight="1" x14ac:dyDescent="0.2">
      <c r="A60" s="1">
        <v>3</v>
      </c>
      <c r="D60" s="4" t="s">
        <v>356</v>
      </c>
      <c r="E60" s="66" t="s">
        <v>383</v>
      </c>
      <c r="F60" s="66"/>
      <c r="G60" s="35">
        <f>SUM(G58:G59,G54)</f>
        <v>0</v>
      </c>
      <c r="H60" s="36">
        <f>SUM(H58:H59,H54)</f>
        <v>0</v>
      </c>
      <c r="I60" s="41"/>
      <c r="J60" s="36">
        <f>SUM(J58:J59,J54)</f>
        <v>0</v>
      </c>
    </row>
    <row r="61" spans="1:10" ht="6.6" customHeight="1" thickBot="1" x14ac:dyDescent="0.25">
      <c r="A61" s="1">
        <v>3</v>
      </c>
      <c r="E61" s="21"/>
      <c r="F61" s="21"/>
      <c r="G61" s="40"/>
      <c r="H61" s="41"/>
      <c r="I61" s="41"/>
      <c r="J61" s="41"/>
    </row>
    <row r="62" spans="1:10" ht="39.6" customHeight="1" x14ac:dyDescent="0.2">
      <c r="A62" s="1">
        <v>3</v>
      </c>
      <c r="D62" s="42"/>
      <c r="E62" s="11"/>
      <c r="F62" s="11"/>
      <c r="G62" s="12" t="str">
        <f>Contents!F3</f>
        <v>20X2</v>
      </c>
      <c r="H62" s="13" t="str">
        <f>Contents!F4</f>
        <v>20X1</v>
      </c>
      <c r="I62" s="14"/>
      <c r="J62" s="15" t="s">
        <v>247</v>
      </c>
    </row>
    <row r="63" spans="1:10" ht="15" thickBot="1" x14ac:dyDescent="0.25">
      <c r="A63" s="1">
        <v>3</v>
      </c>
      <c r="E63" s="56"/>
      <c r="F63" s="57" t="s">
        <v>248</v>
      </c>
      <c r="G63" s="18" t="s">
        <v>305</v>
      </c>
      <c r="H63" s="19" t="s">
        <v>305</v>
      </c>
      <c r="I63" s="19"/>
      <c r="J63" s="19" t="s">
        <v>305</v>
      </c>
    </row>
    <row r="64" spans="1:10" x14ac:dyDescent="0.2">
      <c r="A64" s="1">
        <v>3</v>
      </c>
      <c r="E64" s="21"/>
      <c r="F64" s="71"/>
      <c r="G64" s="72"/>
      <c r="H64" s="72"/>
      <c r="I64" s="72"/>
    </row>
    <row r="65" spans="1:10" ht="12" customHeight="1" x14ac:dyDescent="0.2">
      <c r="A65" s="1">
        <v>3</v>
      </c>
      <c r="E65" s="75" t="s">
        <v>390</v>
      </c>
      <c r="F65" s="64"/>
      <c r="G65" s="22"/>
      <c r="H65" s="23"/>
      <c r="I65" s="23"/>
      <c r="J65" s="23"/>
    </row>
    <row r="66" spans="1:10" ht="12" customHeight="1" x14ac:dyDescent="0.2">
      <c r="A66" s="1">
        <v>3</v>
      </c>
      <c r="D66" s="4" t="s">
        <v>356</v>
      </c>
      <c r="E66" s="21" t="s">
        <v>385</v>
      </c>
      <c r="F66" s="21"/>
      <c r="H66" s="29"/>
      <c r="I66" s="30"/>
      <c r="J66" s="29">
        <v>0</v>
      </c>
    </row>
    <row r="67" spans="1:10" ht="12" customHeight="1" x14ac:dyDescent="0.2">
      <c r="A67" s="1">
        <v>3</v>
      </c>
      <c r="E67" s="30" t="s">
        <v>358</v>
      </c>
      <c r="F67" s="30"/>
      <c r="G67" s="28">
        <f>H76</f>
        <v>0</v>
      </c>
      <c r="H67" s="41">
        <v>0</v>
      </c>
      <c r="I67" s="41"/>
      <c r="J67" s="41">
        <v>0</v>
      </c>
    </row>
    <row r="68" spans="1:10" ht="12" customHeight="1" x14ac:dyDescent="0.2">
      <c r="A68" s="1">
        <v>3</v>
      </c>
      <c r="D68" s="4" t="s">
        <v>359</v>
      </c>
      <c r="E68" s="30" t="s">
        <v>360</v>
      </c>
      <c r="F68" s="30"/>
      <c r="G68" s="40">
        <v>0</v>
      </c>
      <c r="H68" s="41">
        <v>0</v>
      </c>
      <c r="I68" s="41"/>
      <c r="J68" s="41">
        <v>0</v>
      </c>
    </row>
    <row r="69" spans="1:10" ht="12" customHeight="1" x14ac:dyDescent="0.2">
      <c r="A69" s="1">
        <v>3</v>
      </c>
      <c r="D69" s="4" t="s">
        <v>359</v>
      </c>
      <c r="E69" s="30" t="s">
        <v>361</v>
      </c>
      <c r="F69" s="30"/>
      <c r="G69" s="40">
        <v>0</v>
      </c>
      <c r="H69" s="41">
        <v>0</v>
      </c>
      <c r="I69" s="41"/>
      <c r="J69" s="41">
        <v>0</v>
      </c>
    </row>
    <row r="70" spans="1:10" ht="12" customHeight="1" x14ac:dyDescent="0.2">
      <c r="A70" s="1">
        <v>3</v>
      </c>
      <c r="E70" s="66" t="s">
        <v>362</v>
      </c>
      <c r="F70" s="66"/>
      <c r="G70" s="35">
        <f>SUM(G66:G69)</f>
        <v>0</v>
      </c>
      <c r="H70" s="36">
        <f>SUM(H66:H69)</f>
        <v>0</v>
      </c>
      <c r="I70" s="41"/>
      <c r="J70" s="36">
        <f>SUM(J66:J69)</f>
        <v>0</v>
      </c>
    </row>
    <row r="71" spans="1:10" ht="12" customHeight="1" x14ac:dyDescent="0.2">
      <c r="A71" s="1">
        <v>3</v>
      </c>
      <c r="E71" s="21"/>
      <c r="F71" s="21"/>
      <c r="G71" s="28"/>
      <c r="H71" s="29"/>
      <c r="I71" s="29"/>
    </row>
    <row r="72" spans="1:10" ht="12" customHeight="1" x14ac:dyDescent="0.2">
      <c r="A72" s="1">
        <v>3</v>
      </c>
      <c r="E72" s="21" t="s">
        <v>363</v>
      </c>
      <c r="F72" s="21"/>
      <c r="G72" s="28"/>
      <c r="H72" s="29"/>
      <c r="I72" s="29"/>
    </row>
    <row r="73" spans="1:10" ht="12" customHeight="1" x14ac:dyDescent="0.2">
      <c r="A73" s="1">
        <v>3</v>
      </c>
      <c r="D73" s="4" t="s">
        <v>364</v>
      </c>
      <c r="E73" s="30" t="s">
        <v>365</v>
      </c>
      <c r="F73" s="30"/>
      <c r="G73" s="40">
        <v>0</v>
      </c>
      <c r="H73" s="41">
        <v>0</v>
      </c>
      <c r="I73" s="41"/>
      <c r="J73" s="41">
        <v>0</v>
      </c>
    </row>
    <row r="74" spans="1:10" ht="12" customHeight="1" x14ac:dyDescent="0.2">
      <c r="A74" s="1">
        <v>3</v>
      </c>
      <c r="D74" s="4" t="s">
        <v>366</v>
      </c>
      <c r="E74" s="66" t="s">
        <v>367</v>
      </c>
      <c r="F74" s="66"/>
      <c r="G74" s="35">
        <f>SUM(G72:G73)</f>
        <v>0</v>
      </c>
      <c r="H74" s="36">
        <f>SUM(H72:H73)</f>
        <v>0</v>
      </c>
      <c r="I74" s="41"/>
      <c r="J74" s="36">
        <f>SUM(J72:J73)</f>
        <v>0</v>
      </c>
    </row>
    <row r="75" spans="1:10" ht="12" customHeight="1" x14ac:dyDescent="0.2">
      <c r="A75" s="1">
        <v>3</v>
      </c>
      <c r="D75" s="4" t="s">
        <v>356</v>
      </c>
      <c r="E75" s="70" t="s">
        <v>382</v>
      </c>
      <c r="F75" s="70"/>
      <c r="G75" s="40">
        <v>0</v>
      </c>
      <c r="H75" s="41">
        <v>0</v>
      </c>
      <c r="I75" s="41"/>
      <c r="J75" s="41">
        <v>0</v>
      </c>
    </row>
    <row r="76" spans="1:10" ht="12" customHeight="1" x14ac:dyDescent="0.2">
      <c r="A76" s="1">
        <v>3</v>
      </c>
      <c r="D76" s="4" t="s">
        <v>356</v>
      </c>
      <c r="E76" s="66" t="s">
        <v>383</v>
      </c>
      <c r="F76" s="66"/>
      <c r="G76" s="35">
        <f>SUM(G74:G75,G70)</f>
        <v>0</v>
      </c>
      <c r="H76" s="36">
        <f>SUM(H74:H75,H70)</f>
        <v>0</v>
      </c>
      <c r="I76" s="41"/>
      <c r="J76" s="36">
        <f>SUM(J74:J75,J70)</f>
        <v>0</v>
      </c>
    </row>
    <row r="77" spans="1:10" ht="12" customHeight="1" x14ac:dyDescent="0.2">
      <c r="A77" s="1">
        <v>3</v>
      </c>
      <c r="E77" s="21"/>
      <c r="F77" s="71"/>
      <c r="G77" s="72"/>
      <c r="H77" s="72"/>
      <c r="I77" s="72"/>
    </row>
    <row r="78" spans="1:10" ht="12" customHeight="1" x14ac:dyDescent="0.2">
      <c r="A78" s="1">
        <v>3</v>
      </c>
      <c r="E78" s="21" t="s">
        <v>391</v>
      </c>
      <c r="F78" s="64"/>
      <c r="G78" s="22"/>
      <c r="H78" s="23"/>
      <c r="I78" s="23"/>
      <c r="J78" s="23"/>
    </row>
    <row r="79" spans="1:10" ht="12" customHeight="1" x14ac:dyDescent="0.2">
      <c r="A79" s="1">
        <v>3</v>
      </c>
      <c r="D79" s="4" t="s">
        <v>356</v>
      </c>
      <c r="E79" s="21" t="s">
        <v>385</v>
      </c>
      <c r="F79" s="21"/>
      <c r="G79" s="30"/>
      <c r="H79" s="30"/>
      <c r="I79" s="30"/>
    </row>
    <row r="80" spans="1:10" ht="12" customHeight="1" x14ac:dyDescent="0.2">
      <c r="A80" s="1">
        <v>3</v>
      </c>
      <c r="E80" s="30" t="s">
        <v>358</v>
      </c>
      <c r="F80" s="30"/>
      <c r="G80" s="28">
        <f>G8+G35+G51+G67</f>
        <v>0</v>
      </c>
      <c r="H80" s="76">
        <f>H8+H35+H51+H67</f>
        <v>0</v>
      </c>
      <c r="I80" s="29"/>
      <c r="J80" s="76">
        <f>J8+J35+J51+J67</f>
        <v>0</v>
      </c>
    </row>
    <row r="81" spans="1:10" ht="12" customHeight="1" x14ac:dyDescent="0.2">
      <c r="A81" s="1">
        <v>3</v>
      </c>
      <c r="D81" s="4" t="s">
        <v>359</v>
      </c>
      <c r="E81" s="30" t="s">
        <v>360</v>
      </c>
      <c r="F81" s="30"/>
      <c r="G81" s="28">
        <f>G36+G68+G9+G52</f>
        <v>0</v>
      </c>
      <c r="H81" s="29">
        <f>H36+H68+H9+H52</f>
        <v>0</v>
      </c>
      <c r="I81" s="29"/>
      <c r="J81" s="29">
        <f>J36+J68+J9+J52</f>
        <v>0</v>
      </c>
    </row>
    <row r="82" spans="1:10" ht="12" customHeight="1" x14ac:dyDescent="0.2">
      <c r="A82" s="1">
        <v>3</v>
      </c>
      <c r="D82" s="4" t="s">
        <v>359</v>
      </c>
      <c r="E82" s="30" t="s">
        <v>361</v>
      </c>
      <c r="F82" s="30"/>
      <c r="G82" s="28">
        <f>G37+G69+G10+G53</f>
        <v>0</v>
      </c>
      <c r="H82" s="29">
        <f>H37+H69+H10+H53</f>
        <v>0</v>
      </c>
      <c r="I82" s="29"/>
      <c r="J82" s="29">
        <f>J37+J69+J10+J53</f>
        <v>0</v>
      </c>
    </row>
    <row r="83" spans="1:10" ht="12" customHeight="1" x14ac:dyDescent="0.2">
      <c r="A83" s="1">
        <v>3</v>
      </c>
      <c r="E83" s="66" t="s">
        <v>362</v>
      </c>
      <c r="F83" s="66"/>
      <c r="G83" s="35">
        <f>SUM(G79:G82)</f>
        <v>0</v>
      </c>
      <c r="H83" s="36">
        <f>SUM(H79:H82)</f>
        <v>0</v>
      </c>
      <c r="I83" s="41"/>
      <c r="J83" s="36">
        <f>SUM(J79:J82)</f>
        <v>0</v>
      </c>
    </row>
    <row r="84" spans="1:10" ht="12" customHeight="1" x14ac:dyDescent="0.2">
      <c r="A84" s="1">
        <v>3</v>
      </c>
      <c r="E84" s="21"/>
      <c r="F84" s="21"/>
      <c r="G84" s="28"/>
      <c r="H84" s="29"/>
      <c r="I84" s="29"/>
    </row>
    <row r="85" spans="1:10" ht="12" customHeight="1" x14ac:dyDescent="0.2">
      <c r="A85" s="1">
        <v>3</v>
      </c>
      <c r="E85" s="21" t="s">
        <v>363</v>
      </c>
      <c r="F85" s="21"/>
      <c r="G85" s="28"/>
      <c r="H85" s="29"/>
      <c r="I85" s="29"/>
    </row>
    <row r="86" spans="1:10" ht="12" customHeight="1" x14ac:dyDescent="0.2">
      <c r="A86" s="1">
        <v>3</v>
      </c>
      <c r="D86" s="4" t="s">
        <v>388</v>
      </c>
      <c r="E86" s="30" t="s">
        <v>14</v>
      </c>
      <c r="F86" s="30"/>
      <c r="G86" s="28">
        <f>G44</f>
        <v>0</v>
      </c>
      <c r="H86" s="29">
        <f>H44</f>
        <v>0</v>
      </c>
      <c r="I86" s="29"/>
      <c r="J86" s="29">
        <f>J44</f>
        <v>0</v>
      </c>
    </row>
    <row r="87" spans="1:10" ht="12" customHeight="1" x14ac:dyDescent="0.2">
      <c r="A87" s="1">
        <v>3</v>
      </c>
      <c r="D87" s="4" t="s">
        <v>364</v>
      </c>
      <c r="E87" s="30" t="s">
        <v>365</v>
      </c>
      <c r="F87" s="30"/>
      <c r="G87" s="28">
        <f>G44+G73+G14+G57</f>
        <v>0</v>
      </c>
      <c r="H87" s="29">
        <f>H44+H73+H14+H57</f>
        <v>0</v>
      </c>
      <c r="I87" s="29"/>
      <c r="J87" s="29">
        <f>J44+J73+J14+J57</f>
        <v>0</v>
      </c>
    </row>
    <row r="88" spans="1:10" ht="12" customHeight="1" x14ac:dyDescent="0.2">
      <c r="A88" s="1">
        <v>3</v>
      </c>
      <c r="D88" s="4" t="s">
        <v>366</v>
      </c>
      <c r="E88" s="66" t="s">
        <v>367</v>
      </c>
      <c r="F88" s="66"/>
      <c r="G88" s="35">
        <f>SUM(G85:G87)</f>
        <v>0</v>
      </c>
      <c r="H88" s="36">
        <f>SUM(H85:H87)</f>
        <v>0</v>
      </c>
      <c r="I88" s="41"/>
      <c r="J88" s="36">
        <f>SUM(J85:J87)</f>
        <v>0</v>
      </c>
    </row>
    <row r="89" spans="1:10" ht="12" customHeight="1" x14ac:dyDescent="0.2">
      <c r="A89" s="1">
        <v>3</v>
      </c>
      <c r="D89" s="4" t="s">
        <v>368</v>
      </c>
      <c r="E89" s="21" t="s">
        <v>369</v>
      </c>
      <c r="F89" s="21"/>
      <c r="G89" s="28"/>
      <c r="H89" s="29"/>
      <c r="I89" s="29"/>
    </row>
    <row r="90" spans="1:10" ht="12" customHeight="1" x14ac:dyDescent="0.2">
      <c r="A90" s="1">
        <v>3</v>
      </c>
      <c r="D90" s="4" t="s">
        <v>368</v>
      </c>
      <c r="E90" s="67" t="s">
        <v>370</v>
      </c>
      <c r="F90" s="21"/>
      <c r="G90" s="28"/>
      <c r="H90" s="29"/>
      <c r="I90" s="29"/>
    </row>
    <row r="91" spans="1:10" ht="12" customHeight="1" x14ac:dyDescent="0.2">
      <c r="A91" s="1">
        <v>3</v>
      </c>
      <c r="E91" s="58" t="s">
        <v>371</v>
      </c>
      <c r="F91" s="30"/>
      <c r="G91" s="28"/>
      <c r="H91" s="29"/>
      <c r="I91" s="29"/>
    </row>
    <row r="92" spans="1:10" ht="12" customHeight="1" x14ac:dyDescent="0.2">
      <c r="A92" s="1">
        <v>3</v>
      </c>
      <c r="D92" s="4" t="s">
        <v>368</v>
      </c>
      <c r="E92" s="68" t="s">
        <v>84</v>
      </c>
      <c r="F92" s="58"/>
      <c r="G92" s="28">
        <f>G19</f>
        <v>0</v>
      </c>
      <c r="H92" s="29">
        <f>H19</f>
        <v>0</v>
      </c>
      <c r="I92" s="29"/>
      <c r="J92" s="29">
        <f>J19</f>
        <v>0</v>
      </c>
    </row>
    <row r="93" spans="1:10" ht="12" customHeight="1" x14ac:dyDescent="0.2">
      <c r="A93" s="1">
        <v>3</v>
      </c>
      <c r="E93" s="58" t="s">
        <v>372</v>
      </c>
      <c r="F93" s="30"/>
      <c r="G93" s="28"/>
      <c r="H93" s="29"/>
      <c r="I93" s="29"/>
      <c r="J93" s="29"/>
    </row>
    <row r="94" spans="1:10" ht="12" customHeight="1" x14ac:dyDescent="0.2">
      <c r="A94" s="1">
        <v>3</v>
      </c>
      <c r="D94" s="4" t="s">
        <v>373</v>
      </c>
      <c r="E94" s="68" t="s">
        <v>240</v>
      </c>
      <c r="F94" s="77"/>
      <c r="G94" s="28">
        <f>G21</f>
        <v>0</v>
      </c>
      <c r="H94" s="29">
        <f>H21</f>
        <v>0</v>
      </c>
      <c r="I94" s="29"/>
      <c r="J94" s="29">
        <f>J21</f>
        <v>0</v>
      </c>
    </row>
    <row r="95" spans="1:10" ht="12" customHeight="1" x14ac:dyDescent="0.2">
      <c r="A95" s="1">
        <v>3</v>
      </c>
      <c r="E95" s="68" t="s">
        <v>374</v>
      </c>
      <c r="F95" s="58"/>
      <c r="G95" s="28">
        <f>G22</f>
        <v>0</v>
      </c>
      <c r="H95" s="29">
        <f>H22</f>
        <v>0</v>
      </c>
      <c r="I95" s="29"/>
      <c r="J95" s="29">
        <f>J22</f>
        <v>0</v>
      </c>
    </row>
    <row r="96" spans="1:10" ht="12" customHeight="1" x14ac:dyDescent="0.2">
      <c r="A96" s="1">
        <v>3</v>
      </c>
      <c r="D96" s="4" t="s">
        <v>368</v>
      </c>
      <c r="E96" s="67" t="s">
        <v>375</v>
      </c>
      <c r="F96" s="21"/>
      <c r="G96" s="28"/>
      <c r="H96" s="29"/>
      <c r="I96" s="29"/>
      <c r="J96" s="29"/>
    </row>
    <row r="97" spans="1:10" ht="12" customHeight="1" x14ac:dyDescent="0.2">
      <c r="A97" s="1">
        <v>3</v>
      </c>
      <c r="E97" s="58" t="s">
        <v>376</v>
      </c>
      <c r="F97" s="30"/>
      <c r="G97" s="28">
        <f t="shared" ref="G97:H101" si="0">G24</f>
        <v>0</v>
      </c>
      <c r="H97" s="29">
        <f t="shared" si="0"/>
        <v>0</v>
      </c>
      <c r="I97" s="29"/>
      <c r="J97" s="29">
        <f>J24</f>
        <v>0</v>
      </c>
    </row>
    <row r="98" spans="1:10" ht="12" customHeight="1" x14ac:dyDescent="0.2">
      <c r="A98" s="1">
        <v>3</v>
      </c>
      <c r="E98" s="58" t="s">
        <v>377</v>
      </c>
      <c r="F98" s="30"/>
      <c r="G98" s="28">
        <f t="shared" si="0"/>
        <v>0</v>
      </c>
      <c r="H98" s="29">
        <f t="shared" si="0"/>
        <v>0</v>
      </c>
      <c r="I98" s="29"/>
      <c r="J98" s="29">
        <f>J25</f>
        <v>0</v>
      </c>
    </row>
    <row r="99" spans="1:10" ht="12" customHeight="1" x14ac:dyDescent="0.2">
      <c r="A99" s="1">
        <v>3</v>
      </c>
      <c r="E99" s="58" t="s">
        <v>378</v>
      </c>
      <c r="F99" s="30"/>
      <c r="G99" s="28">
        <f t="shared" si="0"/>
        <v>0</v>
      </c>
      <c r="H99" s="29">
        <f t="shared" si="0"/>
        <v>0</v>
      </c>
      <c r="I99" s="29"/>
      <c r="J99" s="29">
        <f>J26</f>
        <v>0</v>
      </c>
    </row>
    <row r="100" spans="1:10" ht="12" customHeight="1" x14ac:dyDescent="0.2">
      <c r="A100" s="1">
        <v>3</v>
      </c>
      <c r="E100" s="58" t="s">
        <v>379</v>
      </c>
      <c r="F100" s="30"/>
      <c r="G100" s="28">
        <f t="shared" si="0"/>
        <v>0</v>
      </c>
      <c r="H100" s="29">
        <f t="shared" si="0"/>
        <v>0</v>
      </c>
      <c r="I100" s="29"/>
      <c r="J100" s="29">
        <f>J27</f>
        <v>0</v>
      </c>
    </row>
    <row r="101" spans="1:10" ht="12" customHeight="1" x14ac:dyDescent="0.2">
      <c r="A101" s="1">
        <v>3</v>
      </c>
      <c r="D101" s="4" t="s">
        <v>373</v>
      </c>
      <c r="E101" s="58" t="s">
        <v>380</v>
      </c>
      <c r="F101" s="77"/>
      <c r="G101" s="28">
        <f t="shared" si="0"/>
        <v>0</v>
      </c>
      <c r="H101" s="29">
        <f t="shared" si="0"/>
        <v>0</v>
      </c>
      <c r="I101" s="29"/>
      <c r="J101" s="29">
        <f>J28</f>
        <v>0</v>
      </c>
    </row>
    <row r="102" spans="1:10" ht="12" customHeight="1" x14ac:dyDescent="0.2">
      <c r="A102" s="1">
        <v>3</v>
      </c>
      <c r="E102" s="66" t="s">
        <v>381</v>
      </c>
      <c r="F102" s="66"/>
      <c r="G102" s="35">
        <f>SUM(G91:G101)</f>
        <v>0</v>
      </c>
      <c r="H102" s="36">
        <f>SUM(H91:H101)</f>
        <v>0</v>
      </c>
      <c r="I102" s="41"/>
      <c r="J102" s="36">
        <f>SUM(J91:J101)</f>
        <v>0</v>
      </c>
    </row>
    <row r="103" spans="1:10" ht="12" customHeight="1" x14ac:dyDescent="0.2">
      <c r="A103" s="1">
        <v>3</v>
      </c>
      <c r="D103" s="4" t="s">
        <v>356</v>
      </c>
      <c r="E103" s="70" t="s">
        <v>382</v>
      </c>
      <c r="F103" s="70"/>
      <c r="G103" s="35">
        <f>G30+G75+G59+G46</f>
        <v>0</v>
      </c>
      <c r="H103" s="36">
        <f>H30+H75+H59+H46</f>
        <v>0</v>
      </c>
      <c r="I103" s="41"/>
      <c r="J103" s="36">
        <f>J30+J75+J59+J46</f>
        <v>0</v>
      </c>
    </row>
    <row r="104" spans="1:10" ht="12" customHeight="1" x14ac:dyDescent="0.2">
      <c r="A104" s="1">
        <v>3</v>
      </c>
      <c r="D104" s="4" t="s">
        <v>356</v>
      </c>
      <c r="E104" s="66" t="s">
        <v>383</v>
      </c>
      <c r="F104" s="66"/>
      <c r="G104" s="35">
        <f>SUM(G102:G103,G88:G88,G83)</f>
        <v>0</v>
      </c>
      <c r="H104" s="36">
        <f>SUM(H102:H103,H88:H88,H83)</f>
        <v>0</v>
      </c>
      <c r="I104" s="41"/>
      <c r="J104" s="36">
        <f>SUM(J102:J103,J88:J88,J83)</f>
        <v>0</v>
      </c>
    </row>
    <row r="105" spans="1:10" ht="12" customHeight="1" x14ac:dyDescent="0.2">
      <c r="A105" s="1">
        <v>3</v>
      </c>
      <c r="E105" s="30" t="s">
        <v>301</v>
      </c>
      <c r="F105" s="30"/>
      <c r="G105" s="30"/>
      <c r="H105" s="30"/>
      <c r="I105" s="30"/>
    </row>
    <row r="106" spans="1:10" ht="12" customHeight="1" x14ac:dyDescent="0.2">
      <c r="A106" s="1">
        <v>3</v>
      </c>
      <c r="E106" s="30"/>
      <c r="F106" s="30"/>
      <c r="G106" s="30"/>
      <c r="H106" s="30"/>
      <c r="I106" s="30"/>
    </row>
    <row r="107" spans="1:10" ht="12" customHeight="1" x14ac:dyDescent="0.2">
      <c r="A107" s="1">
        <v>3</v>
      </c>
      <c r="E107" s="30"/>
      <c r="F107" s="30"/>
      <c r="G107" s="30"/>
      <c r="H107" s="30"/>
      <c r="I107" s="30"/>
    </row>
    <row r="108" spans="1:10" x14ac:dyDescent="0.2">
      <c r="A108" s="1">
        <v>3</v>
      </c>
      <c r="E108" s="30"/>
      <c r="F108" s="30"/>
      <c r="G108" s="30"/>
      <c r="H108" s="30"/>
      <c r="I108" s="30"/>
    </row>
    <row r="109" spans="1:10" x14ac:dyDescent="0.2">
      <c r="A109" s="1">
        <v>3</v>
      </c>
      <c r="E109" s="30"/>
      <c r="F109" s="30"/>
      <c r="G109" s="30"/>
      <c r="H109" s="30"/>
      <c r="I109" s="30"/>
    </row>
    <row r="110" spans="1:10" x14ac:dyDescent="0.2">
      <c r="A110" s="1">
        <v>3</v>
      </c>
      <c r="E110" s="30"/>
      <c r="F110" s="30"/>
      <c r="G110" s="30"/>
      <c r="H110" s="30"/>
      <c r="I110" s="30"/>
    </row>
    <row r="111" spans="1:10" x14ac:dyDescent="0.2">
      <c r="A111" s="1">
        <v>3</v>
      </c>
      <c r="E111" s="30"/>
      <c r="F111" s="30"/>
      <c r="G111" s="30"/>
      <c r="H111" s="30"/>
      <c r="I111" s="30"/>
    </row>
    <row r="112" spans="1:10" x14ac:dyDescent="0.2">
      <c r="A112" s="1">
        <v>3</v>
      </c>
      <c r="E112" s="30"/>
      <c r="F112" s="30"/>
      <c r="G112" s="30"/>
      <c r="H112" s="30"/>
      <c r="I112" s="30"/>
    </row>
    <row r="113" spans="1:9" x14ac:dyDescent="0.2">
      <c r="A113" s="1">
        <v>3</v>
      </c>
      <c r="E113" s="30"/>
      <c r="F113" s="30"/>
      <c r="G113" s="30"/>
      <c r="H113" s="30"/>
      <c r="I113" s="30"/>
    </row>
    <row r="114" spans="1:9" x14ac:dyDescent="0.2">
      <c r="A114" s="1">
        <v>3</v>
      </c>
      <c r="E114" s="30"/>
      <c r="F114" s="30"/>
      <c r="G114" s="30"/>
      <c r="H114" s="30"/>
      <c r="I114" s="30"/>
    </row>
    <row r="115" spans="1:9" x14ac:dyDescent="0.2">
      <c r="A115" s="1">
        <v>3</v>
      </c>
      <c r="E115" s="30"/>
      <c r="F115" s="30"/>
      <c r="G115" s="30"/>
      <c r="H115" s="30"/>
      <c r="I115" s="30"/>
    </row>
    <row r="116" spans="1:9" x14ac:dyDescent="0.2">
      <c r="A116" s="1">
        <v>3</v>
      </c>
      <c r="E116" s="30"/>
      <c r="F116" s="30"/>
      <c r="G116" s="30"/>
      <c r="H116" s="30"/>
      <c r="I116" s="30"/>
    </row>
    <row r="117" spans="1:9" x14ac:dyDescent="0.2">
      <c r="A117" s="1">
        <v>3</v>
      </c>
      <c r="E117" s="30"/>
      <c r="F117" s="30"/>
      <c r="G117" s="30"/>
      <c r="H117" s="30"/>
      <c r="I117" s="30"/>
    </row>
    <row r="118" spans="1:9" x14ac:dyDescent="0.2">
      <c r="A118" s="1">
        <v>3</v>
      </c>
      <c r="E118" s="30"/>
      <c r="F118" s="30"/>
      <c r="G118" s="30"/>
      <c r="H118" s="30"/>
      <c r="I118" s="30"/>
    </row>
    <row r="119" spans="1:9" x14ac:dyDescent="0.2">
      <c r="A119" s="1">
        <v>3</v>
      </c>
    </row>
    <row r="120" spans="1:9" ht="31.15" customHeight="1" x14ac:dyDescent="0.2">
      <c r="A120" s="1">
        <v>3</v>
      </c>
      <c r="D120" s="1099" t="s">
        <v>302</v>
      </c>
    </row>
    <row r="121" spans="1:9" x14ac:dyDescent="0.2">
      <c r="A121" s="1">
        <v>3</v>
      </c>
      <c r="D121" s="1099"/>
    </row>
    <row r="122" spans="1:9" x14ac:dyDescent="0.2">
      <c r="A122" s="1">
        <v>3</v>
      </c>
      <c r="D122" s="1099"/>
    </row>
    <row r="123" spans="1:9" x14ac:dyDescent="0.2">
      <c r="A123" s="1">
        <v>3</v>
      </c>
    </row>
  </sheetData>
  <mergeCells count="4">
    <mergeCell ref="B1:C1"/>
    <mergeCell ref="E2:H2"/>
    <mergeCell ref="E3:H3"/>
    <mergeCell ref="D120:D122"/>
  </mergeCells>
  <hyperlinks>
    <hyperlink ref="F21" r:id="rId1" location="OI8.3!D2" display="OI8.3!D2" xr:uid="{5340F959-0310-4C4D-92D8-A40C6D6DF06A}"/>
    <hyperlink ref="F28" r:id="rId2" location="OI8.3!D2" display="OI8.3!D2" xr:uid="{5DCA74FE-5D54-4EF1-B32F-3F985428682C}"/>
  </hyperlinks>
  <printOptions horizontalCentered="1"/>
  <pageMargins left="0.23622047244094491" right="0.23622047244094491" top="0.74803149606299213" bottom="0.74803149606299213" header="0.31496062992125984" footer="0.31496062992125984"/>
  <pageSetup paperSize="9" scale="92" orientation="portrait" r:id="rId3"/>
  <rowBreaks count="2" manualBreakCount="2">
    <brk id="60" min="4" max="9" man="1"/>
    <brk id="106" min="4" max="9" man="1"/>
  </rowBreaks>
  <customProperties>
    <customPr name="_pios_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DE95-A00F-495B-94EB-9CD6CD7420EC}">
  <sheetPr codeName="Sheet15">
    <tabColor rgb="FF7030A0"/>
  </sheetPr>
  <dimension ref="A1:K74"/>
  <sheetViews>
    <sheetView showGridLines="0" view="pageBreakPreview" topLeftCell="D1" zoomScale="115" zoomScaleNormal="100" zoomScaleSheetLayoutView="115" workbookViewId="0">
      <selection activeCell="D1" sqref="D1"/>
    </sheetView>
  </sheetViews>
  <sheetFormatPr defaultColWidth="9.28515625" defaultRowHeight="14.25" x14ac:dyDescent="0.2"/>
  <cols>
    <col min="1" max="1" width="4.7109375" style="1" hidden="1" customWidth="1"/>
    <col min="2" max="2" width="7.42578125" style="1" hidden="1" customWidth="1"/>
    <col min="3" max="3" width="8.28515625" style="1" hidden="1" customWidth="1"/>
    <col min="4" max="4" width="18.5703125" style="3" customWidth="1"/>
    <col min="5" max="5" width="57.7109375" style="1" customWidth="1"/>
    <col min="6" max="6" width="7.7109375" style="1" customWidth="1"/>
    <col min="7" max="8" width="8.7109375" style="1" customWidth="1"/>
    <col min="9" max="9" width="2.7109375" style="1" customWidth="1"/>
    <col min="10" max="10" width="8.7109375" style="1" customWidth="1"/>
    <col min="11" max="11" width="27.28515625" style="3" customWidth="1"/>
    <col min="12" max="16384" width="9.28515625" style="1"/>
  </cols>
  <sheetData>
    <row r="1" spans="1:11" ht="31.5" customHeight="1" x14ac:dyDescent="0.2">
      <c r="A1" s="1" t="s">
        <v>0</v>
      </c>
      <c r="B1" s="1093" t="s">
        <v>243</v>
      </c>
      <c r="C1" s="1093"/>
      <c r="D1" s="1056" t="s">
        <v>392</v>
      </c>
    </row>
    <row r="2" spans="1:11" ht="18" customHeight="1" x14ac:dyDescent="0.2">
      <c r="A2" s="1">
        <v>3</v>
      </c>
      <c r="B2" s="1" t="s">
        <v>245</v>
      </c>
      <c r="C2" s="1">
        <v>4</v>
      </c>
      <c r="D2" s="1091" t="s">
        <v>393</v>
      </c>
      <c r="E2" s="1088" t="str">
        <f>INDEX(TBLStructure[Full Note Title],MATCH(C2,TBLStructure[Model Reference],0))</f>
        <v>Cash Flow Statement</v>
      </c>
      <c r="F2" s="1088"/>
      <c r="G2" s="1088"/>
      <c r="H2" s="1088"/>
      <c r="I2" s="21"/>
    </row>
    <row r="3" spans="1:11" ht="18.600000000000001" customHeight="1" thickBot="1" x14ac:dyDescent="0.25">
      <c r="A3" s="1">
        <v>3</v>
      </c>
      <c r="D3" s="1091"/>
      <c r="E3" s="1101" t="str">
        <f>_xlfn.CONCAT("for the period ending 30 June "&amp;Contents!F3)</f>
        <v>for the period ending 30 June 20X2</v>
      </c>
      <c r="F3" s="1101"/>
      <c r="G3" s="1101"/>
      <c r="H3" s="1101"/>
      <c r="I3" s="55"/>
      <c r="J3" s="55"/>
      <c r="K3" s="1052"/>
    </row>
    <row r="4" spans="1:11" ht="24.75" customHeight="1" x14ac:dyDescent="0.2">
      <c r="A4" s="1">
        <v>3</v>
      </c>
      <c r="D4" s="1091"/>
      <c r="E4" s="79"/>
      <c r="F4" s="11"/>
      <c r="G4" s="12" t="str">
        <f>Contents!F3</f>
        <v>20X2</v>
      </c>
      <c r="H4" s="13" t="str">
        <f>Contents!F4</f>
        <v>20X1</v>
      </c>
      <c r="I4" s="14"/>
      <c r="J4" s="15" t="s">
        <v>247</v>
      </c>
      <c r="K4" s="1"/>
    </row>
    <row r="5" spans="1:11" ht="15" thickBot="1" x14ac:dyDescent="0.25">
      <c r="A5" s="1">
        <v>3</v>
      </c>
      <c r="D5" s="4" t="s">
        <v>394</v>
      </c>
      <c r="E5" s="80"/>
      <c r="F5" s="57" t="s">
        <v>248</v>
      </c>
      <c r="G5" s="18" t="s">
        <v>305</v>
      </c>
      <c r="H5" s="19" t="s">
        <v>305</v>
      </c>
      <c r="I5" s="19"/>
      <c r="J5" s="19" t="s">
        <v>305</v>
      </c>
    </row>
    <row r="6" spans="1:11" ht="12" customHeight="1" x14ac:dyDescent="0.2">
      <c r="A6" s="1">
        <v>3</v>
      </c>
      <c r="D6" s="1058" t="s">
        <v>395</v>
      </c>
      <c r="E6" s="81" t="s">
        <v>396</v>
      </c>
      <c r="F6" s="64"/>
      <c r="G6" s="22"/>
      <c r="H6" s="23"/>
      <c r="I6" s="23"/>
      <c r="J6" s="23"/>
    </row>
    <row r="7" spans="1:11" ht="12" customHeight="1" x14ac:dyDescent="0.2">
      <c r="A7" s="1">
        <v>3</v>
      </c>
      <c r="E7" s="81" t="s">
        <v>397</v>
      </c>
      <c r="F7" s="64"/>
      <c r="G7" s="22"/>
      <c r="H7" s="23"/>
      <c r="I7" s="23"/>
      <c r="J7" s="23"/>
    </row>
    <row r="8" spans="1:11" ht="12" customHeight="1" x14ac:dyDescent="0.2">
      <c r="A8" s="1">
        <v>3</v>
      </c>
      <c r="E8" s="82" t="s">
        <v>398</v>
      </c>
      <c r="F8" s="64"/>
      <c r="G8" s="28">
        <v>0</v>
      </c>
      <c r="H8" s="32">
        <v>0</v>
      </c>
      <c r="I8" s="32"/>
      <c r="J8" s="32">
        <v>0</v>
      </c>
    </row>
    <row r="9" spans="1:11" ht="12" customHeight="1" x14ac:dyDescent="0.2">
      <c r="A9" s="1">
        <v>3</v>
      </c>
      <c r="E9" s="82" t="s">
        <v>399</v>
      </c>
      <c r="F9" s="64"/>
      <c r="G9" s="28">
        <v>0</v>
      </c>
      <c r="H9" s="29">
        <v>0</v>
      </c>
      <c r="I9" s="29"/>
      <c r="J9" s="29">
        <v>0</v>
      </c>
    </row>
    <row r="10" spans="1:11" ht="12" customHeight="1" x14ac:dyDescent="0.2">
      <c r="A10" s="1">
        <v>3</v>
      </c>
      <c r="D10" s="3" t="s">
        <v>400</v>
      </c>
      <c r="E10" s="82" t="s">
        <v>401</v>
      </c>
      <c r="F10" s="64"/>
      <c r="G10" s="31">
        <v>0</v>
      </c>
      <c r="H10" s="32">
        <v>0</v>
      </c>
      <c r="I10" s="32"/>
      <c r="J10" s="32">
        <v>0</v>
      </c>
    </row>
    <row r="11" spans="1:11" ht="12" customHeight="1" x14ac:dyDescent="0.2">
      <c r="A11" s="1">
        <v>3</v>
      </c>
      <c r="D11" s="4" t="s">
        <v>402</v>
      </c>
      <c r="E11" s="82" t="s">
        <v>83</v>
      </c>
      <c r="F11" s="64"/>
      <c r="G11" s="31">
        <v>0</v>
      </c>
      <c r="H11" s="32">
        <v>0</v>
      </c>
      <c r="I11" s="32"/>
      <c r="J11" s="32">
        <v>0</v>
      </c>
    </row>
    <row r="12" spans="1:11" ht="12" customHeight="1" x14ac:dyDescent="0.2">
      <c r="A12" s="1">
        <v>3</v>
      </c>
      <c r="D12" s="4" t="s">
        <v>402</v>
      </c>
      <c r="E12" s="82" t="s">
        <v>84</v>
      </c>
      <c r="F12" s="64"/>
      <c r="G12" s="31">
        <v>0</v>
      </c>
      <c r="H12" s="32">
        <v>0</v>
      </c>
      <c r="I12" s="32"/>
      <c r="J12" s="32">
        <v>0</v>
      </c>
    </row>
    <row r="13" spans="1:11" ht="12" customHeight="1" x14ac:dyDescent="0.2">
      <c r="A13" s="1">
        <v>3</v>
      </c>
      <c r="D13" s="3" t="s">
        <v>403</v>
      </c>
      <c r="E13" s="82" t="s">
        <v>404</v>
      </c>
      <c r="F13" s="64"/>
      <c r="G13" s="31">
        <v>0</v>
      </c>
      <c r="H13" s="32">
        <v>0</v>
      </c>
      <c r="I13" s="32"/>
      <c r="J13" s="32">
        <v>0</v>
      </c>
    </row>
    <row r="14" spans="1:11" ht="12" customHeight="1" x14ac:dyDescent="0.2">
      <c r="A14" s="1">
        <v>3</v>
      </c>
      <c r="E14" s="82" t="s">
        <v>405</v>
      </c>
      <c r="F14" s="64"/>
      <c r="G14" s="31">
        <v>0</v>
      </c>
      <c r="H14" s="32">
        <v>0</v>
      </c>
      <c r="I14" s="32"/>
      <c r="J14" s="32">
        <v>0</v>
      </c>
    </row>
    <row r="15" spans="1:11" ht="12" customHeight="1" x14ac:dyDescent="0.2">
      <c r="A15" s="1">
        <v>3</v>
      </c>
      <c r="E15" s="81" t="s">
        <v>406</v>
      </c>
      <c r="F15" s="64"/>
      <c r="G15" s="60">
        <f>SUM(G7:G14)</f>
        <v>0</v>
      </c>
      <c r="H15" s="61">
        <f>SUM(H7:H14)</f>
        <v>0</v>
      </c>
      <c r="I15" s="32"/>
      <c r="J15" s="61">
        <f>SUM(J7:J14)</f>
        <v>0</v>
      </c>
    </row>
    <row r="16" spans="1:11" ht="10.15" customHeight="1" x14ac:dyDescent="0.2">
      <c r="A16" s="1">
        <v>3</v>
      </c>
      <c r="E16" s="81"/>
      <c r="F16" s="64"/>
      <c r="G16" s="31"/>
      <c r="H16" s="32"/>
      <c r="I16" s="32"/>
      <c r="J16" s="32"/>
    </row>
    <row r="17" spans="1:10" ht="12" customHeight="1" x14ac:dyDescent="0.2">
      <c r="A17" s="1">
        <v>3</v>
      </c>
      <c r="E17" s="81" t="s">
        <v>407</v>
      </c>
      <c r="F17" s="64"/>
      <c r="G17" s="31"/>
      <c r="H17" s="32"/>
      <c r="I17" s="32"/>
      <c r="J17" s="32"/>
    </row>
    <row r="18" spans="1:10" ht="12" customHeight="1" x14ac:dyDescent="0.2">
      <c r="A18" s="1">
        <v>3</v>
      </c>
      <c r="D18" s="3" t="s">
        <v>408</v>
      </c>
      <c r="E18" s="82" t="s">
        <v>409</v>
      </c>
      <c r="F18" s="64"/>
      <c r="G18" s="31">
        <v>0</v>
      </c>
      <c r="H18" s="32">
        <v>0</v>
      </c>
      <c r="I18" s="32"/>
      <c r="J18" s="32">
        <v>0</v>
      </c>
    </row>
    <row r="19" spans="1:10" ht="12" customHeight="1" x14ac:dyDescent="0.2">
      <c r="A19" s="1">
        <v>3</v>
      </c>
      <c r="D19" s="3" t="s">
        <v>410</v>
      </c>
      <c r="E19" s="82" t="s">
        <v>71</v>
      </c>
      <c r="F19" s="64"/>
      <c r="G19" s="31">
        <v>0</v>
      </c>
      <c r="H19" s="32">
        <v>0</v>
      </c>
      <c r="I19" s="32"/>
      <c r="J19" s="32">
        <v>0</v>
      </c>
    </row>
    <row r="20" spans="1:10" ht="12" customHeight="1" x14ac:dyDescent="0.2">
      <c r="A20" s="1">
        <v>3</v>
      </c>
      <c r="D20" s="3" t="s">
        <v>411</v>
      </c>
      <c r="E20" s="82" t="s">
        <v>412</v>
      </c>
      <c r="F20" s="64"/>
      <c r="G20" s="31">
        <v>0</v>
      </c>
      <c r="H20" s="32">
        <v>0</v>
      </c>
      <c r="I20" s="32"/>
      <c r="J20" s="32">
        <v>0</v>
      </c>
    </row>
    <row r="21" spans="1:10" ht="12" customHeight="1" x14ac:dyDescent="0.2">
      <c r="A21" s="1">
        <v>3</v>
      </c>
      <c r="D21" s="3" t="s">
        <v>413</v>
      </c>
      <c r="E21" s="82" t="s">
        <v>414</v>
      </c>
      <c r="F21" s="83"/>
      <c r="G21" s="84">
        <v>0</v>
      </c>
      <c r="H21" s="85">
        <v>0</v>
      </c>
      <c r="I21" s="85"/>
      <c r="J21" s="85">
        <v>0</v>
      </c>
    </row>
    <row r="22" spans="1:10" ht="12" customHeight="1" x14ac:dyDescent="0.2">
      <c r="A22" s="1">
        <v>3</v>
      </c>
      <c r="D22" s="3" t="s">
        <v>415</v>
      </c>
      <c r="E22" s="82" t="s">
        <v>416</v>
      </c>
      <c r="F22" s="64"/>
      <c r="G22" s="31">
        <v>0</v>
      </c>
      <c r="H22" s="32">
        <v>0</v>
      </c>
      <c r="I22" s="32"/>
      <c r="J22" s="32">
        <v>0</v>
      </c>
    </row>
    <row r="23" spans="1:10" ht="12" customHeight="1" x14ac:dyDescent="0.2">
      <c r="A23" s="1">
        <v>3</v>
      </c>
      <c r="D23" s="3" t="s">
        <v>403</v>
      </c>
      <c r="E23" s="82" t="s">
        <v>417</v>
      </c>
      <c r="F23" s="64"/>
      <c r="G23" s="31">
        <v>0</v>
      </c>
      <c r="H23" s="32">
        <v>0</v>
      </c>
      <c r="I23" s="32"/>
      <c r="J23" s="32">
        <v>0</v>
      </c>
    </row>
    <row r="24" spans="1:10" ht="12" customHeight="1" x14ac:dyDescent="0.2">
      <c r="A24" s="1">
        <v>3</v>
      </c>
      <c r="C24" s="86" t="s">
        <v>418</v>
      </c>
      <c r="D24" s="3" t="s">
        <v>419</v>
      </c>
      <c r="E24" s="82" t="s">
        <v>420</v>
      </c>
      <c r="F24" s="64"/>
      <c r="G24" s="31">
        <v>0</v>
      </c>
      <c r="H24" s="32">
        <v>0</v>
      </c>
      <c r="I24" s="32"/>
      <c r="J24" s="32">
        <v>0</v>
      </c>
    </row>
    <row r="25" spans="1:10" ht="12" customHeight="1" x14ac:dyDescent="0.2">
      <c r="A25" s="1">
        <v>3</v>
      </c>
      <c r="E25" s="82" t="s">
        <v>405</v>
      </c>
      <c r="F25" s="64"/>
      <c r="G25" s="31">
        <v>0</v>
      </c>
      <c r="H25" s="32">
        <v>0</v>
      </c>
      <c r="I25" s="32"/>
      <c r="J25" s="32">
        <v>0</v>
      </c>
    </row>
    <row r="26" spans="1:10" ht="12" customHeight="1" x14ac:dyDescent="0.2">
      <c r="A26" s="1">
        <v>3</v>
      </c>
      <c r="E26" s="81" t="s">
        <v>421</v>
      </c>
      <c r="F26" s="87"/>
      <c r="G26" s="60">
        <f>SUM(G17:G25)</f>
        <v>0</v>
      </c>
      <c r="H26" s="61">
        <f>SUM(H17:H25)</f>
        <v>0</v>
      </c>
      <c r="I26" s="32"/>
      <c r="J26" s="61">
        <f>SUM(J17:J25)</f>
        <v>0</v>
      </c>
    </row>
    <row r="27" spans="1:10" ht="12" customHeight="1" x14ac:dyDescent="0.2">
      <c r="A27" s="1">
        <v>3</v>
      </c>
      <c r="E27" s="81" t="s">
        <v>422</v>
      </c>
      <c r="G27" s="60">
        <f>G15-G26</f>
        <v>0</v>
      </c>
      <c r="H27" s="61">
        <f>H15-H26</f>
        <v>0</v>
      </c>
      <c r="I27" s="32"/>
      <c r="J27" s="61">
        <f>J15-J26</f>
        <v>0</v>
      </c>
    </row>
    <row r="28" spans="1:10" ht="10.15" customHeight="1" x14ac:dyDescent="0.2">
      <c r="A28" s="1">
        <v>3</v>
      </c>
      <c r="D28" s="1091" t="s">
        <v>423</v>
      </c>
      <c r="E28" s="81"/>
      <c r="F28" s="25"/>
      <c r="G28" s="31"/>
      <c r="H28" s="32"/>
      <c r="I28" s="32"/>
      <c r="J28" s="32"/>
    </row>
    <row r="29" spans="1:10" ht="12" customHeight="1" x14ac:dyDescent="0.2">
      <c r="A29" s="1">
        <v>3</v>
      </c>
      <c r="D29" s="1091"/>
      <c r="E29" s="81" t="s">
        <v>424</v>
      </c>
      <c r="F29" s="25"/>
      <c r="G29" s="31"/>
      <c r="H29" s="32"/>
      <c r="I29" s="32"/>
      <c r="J29" s="32"/>
    </row>
    <row r="30" spans="1:10" ht="12" customHeight="1" x14ac:dyDescent="0.2">
      <c r="A30" s="1">
        <v>3</v>
      </c>
      <c r="D30" s="4" t="s">
        <v>425</v>
      </c>
      <c r="E30" s="81" t="s">
        <v>397</v>
      </c>
      <c r="F30" s="25"/>
      <c r="G30" s="31"/>
      <c r="H30" s="32"/>
      <c r="I30" s="32"/>
      <c r="J30" s="32"/>
    </row>
    <row r="31" spans="1:10" x14ac:dyDescent="0.2">
      <c r="A31" s="1">
        <v>3</v>
      </c>
      <c r="D31" s="88"/>
      <c r="E31" s="89" t="s">
        <v>426</v>
      </c>
      <c r="F31" s="25"/>
      <c r="G31" s="31">
        <v>0</v>
      </c>
      <c r="H31" s="32">
        <v>0</v>
      </c>
      <c r="I31" s="32"/>
      <c r="J31" s="32">
        <v>0</v>
      </c>
    </row>
    <row r="32" spans="1:10" ht="12" customHeight="1" x14ac:dyDescent="0.2">
      <c r="A32" s="1">
        <v>3</v>
      </c>
      <c r="D32" s="88"/>
      <c r="E32" s="82" t="s">
        <v>427</v>
      </c>
      <c r="F32" s="25"/>
      <c r="G32" s="31">
        <v>0</v>
      </c>
      <c r="H32" s="32">
        <v>0</v>
      </c>
      <c r="I32" s="32"/>
      <c r="J32" s="32">
        <v>0</v>
      </c>
    </row>
    <row r="33" spans="1:10" ht="12" customHeight="1" x14ac:dyDescent="0.2">
      <c r="A33" s="1">
        <v>3</v>
      </c>
      <c r="D33" s="3" t="s">
        <v>425</v>
      </c>
      <c r="E33" s="82" t="s">
        <v>428</v>
      </c>
      <c r="F33" s="25"/>
      <c r="G33" s="31">
        <v>0</v>
      </c>
      <c r="H33" s="32">
        <v>0</v>
      </c>
      <c r="I33" s="32"/>
      <c r="J33" s="32">
        <v>0</v>
      </c>
    </row>
    <row r="34" spans="1:10" ht="12" customHeight="1" x14ac:dyDescent="0.2">
      <c r="A34" s="1">
        <v>3</v>
      </c>
      <c r="E34" s="82" t="s">
        <v>429</v>
      </c>
      <c r="F34" s="25"/>
      <c r="G34" s="31">
        <v>0</v>
      </c>
      <c r="H34" s="32">
        <v>0</v>
      </c>
      <c r="I34" s="32"/>
      <c r="J34" s="32">
        <v>0</v>
      </c>
    </row>
    <row r="35" spans="1:10" ht="12" customHeight="1" x14ac:dyDescent="0.2">
      <c r="A35" s="1">
        <v>3</v>
      </c>
      <c r="E35" s="81" t="s">
        <v>406</v>
      </c>
      <c r="F35" s="25"/>
      <c r="G35" s="60">
        <f>SUM(G30:G34)</f>
        <v>0</v>
      </c>
      <c r="H35" s="61">
        <f>SUM(H30:H34)</f>
        <v>0</v>
      </c>
      <c r="I35" s="32"/>
      <c r="J35" s="61">
        <f>SUM(J30:J34)</f>
        <v>0</v>
      </c>
    </row>
    <row r="36" spans="1:10" ht="10.15" customHeight="1" x14ac:dyDescent="0.2">
      <c r="A36" s="1">
        <v>3</v>
      </c>
      <c r="E36" s="81"/>
      <c r="F36" s="25"/>
      <c r="G36" s="31"/>
      <c r="H36" s="32"/>
      <c r="I36" s="32"/>
      <c r="J36" s="32"/>
    </row>
    <row r="37" spans="1:10" ht="12" customHeight="1" x14ac:dyDescent="0.2">
      <c r="A37" s="1">
        <v>3</v>
      </c>
      <c r="D37" s="4" t="s">
        <v>425</v>
      </c>
      <c r="E37" s="81" t="s">
        <v>407</v>
      </c>
      <c r="F37" s="25"/>
      <c r="G37" s="31"/>
      <c r="H37" s="32"/>
      <c r="I37" s="32"/>
      <c r="J37" s="32"/>
    </row>
    <row r="38" spans="1:10" ht="12" customHeight="1" x14ac:dyDescent="0.2">
      <c r="A38" s="1">
        <v>3</v>
      </c>
      <c r="D38" s="88"/>
      <c r="E38" s="82" t="s">
        <v>430</v>
      </c>
      <c r="F38" s="25"/>
      <c r="G38" s="31">
        <v>0</v>
      </c>
      <c r="H38" s="32">
        <v>0</v>
      </c>
      <c r="I38" s="32"/>
      <c r="J38" s="32">
        <v>0</v>
      </c>
    </row>
    <row r="39" spans="1:10" ht="12" customHeight="1" x14ac:dyDescent="0.2">
      <c r="A39" s="1">
        <v>3</v>
      </c>
      <c r="D39" s="88"/>
      <c r="E39" s="82" t="s">
        <v>431</v>
      </c>
      <c r="F39" s="25"/>
      <c r="G39" s="31">
        <v>0</v>
      </c>
      <c r="H39" s="32">
        <v>0</v>
      </c>
      <c r="I39" s="32"/>
      <c r="J39" s="32">
        <v>0</v>
      </c>
    </row>
    <row r="40" spans="1:10" ht="12" customHeight="1" x14ac:dyDescent="0.2">
      <c r="A40" s="1">
        <v>3</v>
      </c>
      <c r="D40" s="3" t="s">
        <v>425</v>
      </c>
      <c r="E40" s="82" t="s">
        <v>432</v>
      </c>
      <c r="F40" s="25"/>
      <c r="G40" s="31">
        <v>0</v>
      </c>
      <c r="H40" s="32">
        <v>0</v>
      </c>
      <c r="I40" s="32"/>
      <c r="J40" s="32">
        <v>0</v>
      </c>
    </row>
    <row r="41" spans="1:10" ht="12" customHeight="1" x14ac:dyDescent="0.2">
      <c r="A41" s="1">
        <v>3</v>
      </c>
      <c r="E41" s="82" t="s">
        <v>429</v>
      </c>
      <c r="F41" s="25"/>
      <c r="G41" s="31">
        <v>0</v>
      </c>
      <c r="H41" s="32">
        <v>0</v>
      </c>
      <c r="I41" s="32"/>
      <c r="J41" s="32">
        <v>0</v>
      </c>
    </row>
    <row r="42" spans="1:10" ht="12" customHeight="1" x14ac:dyDescent="0.2">
      <c r="A42" s="1">
        <v>3</v>
      </c>
      <c r="E42" s="81" t="s">
        <v>421</v>
      </c>
      <c r="F42" s="34"/>
      <c r="G42" s="60">
        <f>SUM(G37:G41)</f>
        <v>0</v>
      </c>
      <c r="H42" s="61">
        <f>SUM(H37:H41)</f>
        <v>0</v>
      </c>
      <c r="I42" s="32"/>
      <c r="J42" s="61">
        <f>SUM(J37:J41)</f>
        <v>0</v>
      </c>
    </row>
    <row r="43" spans="1:10" ht="12" customHeight="1" x14ac:dyDescent="0.2">
      <c r="A43" s="1">
        <v>3</v>
      </c>
      <c r="E43" s="81" t="s">
        <v>433</v>
      </c>
      <c r="F43" s="25"/>
      <c r="G43" s="90">
        <f>G35-G42</f>
        <v>0</v>
      </c>
      <c r="H43" s="91">
        <f>H35-H42</f>
        <v>0</v>
      </c>
      <c r="I43" s="32"/>
      <c r="J43" s="91">
        <f>J35-J42</f>
        <v>0</v>
      </c>
    </row>
    <row r="44" spans="1:10" ht="10.15" customHeight="1" x14ac:dyDescent="0.2">
      <c r="A44" s="1">
        <v>3</v>
      </c>
      <c r="D44" s="1091" t="s">
        <v>434</v>
      </c>
      <c r="E44" s="81"/>
      <c r="F44" s="25"/>
      <c r="G44" s="31"/>
      <c r="H44" s="32"/>
      <c r="I44" s="32"/>
      <c r="J44" s="32"/>
    </row>
    <row r="45" spans="1:10" ht="12" customHeight="1" x14ac:dyDescent="0.2">
      <c r="A45" s="1">
        <v>3</v>
      </c>
      <c r="D45" s="1091"/>
      <c r="E45" s="81" t="s">
        <v>435</v>
      </c>
      <c r="F45" s="25"/>
      <c r="G45" s="31"/>
      <c r="H45" s="32"/>
      <c r="I45" s="32"/>
      <c r="J45" s="32"/>
    </row>
    <row r="46" spans="1:10" ht="12" customHeight="1" x14ac:dyDescent="0.2">
      <c r="A46" s="1">
        <v>3</v>
      </c>
      <c r="D46" s="4" t="s">
        <v>425</v>
      </c>
      <c r="E46" s="81" t="s">
        <v>397</v>
      </c>
      <c r="F46" s="25"/>
      <c r="G46" s="31"/>
      <c r="H46" s="32"/>
      <c r="I46" s="32"/>
      <c r="J46" s="32"/>
    </row>
    <row r="47" spans="1:10" ht="12" customHeight="1" x14ac:dyDescent="0.2">
      <c r="A47" s="1">
        <v>3</v>
      </c>
      <c r="D47" s="4"/>
      <c r="E47" s="82" t="s">
        <v>345</v>
      </c>
      <c r="F47" s="25"/>
      <c r="G47" s="31">
        <v>0</v>
      </c>
      <c r="H47" s="32">
        <v>0</v>
      </c>
      <c r="I47" s="32"/>
      <c r="J47" s="32">
        <v>0</v>
      </c>
    </row>
    <row r="48" spans="1:10" ht="12" customHeight="1" x14ac:dyDescent="0.2">
      <c r="A48" s="1">
        <v>3</v>
      </c>
      <c r="E48" s="82" t="s">
        <v>436</v>
      </c>
      <c r="F48" s="25"/>
      <c r="G48" s="31">
        <v>0</v>
      </c>
      <c r="H48" s="32">
        <v>0</v>
      </c>
      <c r="I48" s="32"/>
      <c r="J48" s="32">
        <v>0</v>
      </c>
    </row>
    <row r="49" spans="1:11" ht="12" customHeight="1" x14ac:dyDescent="0.2">
      <c r="A49" s="1">
        <v>3</v>
      </c>
      <c r="D49" s="88"/>
      <c r="E49" s="82" t="s">
        <v>437</v>
      </c>
      <c r="F49" s="25"/>
      <c r="G49" s="31">
        <v>0</v>
      </c>
      <c r="H49" s="32">
        <v>0</v>
      </c>
      <c r="I49" s="32"/>
      <c r="J49" s="32">
        <v>0</v>
      </c>
    </row>
    <row r="50" spans="1:11" ht="12" customHeight="1" x14ac:dyDescent="0.2">
      <c r="A50" s="1">
        <v>3</v>
      </c>
      <c r="E50" s="82" t="s">
        <v>405</v>
      </c>
      <c r="F50" s="25"/>
      <c r="G50" s="31">
        <v>0</v>
      </c>
      <c r="H50" s="32">
        <v>0</v>
      </c>
      <c r="I50" s="32"/>
      <c r="J50" s="32">
        <v>0</v>
      </c>
    </row>
    <row r="51" spans="1:11" ht="12" customHeight="1" x14ac:dyDescent="0.2">
      <c r="A51" s="1">
        <v>3</v>
      </c>
      <c r="E51" s="81" t="s">
        <v>406</v>
      </c>
      <c r="F51" s="25"/>
      <c r="G51" s="60">
        <f>SUM(G46:G50)</f>
        <v>0</v>
      </c>
      <c r="H51" s="61">
        <f>SUM(H46:H50)</f>
        <v>0</v>
      </c>
      <c r="I51" s="32"/>
      <c r="J51" s="61">
        <f>SUM(J46:J50)</f>
        <v>0</v>
      </c>
    </row>
    <row r="52" spans="1:11" ht="7.5" customHeight="1" x14ac:dyDescent="0.2">
      <c r="A52" s="1">
        <v>3</v>
      </c>
      <c r="E52" s="81"/>
      <c r="F52" s="25"/>
      <c r="G52" s="31"/>
      <c r="H52" s="32"/>
      <c r="I52" s="32"/>
      <c r="J52" s="32"/>
    </row>
    <row r="53" spans="1:11" ht="12" customHeight="1" x14ac:dyDescent="0.2">
      <c r="A53" s="1">
        <v>3</v>
      </c>
      <c r="D53" s="4" t="s">
        <v>425</v>
      </c>
      <c r="E53" s="81" t="s">
        <v>407</v>
      </c>
      <c r="F53" s="25"/>
      <c r="G53" s="31"/>
      <c r="H53" s="32"/>
      <c r="I53" s="32"/>
      <c r="J53" s="32"/>
    </row>
    <row r="54" spans="1:11" ht="12" customHeight="1" x14ac:dyDescent="0.2">
      <c r="A54" s="1">
        <v>3</v>
      </c>
      <c r="D54" s="4"/>
      <c r="E54" s="82" t="s">
        <v>438</v>
      </c>
      <c r="F54" s="25"/>
      <c r="G54" s="31">
        <v>0</v>
      </c>
      <c r="H54" s="32">
        <v>0</v>
      </c>
      <c r="I54" s="32"/>
      <c r="J54" s="32">
        <v>0</v>
      </c>
    </row>
    <row r="55" spans="1:11" ht="12" customHeight="1" x14ac:dyDescent="0.2">
      <c r="A55" s="1">
        <v>3</v>
      </c>
      <c r="E55" s="82" t="s">
        <v>439</v>
      </c>
      <c r="F55" s="25"/>
      <c r="G55" s="31">
        <v>0</v>
      </c>
      <c r="H55" s="32">
        <v>0</v>
      </c>
      <c r="I55" s="32"/>
      <c r="J55" s="32">
        <v>0</v>
      </c>
    </row>
    <row r="56" spans="1:11" x14ac:dyDescent="0.2">
      <c r="A56" s="1">
        <v>3</v>
      </c>
      <c r="D56" s="4" t="s">
        <v>440</v>
      </c>
      <c r="E56" s="82" t="s">
        <v>441</v>
      </c>
      <c r="F56" s="25"/>
      <c r="G56" s="31">
        <v>0</v>
      </c>
      <c r="H56" s="32">
        <v>0</v>
      </c>
      <c r="I56" s="32"/>
      <c r="J56" s="32">
        <v>0</v>
      </c>
    </row>
    <row r="57" spans="1:11" ht="12" customHeight="1" x14ac:dyDescent="0.2">
      <c r="A57" s="1">
        <v>3</v>
      </c>
      <c r="D57" s="1058" t="s">
        <v>442</v>
      </c>
      <c r="E57" s="82" t="s">
        <v>443</v>
      </c>
      <c r="F57" s="25"/>
      <c r="G57" s="31">
        <v>0</v>
      </c>
      <c r="H57" s="32">
        <v>0</v>
      </c>
      <c r="I57" s="32"/>
      <c r="J57" s="32">
        <v>0</v>
      </c>
    </row>
    <row r="58" spans="1:11" ht="12" customHeight="1" x14ac:dyDescent="0.2">
      <c r="A58" s="1">
        <v>3</v>
      </c>
      <c r="E58" s="81" t="s">
        <v>421</v>
      </c>
      <c r="F58" s="25"/>
      <c r="G58" s="60">
        <f>SUM(G53:G57)</f>
        <v>0</v>
      </c>
      <c r="H58" s="61">
        <f>SUM(H53:H57)</f>
        <v>0</v>
      </c>
      <c r="I58" s="32"/>
      <c r="J58" s="61">
        <f>SUM(J53:J57)</f>
        <v>0</v>
      </c>
    </row>
    <row r="59" spans="1:11" ht="12" customHeight="1" x14ac:dyDescent="0.2">
      <c r="A59" s="1">
        <v>3</v>
      </c>
      <c r="E59" s="81" t="s">
        <v>444</v>
      </c>
      <c r="F59" s="25"/>
      <c r="G59" s="60">
        <f>G51-G58</f>
        <v>0</v>
      </c>
      <c r="H59" s="61">
        <f>H51-H58</f>
        <v>0</v>
      </c>
      <c r="I59" s="32"/>
      <c r="J59" s="61">
        <f>J51-J58</f>
        <v>0</v>
      </c>
    </row>
    <row r="60" spans="1:11" ht="9.1999999999999993" customHeight="1" x14ac:dyDescent="0.2">
      <c r="A60" s="1">
        <v>3</v>
      </c>
      <c r="E60" s="81"/>
      <c r="F60" s="25"/>
      <c r="G60" s="92"/>
      <c r="H60" s="93"/>
      <c r="I60" s="32"/>
      <c r="J60" s="93"/>
    </row>
    <row r="61" spans="1:11" ht="39.75" customHeight="1" thickBot="1" x14ac:dyDescent="0.25">
      <c r="E61" s="1100" t="s">
        <v>445</v>
      </c>
      <c r="F61" s="1100"/>
      <c r="G61" s="1100"/>
      <c r="H61" s="1100"/>
      <c r="I61" s="1100"/>
      <c r="J61" s="1100"/>
    </row>
    <row r="62" spans="1:11" ht="25.5" customHeight="1" x14ac:dyDescent="0.2">
      <c r="A62" s="1">
        <v>3</v>
      </c>
      <c r="E62" s="79"/>
      <c r="F62" s="11"/>
      <c r="G62" s="12" t="str">
        <f>Contents!F3</f>
        <v>20X2</v>
      </c>
      <c r="H62" s="13" t="str">
        <f>Contents!F4</f>
        <v>20X1</v>
      </c>
      <c r="I62" s="14"/>
      <c r="J62" s="15" t="s">
        <v>247</v>
      </c>
      <c r="K62" s="1"/>
    </row>
    <row r="63" spans="1:11" ht="15" thickBot="1" x14ac:dyDescent="0.25">
      <c r="A63" s="1">
        <v>3</v>
      </c>
      <c r="E63" s="80"/>
      <c r="F63" s="57" t="s">
        <v>248</v>
      </c>
      <c r="G63" s="18" t="s">
        <v>305</v>
      </c>
      <c r="H63" s="19" t="s">
        <v>305</v>
      </c>
      <c r="I63" s="19"/>
      <c r="J63" s="19" t="s">
        <v>305</v>
      </c>
    </row>
    <row r="64" spans="1:11" ht="12" customHeight="1" x14ac:dyDescent="0.2">
      <c r="A64" s="1">
        <v>3</v>
      </c>
      <c r="D64" s="4" t="s">
        <v>446</v>
      </c>
      <c r="E64" s="81" t="s">
        <v>447</v>
      </c>
      <c r="F64" s="25"/>
      <c r="G64" s="90">
        <f>G59+G43+G27</f>
        <v>0</v>
      </c>
      <c r="H64" s="91">
        <f>H59+H43+H27</f>
        <v>0</v>
      </c>
      <c r="I64" s="32"/>
      <c r="J64" s="91">
        <f>J59+J43+J27</f>
        <v>0</v>
      </c>
    </row>
    <row r="65" spans="1:10" x14ac:dyDescent="0.2">
      <c r="A65" s="1">
        <v>3</v>
      </c>
      <c r="D65" s="88"/>
      <c r="E65" s="4" t="s">
        <v>448</v>
      </c>
      <c r="F65" s="25"/>
      <c r="G65" s="31">
        <f>H67</f>
        <v>0</v>
      </c>
      <c r="H65" s="32">
        <v>0</v>
      </c>
      <c r="I65" s="32"/>
      <c r="J65" s="32">
        <v>0</v>
      </c>
    </row>
    <row r="66" spans="1:10" ht="24" x14ac:dyDescent="0.2">
      <c r="A66" s="1">
        <v>3</v>
      </c>
      <c r="D66" s="4" t="s">
        <v>449</v>
      </c>
      <c r="E66" s="78" t="s">
        <v>450</v>
      </c>
      <c r="F66" s="34"/>
      <c r="G66" s="28">
        <v>0</v>
      </c>
      <c r="H66" s="29">
        <v>0</v>
      </c>
      <c r="I66" s="32"/>
      <c r="J66" s="29">
        <v>0</v>
      </c>
    </row>
    <row r="67" spans="1:10" ht="28.15" customHeight="1" x14ac:dyDescent="0.2">
      <c r="A67" s="1">
        <v>3</v>
      </c>
      <c r="C67" s="1">
        <v>55</v>
      </c>
      <c r="E67" s="94" t="s">
        <v>451</v>
      </c>
      <c r="F67" s="69" t="str">
        <f ca="1">INDEX(TBLStructure[Full Note Ref],MATCH(C67,TBLStructure[Model Reference],0))</f>
        <v>3.1A</v>
      </c>
      <c r="G67" s="95">
        <f>SUM(G64:G66)</f>
        <v>0</v>
      </c>
      <c r="H67" s="36">
        <f>SUM(H64:H66)</f>
        <v>0</v>
      </c>
      <c r="I67" s="32"/>
      <c r="J67" s="36">
        <f>SUM(J64:J66)</f>
        <v>0</v>
      </c>
    </row>
    <row r="68" spans="1:10" ht="15.6" customHeight="1" x14ac:dyDescent="0.2">
      <c r="A68" s="1">
        <v>3</v>
      </c>
      <c r="E68" s="63" t="s">
        <v>301</v>
      </c>
      <c r="F68" s="33"/>
      <c r="G68" s="33"/>
      <c r="H68" s="33"/>
      <c r="I68" s="33"/>
    </row>
    <row r="69" spans="1:10" x14ac:dyDescent="0.2">
      <c r="A69" s="1">
        <v>3</v>
      </c>
    </row>
    <row r="70" spans="1:10" ht="14.25" customHeight="1" x14ac:dyDescent="0.2">
      <c r="A70" s="1">
        <v>3</v>
      </c>
      <c r="D70" s="1091" t="s">
        <v>302</v>
      </c>
    </row>
    <row r="71" spans="1:10" x14ac:dyDescent="0.2">
      <c r="A71" s="1">
        <v>3</v>
      </c>
      <c r="D71" s="1091"/>
    </row>
    <row r="72" spans="1:10" x14ac:dyDescent="0.2">
      <c r="A72" s="1">
        <v>3</v>
      </c>
      <c r="D72" s="4"/>
    </row>
    <row r="73" spans="1:10" x14ac:dyDescent="0.2">
      <c r="A73" s="1">
        <v>3</v>
      </c>
    </row>
    <row r="74" spans="1:10" x14ac:dyDescent="0.2">
      <c r="A74" s="1">
        <v>3</v>
      </c>
    </row>
  </sheetData>
  <mergeCells count="8">
    <mergeCell ref="E61:J61"/>
    <mergeCell ref="D70:D71"/>
    <mergeCell ref="B1:C1"/>
    <mergeCell ref="D2:D4"/>
    <mergeCell ref="E2:H2"/>
    <mergeCell ref="E3:H3"/>
    <mergeCell ref="D28:D29"/>
    <mergeCell ref="D44:D45"/>
  </mergeCells>
  <hyperlinks>
    <hyperlink ref="F67" r:id="rId1" location="FPO3.1!D9" display="FPO3.1!D9" xr:uid="{6D1FFD5D-A434-4A1C-B02E-A8F29D5C1C96}"/>
  </hyperlinks>
  <printOptions horizontalCentered="1"/>
  <pageMargins left="0.23622047244094491" right="0.23622047244094491" top="0.74803149606299213" bottom="0.74803149606299213" header="0.31496062992125984" footer="0.31496062992125984"/>
  <pageSetup paperSize="9" scale="87" orientation="portrait" r:id="rId2"/>
  <rowBreaks count="1" manualBreakCount="1">
    <brk id="59" min="4" max="9" man="1"/>
  </rowBreaks>
  <customProperties>
    <customPr name="_pios_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432E-5B37-497E-9577-FB7EC2E2454E}">
  <sheetPr codeName="Sheet22">
    <tabColor theme="5"/>
  </sheetPr>
  <dimension ref="A1:J73"/>
  <sheetViews>
    <sheetView showGridLines="0" view="pageBreakPreview" topLeftCell="D1" zoomScaleNormal="100" zoomScaleSheetLayoutView="100" workbookViewId="0">
      <selection activeCell="D2" sqref="D2"/>
    </sheetView>
  </sheetViews>
  <sheetFormatPr defaultColWidth="9.28515625" defaultRowHeight="14.25" x14ac:dyDescent="0.2"/>
  <cols>
    <col min="1" max="1" width="8.28515625" style="1" hidden="1" customWidth="1"/>
    <col min="2" max="2" width="4.5703125" style="1" hidden="1" customWidth="1"/>
    <col min="3" max="3" width="9.42578125" style="1" hidden="1" customWidth="1"/>
    <col min="4" max="4" width="19.5703125" style="3" bestFit="1" customWidth="1"/>
    <col min="5" max="5" width="48.28515625" style="1" customWidth="1"/>
    <col min="6" max="6" width="7.7109375" style="65" customWidth="1"/>
    <col min="7" max="8" width="8.7109375" style="1" customWidth="1"/>
    <col min="9" max="9" width="4" style="1" customWidth="1"/>
    <col min="10" max="10" width="8.7109375" style="1" customWidth="1"/>
    <col min="11" max="16384" width="9.28515625" style="1"/>
  </cols>
  <sheetData>
    <row r="1" spans="1:10" x14ac:dyDescent="0.2">
      <c r="A1" s="1" t="s">
        <v>0</v>
      </c>
      <c r="B1" s="1093" t="s">
        <v>243</v>
      </c>
      <c r="C1" s="1093"/>
      <c r="D1" s="1056" t="s">
        <v>452</v>
      </c>
    </row>
    <row r="2" spans="1:10" ht="14.65" customHeight="1" x14ac:dyDescent="0.2">
      <c r="A2" s="1">
        <v>3</v>
      </c>
      <c r="B2" s="1" t="s">
        <v>245</v>
      </c>
      <c r="C2" s="1">
        <v>5</v>
      </c>
      <c r="E2" s="1103" t="str">
        <f>INDEX(TBLStructure[Full Note Title],MATCH(C2,TBLStructure[Model Reference],0))</f>
        <v>Administered Schedule of Comprehensive Income</v>
      </c>
      <c r="F2" s="1103"/>
      <c r="G2" s="1103"/>
      <c r="H2" s="1103"/>
      <c r="I2" s="1103"/>
      <c r="J2" s="1103"/>
    </row>
    <row r="3" spans="1:10" ht="15" thickBot="1" x14ac:dyDescent="0.25">
      <c r="A3" s="1">
        <v>3</v>
      </c>
      <c r="E3" s="1104" t="str">
        <f>_xlfn.CONCAT("as at 30 June "&amp;Contents!F3)</f>
        <v>as at 30 June 20X2</v>
      </c>
      <c r="F3" s="1104"/>
      <c r="G3" s="1104"/>
      <c r="H3" s="1104"/>
      <c r="I3" s="1104"/>
      <c r="J3" s="1104"/>
    </row>
    <row r="4" spans="1:10" ht="24" x14ac:dyDescent="0.2">
      <c r="A4" s="1">
        <v>3</v>
      </c>
      <c r="D4" s="4" t="s">
        <v>453</v>
      </c>
      <c r="E4" s="97"/>
      <c r="F4" s="98"/>
      <c r="G4" s="99" t="str">
        <f>Contents!F3</f>
        <v>20X2</v>
      </c>
      <c r="H4" s="100" t="str">
        <f>Contents!F4</f>
        <v>20X1</v>
      </c>
      <c r="I4" s="100"/>
      <c r="J4" s="100" t="s">
        <v>247</v>
      </c>
    </row>
    <row r="5" spans="1:10" ht="15" thickBot="1" x14ac:dyDescent="0.25">
      <c r="A5" s="1">
        <v>3</v>
      </c>
      <c r="D5" s="1057"/>
      <c r="E5" s="101"/>
      <c r="F5" s="102" t="s">
        <v>248</v>
      </c>
      <c r="G5" s="103" t="s">
        <v>305</v>
      </c>
      <c r="H5" s="104" t="s">
        <v>305</v>
      </c>
      <c r="I5" s="104"/>
      <c r="J5" s="104" t="s">
        <v>305</v>
      </c>
    </row>
    <row r="6" spans="1:10" ht="17.649999999999999" customHeight="1" x14ac:dyDescent="0.2">
      <c r="A6" s="1">
        <v>3</v>
      </c>
      <c r="E6" s="105" t="s">
        <v>250</v>
      </c>
      <c r="F6" s="106"/>
      <c r="G6" s="107"/>
      <c r="H6" s="107"/>
      <c r="I6" s="107"/>
      <c r="J6" s="107"/>
    </row>
    <row r="7" spans="1:10" ht="12" customHeight="1" x14ac:dyDescent="0.2">
      <c r="A7" s="1">
        <v>3</v>
      </c>
      <c r="D7" s="4" t="s">
        <v>454</v>
      </c>
      <c r="E7" s="1105" t="s">
        <v>67</v>
      </c>
      <c r="F7" s="1105"/>
      <c r="G7" s="108"/>
      <c r="H7" s="109"/>
      <c r="I7" s="109"/>
      <c r="J7" s="109"/>
    </row>
    <row r="8" spans="1:10" ht="12" customHeight="1" x14ac:dyDescent="0.2">
      <c r="A8" s="1">
        <v>3</v>
      </c>
      <c r="B8" s="3" t="s">
        <v>251</v>
      </c>
      <c r="C8" s="3">
        <v>30</v>
      </c>
      <c r="D8" s="4"/>
      <c r="E8" s="110" t="str">
        <f>INDEX(TBLStructure[Note Title],MATCH(C8,TBLStructure[Model Reference],0))</f>
        <v>Employee benefits</v>
      </c>
      <c r="F8" s="111" t="str">
        <f ca="1">INDEX(TBLStructure[Full Note Ref],MATCH(C8,TBLStructure[Model Reference],0))</f>
        <v>2.1A</v>
      </c>
      <c r="G8" s="108">
        <f>'FPE2.1'!F16</f>
        <v>0</v>
      </c>
      <c r="H8" s="108">
        <f>'FPE2.1'!G16</f>
        <v>0</v>
      </c>
      <c r="I8" s="109"/>
      <c r="J8" s="109">
        <v>0</v>
      </c>
    </row>
    <row r="9" spans="1:10" ht="12" customHeight="1" x14ac:dyDescent="0.2">
      <c r="A9" s="1">
        <v>3</v>
      </c>
      <c r="B9" s="3" t="s">
        <v>251</v>
      </c>
      <c r="C9" s="3">
        <v>31</v>
      </c>
      <c r="E9" s="110" t="str">
        <f>INDEX(TBLStructure[Note Title],MATCH(C9,TBLStructure[Model Reference],0))</f>
        <v>Suppliers</v>
      </c>
      <c r="F9" s="111" t="str">
        <f ca="1">INDEX(TBLStructure[Full Note Ref],MATCH(C9,TBLStructure[Model Reference],0))</f>
        <v>2.1B</v>
      </c>
      <c r="G9" s="108">
        <f>'FPE2.1'!F41</f>
        <v>0</v>
      </c>
      <c r="H9" s="108">
        <f>'FPE2.1'!G41</f>
        <v>0</v>
      </c>
      <c r="I9" s="109"/>
      <c r="J9" s="109">
        <v>0</v>
      </c>
    </row>
    <row r="10" spans="1:10" ht="12" customHeight="1" x14ac:dyDescent="0.2">
      <c r="A10" s="1">
        <v>3</v>
      </c>
      <c r="B10" s="3" t="s">
        <v>251</v>
      </c>
      <c r="C10" s="3">
        <v>32</v>
      </c>
      <c r="E10" s="110" t="str">
        <f>INDEX(TBLStructure[Note Title],MATCH(C10,TBLStructure[Model Reference],0))</f>
        <v>Subsidies</v>
      </c>
      <c r="F10" s="111" t="str">
        <f ca="1">INDEX(TBLStructure[Full Note Ref],MATCH(C10,TBLStructure[Model Reference],0))</f>
        <v>2.1C</v>
      </c>
      <c r="G10" s="108">
        <f>'FPE2.1'!F56</f>
        <v>0</v>
      </c>
      <c r="H10" s="108">
        <f>'FPE2.1'!G56</f>
        <v>0</v>
      </c>
      <c r="I10" s="109"/>
      <c r="J10" s="109">
        <v>0</v>
      </c>
    </row>
    <row r="11" spans="1:10" ht="12" customHeight="1" x14ac:dyDescent="0.2">
      <c r="A11" s="1">
        <v>3</v>
      </c>
      <c r="B11" s="3" t="s">
        <v>251</v>
      </c>
      <c r="C11" s="3">
        <v>33</v>
      </c>
      <c r="E11" s="110" t="str">
        <f>INDEX(TBLStructure[Note Title],MATCH(C11,TBLStructure[Model Reference],0))</f>
        <v>Personal benefits</v>
      </c>
      <c r="F11" s="111" t="str">
        <f ca="1">INDEX(TBLStructure[Full Note Ref],MATCH(C11,TBLStructure[Model Reference],0))</f>
        <v>2.1D</v>
      </c>
      <c r="G11" s="108">
        <f>'FPE2.1'!F64</f>
        <v>0</v>
      </c>
      <c r="H11" s="108">
        <f>'FPE2.1'!G64</f>
        <v>0</v>
      </c>
      <c r="I11" s="109"/>
      <c r="J11" s="109">
        <v>0</v>
      </c>
    </row>
    <row r="12" spans="1:10" ht="12" customHeight="1" x14ac:dyDescent="0.2">
      <c r="A12" s="1">
        <v>3</v>
      </c>
      <c r="B12" s="3" t="s">
        <v>251</v>
      </c>
      <c r="C12" s="3">
        <v>34</v>
      </c>
      <c r="E12" s="110" t="str">
        <f>INDEX(TBLStructure[Note Title],MATCH(C12,TBLStructure[Model Reference],0))</f>
        <v>Grants</v>
      </c>
      <c r="F12" s="111" t="str">
        <f ca="1">INDEX(TBLStructure[Full Note Ref],MATCH(C12,TBLStructure[Model Reference],0))</f>
        <v>2.1E</v>
      </c>
      <c r="G12" s="108">
        <f>'FPE2.1'!F79</f>
        <v>0</v>
      </c>
      <c r="H12" s="108">
        <f>'FPE2.1'!G79</f>
        <v>0</v>
      </c>
      <c r="I12" s="109"/>
      <c r="J12" s="109">
        <v>0</v>
      </c>
    </row>
    <row r="13" spans="1:10" ht="12" customHeight="1" x14ac:dyDescent="0.2">
      <c r="A13" s="1">
        <v>3</v>
      </c>
      <c r="B13" s="3" t="s">
        <v>251</v>
      </c>
      <c r="C13" s="3">
        <v>84</v>
      </c>
      <c r="E13" s="110" t="s">
        <v>252</v>
      </c>
      <c r="F13" s="111" t="str">
        <f ca="1">INDEX(TBLStructure[Full Note Ref],MATCH(C13,TBLStructure[Model Reference],0))</f>
        <v>4.2A</v>
      </c>
      <c r="G13" s="108">
        <f>FPOPPE4.2!L23</f>
        <v>0</v>
      </c>
      <c r="H13" s="108">
        <v>0</v>
      </c>
      <c r="I13" s="109"/>
      <c r="J13" s="109">
        <v>0</v>
      </c>
    </row>
    <row r="14" spans="1:10" ht="12" customHeight="1" x14ac:dyDescent="0.2">
      <c r="A14" s="1">
        <v>3</v>
      </c>
      <c r="B14" s="3" t="s">
        <v>251</v>
      </c>
      <c r="C14" s="3">
        <v>35</v>
      </c>
      <c r="E14" s="110" t="str">
        <f>INDEX(TBLStructure[Note Title],MATCH(C14,TBLStructure[Model Reference],0))</f>
        <v>Finance costs</v>
      </c>
      <c r="F14" s="111" t="str">
        <f ca="1">INDEX(TBLStructure[Full Note Ref],MATCH(C14,TBLStructure[Model Reference],0))</f>
        <v>2.1F</v>
      </c>
      <c r="G14" s="108">
        <f>'FPE2.1'!F90</f>
        <v>0</v>
      </c>
      <c r="H14" s="108">
        <f>'FPE2.1'!G90</f>
        <v>0</v>
      </c>
      <c r="I14" s="109"/>
      <c r="J14" s="109">
        <v>0</v>
      </c>
    </row>
    <row r="15" spans="1:10" x14ac:dyDescent="0.2">
      <c r="B15" s="3"/>
      <c r="C15" s="3">
        <v>147</v>
      </c>
      <c r="E15" s="112" t="str">
        <f>INDEX(TBLStructure[Note Title],MATCH(C15,TBLStructure[Model Reference],0))</f>
        <v>Impairment loss on financial instruments</v>
      </c>
      <c r="F15" s="111" t="str">
        <f ca="1">INDEX(TBLStructure[Full Note Ref],MATCH(C15,TBLStructure[Model Reference],0))</f>
        <v>2.1G</v>
      </c>
      <c r="G15" s="108">
        <f>'FPE2.1'!F91</f>
        <v>0</v>
      </c>
      <c r="H15" s="108">
        <f>'FPE2.1'!G91</f>
        <v>0</v>
      </c>
      <c r="I15" s="109"/>
      <c r="J15" s="109">
        <v>0</v>
      </c>
    </row>
    <row r="16" spans="1:10" ht="12" customHeight="1" x14ac:dyDescent="0.2">
      <c r="A16" s="1">
        <v>3</v>
      </c>
      <c r="B16" s="3" t="s">
        <v>251</v>
      </c>
      <c r="C16" s="3">
        <v>36</v>
      </c>
      <c r="E16" s="110" t="str">
        <f>INDEX(TBLStructure[Note Title],MATCH(C16,TBLStructure[Model Reference],0))</f>
        <v>Write-down and impairment of assets</v>
      </c>
      <c r="F16" s="111" t="str">
        <f ca="1">INDEX(TBLStructure[Full Note Ref],MATCH(C16,TBLStructure[Model Reference],0))</f>
        <v>2.1H</v>
      </c>
      <c r="G16" s="108">
        <f>-'FPE2.1'!F113</f>
        <v>0</v>
      </c>
      <c r="H16" s="108">
        <f>-'FPE2.1'!G113</f>
        <v>0</v>
      </c>
      <c r="I16" s="109"/>
      <c r="J16" s="109">
        <v>0</v>
      </c>
    </row>
    <row r="17" spans="1:10" ht="12" customHeight="1" x14ac:dyDescent="0.2">
      <c r="A17" s="1">
        <v>3</v>
      </c>
      <c r="B17" s="3" t="s">
        <v>251</v>
      </c>
      <c r="C17" s="3">
        <v>37</v>
      </c>
      <c r="E17" s="110" t="str">
        <f>INDEX(TBLStructure[Note Title],MATCH(C17,TBLStructure[Model Reference],0))</f>
        <v>Foreign exchange losses</v>
      </c>
      <c r="F17" s="111" t="str">
        <f ca="1">INDEX(TBLStructure[Full Note Ref],MATCH(C17,TBLStructure[Model Reference],0))</f>
        <v>2.1I</v>
      </c>
      <c r="G17" s="108">
        <f>-'FPE2.1'!F118</f>
        <v>0</v>
      </c>
      <c r="H17" s="108">
        <f>-'FPE2.1'!G118</f>
        <v>0</v>
      </c>
      <c r="I17" s="109"/>
      <c r="J17" s="109">
        <v>0</v>
      </c>
    </row>
    <row r="18" spans="1:10" ht="12" customHeight="1" x14ac:dyDescent="0.2">
      <c r="A18" s="1">
        <v>3</v>
      </c>
      <c r="B18" s="3" t="s">
        <v>251</v>
      </c>
      <c r="C18" s="3" t="s">
        <v>255</v>
      </c>
      <c r="E18" s="110" t="s">
        <v>256</v>
      </c>
      <c r="F18" s="111"/>
      <c r="G18" s="108">
        <v>0</v>
      </c>
      <c r="H18" s="108">
        <v>0</v>
      </c>
      <c r="I18" s="109"/>
      <c r="J18" s="109">
        <v>0</v>
      </c>
    </row>
    <row r="19" spans="1:10" ht="12" customHeight="1" x14ac:dyDescent="0.2">
      <c r="A19" s="1">
        <v>3</v>
      </c>
      <c r="B19" s="3" t="s">
        <v>251</v>
      </c>
      <c r="C19" s="3">
        <v>38</v>
      </c>
      <c r="E19" s="110" t="str">
        <f>INDEX(TBLStructure[Note Title],MATCH(C19,TBLStructure[Model Reference],0))</f>
        <v>Payments to corporate Commonwealth entities</v>
      </c>
      <c r="F19" s="111" t="str">
        <f ca="1">INDEX(TBLStructure[Full Note Ref],MATCH(C19,TBLStructure[Model Reference],0))</f>
        <v>2.1J</v>
      </c>
      <c r="G19" s="108">
        <f>'FPE2.1'!F122</f>
        <v>0</v>
      </c>
      <c r="H19" s="108">
        <f>'FPE2.1'!G122</f>
        <v>0</v>
      </c>
      <c r="I19" s="109"/>
      <c r="J19" s="109">
        <v>0</v>
      </c>
    </row>
    <row r="20" spans="1:10" ht="12" customHeight="1" x14ac:dyDescent="0.2">
      <c r="A20" s="1">
        <v>3</v>
      </c>
      <c r="B20" s="3" t="s">
        <v>251</v>
      </c>
      <c r="C20" s="3">
        <v>39</v>
      </c>
      <c r="E20" s="110" t="str">
        <f>INDEX(TBLStructure[Note Title],MATCH(C20,TBLStructure[Model Reference],0))</f>
        <v>Other expenses</v>
      </c>
      <c r="F20" s="111" t="str">
        <f ca="1">INDEX(TBLStructure[Full Note Ref],MATCH(C20,TBLStructure[Model Reference],0))</f>
        <v>2.1K</v>
      </c>
      <c r="G20" s="108">
        <f>'FPE2.1'!F132</f>
        <v>0</v>
      </c>
      <c r="H20" s="108">
        <f>'FPE2.1'!G132</f>
        <v>0</v>
      </c>
      <c r="I20" s="109"/>
      <c r="J20" s="109">
        <v>0</v>
      </c>
    </row>
    <row r="21" spans="1:10" ht="12" customHeight="1" x14ac:dyDescent="0.2">
      <c r="A21" s="1">
        <v>3</v>
      </c>
      <c r="E21" s="105" t="s">
        <v>455</v>
      </c>
      <c r="F21" s="113"/>
      <c r="G21" s="114">
        <f>SUM(G7:G20)</f>
        <v>0</v>
      </c>
      <c r="H21" s="115">
        <f>SUM(H7:H20)</f>
        <v>0</v>
      </c>
      <c r="I21" s="109"/>
      <c r="J21" s="115">
        <f>SUM(J7:J20)</f>
        <v>0</v>
      </c>
    </row>
    <row r="22" spans="1:10" ht="12" customHeight="1" x14ac:dyDescent="0.2">
      <c r="A22" s="1">
        <v>3</v>
      </c>
      <c r="E22" s="116"/>
      <c r="F22" s="113"/>
      <c r="G22" s="107"/>
      <c r="H22" s="107"/>
      <c r="I22" s="109"/>
      <c r="J22" s="107"/>
    </row>
    <row r="23" spans="1:10" ht="12" customHeight="1" x14ac:dyDescent="0.2">
      <c r="A23" s="1">
        <v>3</v>
      </c>
      <c r="D23" s="4" t="s">
        <v>456</v>
      </c>
      <c r="E23" s="117" t="s">
        <v>457</v>
      </c>
      <c r="F23" s="113"/>
      <c r="G23" s="107"/>
      <c r="H23" s="107"/>
      <c r="I23" s="109"/>
      <c r="J23" s="107"/>
    </row>
    <row r="24" spans="1:10" ht="12" customHeight="1" x14ac:dyDescent="0.2">
      <c r="A24" s="1">
        <v>3</v>
      </c>
      <c r="D24" s="4"/>
      <c r="E24" s="117"/>
      <c r="F24" s="113"/>
      <c r="G24" s="107"/>
      <c r="H24" s="107"/>
      <c r="I24" s="109"/>
      <c r="J24" s="107"/>
    </row>
    <row r="25" spans="1:10" ht="12" customHeight="1" x14ac:dyDescent="0.2">
      <c r="A25" s="1">
        <v>3</v>
      </c>
      <c r="E25" s="118" t="s">
        <v>458</v>
      </c>
      <c r="F25" s="113"/>
      <c r="G25" s="107"/>
      <c r="H25" s="107"/>
      <c r="I25" s="109"/>
      <c r="J25" s="107"/>
    </row>
    <row r="26" spans="1:10" ht="12" customHeight="1" x14ac:dyDescent="0.2">
      <c r="A26" s="1">
        <v>3</v>
      </c>
      <c r="E26" s="117" t="s">
        <v>459</v>
      </c>
      <c r="F26" s="113"/>
      <c r="G26" s="107"/>
      <c r="H26" s="107"/>
      <c r="I26" s="109"/>
      <c r="J26" s="107"/>
    </row>
    <row r="27" spans="1:10" ht="12" customHeight="1" x14ac:dyDescent="0.2">
      <c r="A27" s="1">
        <v>3</v>
      </c>
      <c r="B27" s="3" t="s">
        <v>251</v>
      </c>
      <c r="C27" s="3">
        <v>41</v>
      </c>
      <c r="E27" s="110" t="str">
        <f>INDEX(TBLStructure[Note Title],MATCH(C27,TBLStructure[Model Reference],0))</f>
        <v>Income tax</v>
      </c>
      <c r="F27" s="111" t="str">
        <f ca="1">INDEX(TBLStructure[Full Note Ref],MATCH(C27,TBLStructure[Model Reference],0))</f>
        <v>2.2A</v>
      </c>
      <c r="G27" s="108">
        <f>'FPE2.2'!F18</f>
        <v>0</v>
      </c>
      <c r="H27" s="108">
        <f>'FPE2.2'!G18</f>
        <v>0</v>
      </c>
      <c r="I27" s="109"/>
      <c r="J27" s="109">
        <v>0</v>
      </c>
    </row>
    <row r="28" spans="1:10" ht="12" customHeight="1" x14ac:dyDescent="0.2">
      <c r="A28" s="1">
        <v>3</v>
      </c>
      <c r="B28" s="3" t="s">
        <v>251</v>
      </c>
      <c r="C28" s="3">
        <v>42</v>
      </c>
      <c r="E28" s="110" t="str">
        <f>INDEX(TBLStructure[Note Title],MATCH(C28,TBLStructure[Model Reference],0))</f>
        <v>Indirect tax</v>
      </c>
      <c r="F28" s="111" t="str">
        <f ca="1">INDEX(TBLStructure[Full Note Ref],MATCH(C28,TBLStructure[Model Reference],0))</f>
        <v>2.2B</v>
      </c>
      <c r="G28" s="108">
        <f>'FPE2.2'!F29</f>
        <v>0</v>
      </c>
      <c r="H28" s="108">
        <f>'FPE2.2'!G29</f>
        <v>0</v>
      </c>
      <c r="I28" s="109"/>
      <c r="J28" s="109">
        <v>0</v>
      </c>
    </row>
    <row r="29" spans="1:10" ht="12" customHeight="1" x14ac:dyDescent="0.2">
      <c r="A29" s="1">
        <v>3</v>
      </c>
      <c r="B29" s="3" t="s">
        <v>251</v>
      </c>
      <c r="C29" s="3">
        <v>43</v>
      </c>
      <c r="E29" s="110" t="str">
        <f>INDEX(TBLStructure[Note Title],MATCH(C29,TBLStructure[Model Reference],0))</f>
        <v>Other taxes</v>
      </c>
      <c r="F29" s="111" t="str">
        <f ca="1">INDEX(TBLStructure[Full Note Ref],MATCH(C29,TBLStructure[Model Reference],0))</f>
        <v>2.2C</v>
      </c>
      <c r="G29" s="108">
        <f>'FPE2.2'!F36</f>
        <v>0</v>
      </c>
      <c r="H29" s="108">
        <f>'FPE2.2'!G36</f>
        <v>0</v>
      </c>
      <c r="I29" s="109"/>
      <c r="J29" s="109">
        <v>0</v>
      </c>
    </row>
    <row r="30" spans="1:10" ht="12" customHeight="1" x14ac:dyDescent="0.2">
      <c r="A30" s="1">
        <v>3</v>
      </c>
      <c r="E30" s="117" t="s">
        <v>460</v>
      </c>
      <c r="F30" s="111"/>
      <c r="G30" s="114">
        <f>SUM(G26:G29)</f>
        <v>0</v>
      </c>
      <c r="H30" s="115">
        <f>SUM(H26:H29)</f>
        <v>0</v>
      </c>
      <c r="I30" s="109"/>
      <c r="J30" s="115">
        <f>SUM(J26:J29)</f>
        <v>0</v>
      </c>
    </row>
    <row r="31" spans="1:10" ht="12" customHeight="1" x14ac:dyDescent="0.2">
      <c r="A31" s="1">
        <v>3</v>
      </c>
      <c r="E31" s="117"/>
      <c r="F31" s="111"/>
      <c r="G31" s="108"/>
      <c r="H31" s="109"/>
      <c r="I31" s="109"/>
      <c r="J31" s="109"/>
    </row>
    <row r="32" spans="1:10" ht="12" customHeight="1" x14ac:dyDescent="0.2">
      <c r="A32" s="1">
        <v>3</v>
      </c>
      <c r="E32" s="117" t="s">
        <v>461</v>
      </c>
      <c r="F32" s="111"/>
      <c r="G32" s="108"/>
      <c r="H32" s="109"/>
      <c r="I32" s="109"/>
      <c r="J32" s="109"/>
    </row>
    <row r="33" spans="1:10" ht="12" customHeight="1" x14ac:dyDescent="0.2">
      <c r="A33" s="1">
        <v>3</v>
      </c>
      <c r="B33" s="3" t="s">
        <v>251</v>
      </c>
      <c r="C33" s="3">
        <v>44</v>
      </c>
      <c r="E33" s="110" t="str">
        <f>INDEX(TBLStructure[Note Title],MATCH(C33,TBLStructure[Model Reference],0))</f>
        <v>Revenue from contracts with customers</v>
      </c>
      <c r="F33" s="111" t="str">
        <f ca="1">INDEX(TBLStructure[Full Note Ref],MATCH(C33,TBLStructure[Model Reference],0))</f>
        <v>2.2D</v>
      </c>
      <c r="G33" s="108">
        <f>'FPE2.2'!F46</f>
        <v>0</v>
      </c>
      <c r="H33" s="108">
        <f>'FPE2.2'!G46</f>
        <v>0</v>
      </c>
      <c r="I33" s="109"/>
      <c r="J33" s="109">
        <v>0</v>
      </c>
    </row>
    <row r="34" spans="1:10" ht="12" customHeight="1" x14ac:dyDescent="0.2">
      <c r="A34" s="1">
        <v>3</v>
      </c>
      <c r="B34" s="3" t="s">
        <v>251</v>
      </c>
      <c r="C34" s="3">
        <v>45</v>
      </c>
      <c r="E34" s="110" t="str">
        <f>INDEX(TBLStructure[Note Title],MATCH(C34,TBLStructure[Model Reference],0))</f>
        <v>Fees and fines</v>
      </c>
      <c r="F34" s="111" t="str">
        <f ca="1">INDEX(TBLStructure[Full Note Ref],MATCH(C34,TBLStructure[Model Reference],0))</f>
        <v>2.2E</v>
      </c>
      <c r="G34" s="108">
        <f>'FPE2.2'!F54</f>
        <v>0</v>
      </c>
      <c r="H34" s="108">
        <f>'FPE2.2'!G54</f>
        <v>0</v>
      </c>
      <c r="I34" s="109"/>
      <c r="J34" s="109">
        <v>0</v>
      </c>
    </row>
    <row r="35" spans="1:10" ht="12" customHeight="1" x14ac:dyDescent="0.2">
      <c r="A35" s="1">
        <v>3</v>
      </c>
      <c r="B35" s="3" t="s">
        <v>251</v>
      </c>
      <c r="C35" s="3">
        <v>46</v>
      </c>
      <c r="E35" s="110" t="str">
        <f>INDEX(TBLStructure[Note Title],MATCH(C35,TBLStructure[Model Reference],0))</f>
        <v>Interest</v>
      </c>
      <c r="F35" s="111" t="str">
        <f ca="1">INDEX(TBLStructure[Full Note Ref],MATCH(C35,TBLStructure[Model Reference],0))</f>
        <v>2.2F</v>
      </c>
      <c r="G35" s="108">
        <f>'FPE2.2'!F67</f>
        <v>0</v>
      </c>
      <c r="H35" s="108">
        <f>'FPE2.2'!G67</f>
        <v>0</v>
      </c>
      <c r="I35" s="109"/>
      <c r="J35" s="109">
        <v>0</v>
      </c>
    </row>
    <row r="36" spans="1:10" ht="12" customHeight="1" x14ac:dyDescent="0.2">
      <c r="A36" s="1">
        <v>3</v>
      </c>
      <c r="B36" s="3" t="s">
        <v>251</v>
      </c>
      <c r="C36" s="3">
        <v>47</v>
      </c>
      <c r="E36" s="110" t="str">
        <f>INDEX(TBLStructure[Note Title],MATCH(C36,TBLStructure[Model Reference],0))</f>
        <v>Dividends</v>
      </c>
      <c r="F36" s="111" t="str">
        <f ca="1">INDEX(TBLStructure[Full Note Ref],MATCH(C36,TBLStructure[Model Reference],0))</f>
        <v>2.2G</v>
      </c>
      <c r="G36" s="108">
        <f>'FPE2.2'!F77</f>
        <v>0</v>
      </c>
      <c r="H36" s="108">
        <f>'FPE2.2'!G77</f>
        <v>0</v>
      </c>
      <c r="I36" s="109"/>
      <c r="J36" s="109">
        <v>0</v>
      </c>
    </row>
    <row r="37" spans="1:10" ht="12" customHeight="1" x14ac:dyDescent="0.2">
      <c r="A37" s="1">
        <v>3</v>
      </c>
      <c r="B37" s="3" t="s">
        <v>251</v>
      </c>
      <c r="C37" s="3">
        <v>48</v>
      </c>
      <c r="E37" s="110" t="str">
        <f>INDEX(TBLStructure[Note Title],MATCH(C37,TBLStructure[Model Reference],0))</f>
        <v>Rental income</v>
      </c>
      <c r="F37" s="111" t="str">
        <f ca="1">INDEX(TBLStructure[Full Note Ref],MATCH(C37,TBLStructure[Model Reference],0))</f>
        <v>2.2H</v>
      </c>
      <c r="G37" s="108">
        <f>'FPE2.2'!F91</f>
        <v>0</v>
      </c>
      <c r="H37" s="108">
        <f>'FPE2.2'!G91</f>
        <v>0</v>
      </c>
      <c r="I37" s="109"/>
      <c r="J37" s="109">
        <v>0</v>
      </c>
    </row>
    <row r="38" spans="1:10" ht="12" customHeight="1" x14ac:dyDescent="0.2">
      <c r="A38" s="1">
        <v>3</v>
      </c>
      <c r="B38" s="3" t="s">
        <v>251</v>
      </c>
      <c r="C38" s="3">
        <v>49</v>
      </c>
      <c r="E38" s="110" t="str">
        <f>INDEX(TBLStructure[Note Title],MATCH(C38,TBLStructure[Model Reference],0))</f>
        <v>Other revenue</v>
      </c>
      <c r="F38" s="111" t="str">
        <f ca="1">INDEX(TBLStructure[Full Note Ref],MATCH(C38,TBLStructure[Model Reference],0))</f>
        <v>2.2I</v>
      </c>
      <c r="G38" s="108">
        <f>'FPE2.2'!F135</f>
        <v>0</v>
      </c>
      <c r="H38" s="108">
        <f>'FPE2.2'!G135</f>
        <v>0</v>
      </c>
      <c r="I38" s="109"/>
      <c r="J38" s="109">
        <v>0</v>
      </c>
    </row>
    <row r="39" spans="1:10" ht="12" customHeight="1" x14ac:dyDescent="0.2">
      <c r="A39" s="1">
        <v>3</v>
      </c>
      <c r="E39" s="117" t="s">
        <v>462</v>
      </c>
      <c r="F39" s="111"/>
      <c r="G39" s="114">
        <f>SUM(G32:G38)</f>
        <v>0</v>
      </c>
      <c r="H39" s="115">
        <f>SUM(H32:H38)</f>
        <v>0</v>
      </c>
      <c r="I39" s="109"/>
      <c r="J39" s="115">
        <f>SUM(J32:J38)</f>
        <v>0</v>
      </c>
    </row>
    <row r="40" spans="1:10" ht="12" customHeight="1" x14ac:dyDescent="0.2">
      <c r="A40" s="1">
        <v>3</v>
      </c>
      <c r="E40" s="118" t="s">
        <v>463</v>
      </c>
      <c r="F40" s="111"/>
      <c r="G40" s="114">
        <f>G39+G30</f>
        <v>0</v>
      </c>
      <c r="H40" s="115">
        <f>H39+H30</f>
        <v>0</v>
      </c>
      <c r="I40" s="109"/>
      <c r="J40" s="115">
        <f>J39+J30</f>
        <v>0</v>
      </c>
    </row>
    <row r="41" spans="1:10" ht="12" customHeight="1" x14ac:dyDescent="0.2">
      <c r="A41" s="1">
        <v>3</v>
      </c>
      <c r="E41" s="118"/>
      <c r="F41" s="111"/>
      <c r="G41" s="108"/>
      <c r="H41" s="109"/>
      <c r="I41" s="109"/>
      <c r="J41" s="109"/>
    </row>
    <row r="42" spans="1:10" ht="12" customHeight="1" x14ac:dyDescent="0.2">
      <c r="A42" s="1">
        <v>3</v>
      </c>
      <c r="E42" s="118" t="s">
        <v>263</v>
      </c>
      <c r="F42" s="111"/>
      <c r="G42" s="108"/>
      <c r="H42" s="109"/>
      <c r="I42" s="109"/>
      <c r="J42" s="109"/>
    </row>
    <row r="43" spans="1:10" ht="12" customHeight="1" x14ac:dyDescent="0.2">
      <c r="A43" s="1">
        <v>3</v>
      </c>
      <c r="B43" s="3" t="s">
        <v>251</v>
      </c>
      <c r="C43" s="3" t="s">
        <v>255</v>
      </c>
      <c r="E43" s="110" t="s">
        <v>264</v>
      </c>
      <c r="F43" s="111"/>
      <c r="G43" s="108">
        <v>0</v>
      </c>
      <c r="H43" s="109">
        <v>0</v>
      </c>
      <c r="I43" s="109"/>
      <c r="J43" s="109">
        <v>0</v>
      </c>
    </row>
    <row r="44" spans="1:10" ht="12" customHeight="1" x14ac:dyDescent="0.2">
      <c r="A44" s="1">
        <v>3</v>
      </c>
      <c r="B44" s="3" t="s">
        <v>251</v>
      </c>
      <c r="C44" s="3">
        <v>50</v>
      </c>
      <c r="D44" s="39"/>
      <c r="E44" s="110" t="str">
        <f>INDEX(TBLStructure[Note Title],MATCH(C44,TBLStructure[Model Reference],0))</f>
        <v>Foreign exchange gains</v>
      </c>
      <c r="F44" s="111" t="str">
        <f ca="1">INDEX(TBLStructure[Full Note Ref],MATCH(C44,TBLStructure[Model Reference],0))</f>
        <v>2.2J</v>
      </c>
      <c r="G44" s="108">
        <f>'FPE2.2'!F155</f>
        <v>0</v>
      </c>
      <c r="H44" s="108">
        <f>'FPE2.2'!G155</f>
        <v>0</v>
      </c>
      <c r="I44" s="109"/>
      <c r="J44" s="109">
        <v>0</v>
      </c>
    </row>
    <row r="45" spans="1:10" ht="12" customHeight="1" x14ac:dyDescent="0.2">
      <c r="A45" s="1">
        <v>3</v>
      </c>
      <c r="B45" s="3" t="s">
        <v>251</v>
      </c>
      <c r="C45" s="3">
        <v>51</v>
      </c>
      <c r="D45" s="39"/>
      <c r="E45" s="110" t="str">
        <f>INDEX(TBLStructure[Note Title],MATCH(C45,TBLStructure[Model Reference],0))</f>
        <v>Reversal of write-downs and impairments</v>
      </c>
      <c r="F45" s="111" t="str">
        <f ca="1">INDEX(TBLStructure[Full Note Ref],MATCH(C45,TBLStructure[Model Reference],0))</f>
        <v>2.2K</v>
      </c>
      <c r="G45" s="108">
        <f>'FPE2.2'!F165</f>
        <v>0</v>
      </c>
      <c r="H45" s="108">
        <f>'FPE2.2'!G165</f>
        <v>0</v>
      </c>
      <c r="I45" s="109"/>
      <c r="J45" s="109">
        <v>0</v>
      </c>
    </row>
    <row r="46" spans="1:10" ht="12" customHeight="1" x14ac:dyDescent="0.2">
      <c r="A46" s="1">
        <v>3</v>
      </c>
      <c r="B46" s="3" t="s">
        <v>251</v>
      </c>
      <c r="C46" s="3">
        <v>52</v>
      </c>
      <c r="E46" s="110" t="str">
        <f>INDEX(TBLStructure[Note Title],MATCH(C46,TBLStructure[Model Reference],0))</f>
        <v>Other gains</v>
      </c>
      <c r="F46" s="111" t="str">
        <f ca="1">INDEX(TBLStructure[Full Note Ref],MATCH(C46,TBLStructure[Model Reference],0))</f>
        <v>2.2L</v>
      </c>
      <c r="G46" s="108">
        <f>'FPE2.2'!F174</f>
        <v>0</v>
      </c>
      <c r="H46" s="108">
        <f>'FPE2.2'!G174</f>
        <v>0</v>
      </c>
      <c r="I46" s="109"/>
      <c r="J46" s="109">
        <v>0</v>
      </c>
    </row>
    <row r="47" spans="1:10" ht="12" customHeight="1" x14ac:dyDescent="0.2">
      <c r="A47" s="1">
        <v>3</v>
      </c>
      <c r="E47" s="105" t="s">
        <v>267</v>
      </c>
      <c r="F47" s="113"/>
      <c r="G47" s="114">
        <f>SUM(G42:G46)</f>
        <v>0</v>
      </c>
      <c r="H47" s="115">
        <f>SUM(H42:H46)</f>
        <v>0</v>
      </c>
      <c r="I47" s="109"/>
      <c r="J47" s="115">
        <f>SUM(J42:J46)</f>
        <v>0</v>
      </c>
    </row>
    <row r="48" spans="1:10" ht="12" customHeight="1" x14ac:dyDescent="0.2">
      <c r="A48" s="1">
        <v>3</v>
      </c>
      <c r="E48" s="105" t="s">
        <v>464</v>
      </c>
      <c r="F48" s="113"/>
      <c r="G48" s="114">
        <f>G47+G40</f>
        <v>0</v>
      </c>
      <c r="H48" s="115">
        <f>H47+H40</f>
        <v>0</v>
      </c>
      <c r="I48" s="109"/>
      <c r="J48" s="115">
        <f>J47+J40</f>
        <v>0</v>
      </c>
    </row>
    <row r="49" spans="1:10" ht="12" customHeight="1" x14ac:dyDescent="0.2">
      <c r="A49" s="1">
        <v>3</v>
      </c>
      <c r="E49" s="118" t="s">
        <v>269</v>
      </c>
      <c r="F49" s="113"/>
      <c r="G49" s="114">
        <f>G48-G21</f>
        <v>0</v>
      </c>
      <c r="H49" s="115">
        <f>H48-H21</f>
        <v>0</v>
      </c>
      <c r="I49" s="109"/>
      <c r="J49" s="115">
        <f>J48-J21</f>
        <v>0</v>
      </c>
    </row>
    <row r="50" spans="1:10" x14ac:dyDescent="0.2">
      <c r="A50" s="1">
        <v>3</v>
      </c>
      <c r="E50" s="119" t="s">
        <v>465</v>
      </c>
      <c r="F50" s="113"/>
      <c r="G50" s="120">
        <f>G49</f>
        <v>0</v>
      </c>
      <c r="H50" s="121">
        <f>H49</f>
        <v>0</v>
      </c>
      <c r="I50" s="109"/>
      <c r="J50" s="121">
        <f>J49</f>
        <v>0</v>
      </c>
    </row>
    <row r="51" spans="1:10" ht="6" customHeight="1" thickBot="1" x14ac:dyDescent="0.25">
      <c r="A51" s="1">
        <v>3</v>
      </c>
      <c r="E51" s="105"/>
      <c r="F51" s="106"/>
      <c r="G51" s="122"/>
      <c r="H51" s="123"/>
      <c r="I51" s="123"/>
      <c r="J51" s="123"/>
    </row>
    <row r="52" spans="1:10" ht="40.15" customHeight="1" x14ac:dyDescent="0.2">
      <c r="A52" s="1">
        <v>3</v>
      </c>
      <c r="E52" s="97"/>
      <c r="F52" s="98"/>
      <c r="G52" s="99" t="str">
        <f>Contents!F3</f>
        <v>20X2</v>
      </c>
      <c r="H52" s="100" t="str">
        <f>Contents!F4</f>
        <v>20X1</v>
      </c>
      <c r="I52" s="100"/>
      <c r="J52" s="100" t="s">
        <v>247</v>
      </c>
    </row>
    <row r="53" spans="1:10" ht="15" thickBot="1" x14ac:dyDescent="0.25">
      <c r="A53" s="1">
        <v>3</v>
      </c>
      <c r="E53" s="101"/>
      <c r="F53" s="102" t="s">
        <v>248</v>
      </c>
      <c r="G53" s="103" t="s">
        <v>305</v>
      </c>
      <c r="H53" s="104" t="s">
        <v>305</v>
      </c>
      <c r="I53" s="104"/>
      <c r="J53" s="104" t="s">
        <v>305</v>
      </c>
    </row>
    <row r="54" spans="1:10" ht="19.899999999999999" customHeight="1" x14ac:dyDescent="0.2">
      <c r="A54" s="1">
        <v>3</v>
      </c>
      <c r="D54" s="43"/>
      <c r="E54" s="124" t="s">
        <v>277</v>
      </c>
      <c r="F54" s="125"/>
      <c r="G54" s="108"/>
      <c r="H54" s="109"/>
      <c r="I54" s="109"/>
      <c r="J54" s="109"/>
    </row>
    <row r="55" spans="1:10" x14ac:dyDescent="0.2">
      <c r="A55" s="1">
        <v>3</v>
      </c>
      <c r="D55" s="4"/>
      <c r="E55" s="1106" t="s">
        <v>279</v>
      </c>
      <c r="F55" s="1106"/>
      <c r="G55" s="108"/>
      <c r="H55" s="109"/>
      <c r="I55" s="109"/>
      <c r="J55" s="109"/>
    </row>
    <row r="56" spans="1:10" ht="12" customHeight="1" x14ac:dyDescent="0.2">
      <c r="A56" s="1">
        <v>3</v>
      </c>
      <c r="D56" s="4"/>
      <c r="E56" s="127" t="s">
        <v>281</v>
      </c>
      <c r="F56" s="125"/>
      <c r="G56" s="108">
        <v>0</v>
      </c>
      <c r="H56" s="109">
        <v>0</v>
      </c>
      <c r="I56" s="109"/>
      <c r="J56" s="109">
        <v>0</v>
      </c>
    </row>
    <row r="57" spans="1:10" ht="12" customHeight="1" x14ac:dyDescent="0.2">
      <c r="A57" s="1">
        <v>3</v>
      </c>
      <c r="D57" s="4"/>
      <c r="E57" s="127" t="s">
        <v>282</v>
      </c>
      <c r="F57" s="125"/>
      <c r="G57" s="108">
        <v>0</v>
      </c>
      <c r="H57" s="109">
        <v>0</v>
      </c>
      <c r="I57" s="109"/>
      <c r="J57" s="109">
        <v>0</v>
      </c>
    </row>
    <row r="58" spans="1:10" ht="24" x14ac:dyDescent="0.2">
      <c r="A58" s="1">
        <v>3</v>
      </c>
      <c r="E58" s="128" t="s">
        <v>466</v>
      </c>
      <c r="F58" s="125"/>
      <c r="G58" s="108">
        <v>0</v>
      </c>
      <c r="H58" s="109">
        <v>0</v>
      </c>
      <c r="I58" s="109"/>
      <c r="J58" s="109">
        <v>0</v>
      </c>
    </row>
    <row r="59" spans="1:10" x14ac:dyDescent="0.2">
      <c r="A59" s="1">
        <v>3</v>
      </c>
      <c r="E59" s="1106" t="s">
        <v>284</v>
      </c>
      <c r="F59" s="1106"/>
      <c r="G59" s="108"/>
      <c r="H59" s="109"/>
      <c r="I59" s="109"/>
      <c r="J59" s="109"/>
    </row>
    <row r="60" spans="1:10" ht="12" customHeight="1" x14ac:dyDescent="0.2">
      <c r="A60" s="1">
        <v>3</v>
      </c>
      <c r="D60" s="4"/>
      <c r="E60" s="127" t="s">
        <v>285</v>
      </c>
      <c r="F60" s="125"/>
      <c r="G60" s="108">
        <v>0</v>
      </c>
      <c r="H60" s="109">
        <v>0</v>
      </c>
      <c r="I60" s="109"/>
      <c r="J60" s="109">
        <v>0</v>
      </c>
    </row>
    <row r="61" spans="1:10" ht="12" customHeight="1" x14ac:dyDescent="0.2">
      <c r="E61" s="127" t="s">
        <v>287</v>
      </c>
      <c r="F61" s="125"/>
      <c r="G61" s="108">
        <v>0</v>
      </c>
      <c r="H61" s="109">
        <v>0</v>
      </c>
      <c r="I61" s="109"/>
      <c r="J61" s="109">
        <v>0</v>
      </c>
    </row>
    <row r="62" spans="1:10" ht="24" x14ac:dyDescent="0.2">
      <c r="A62" s="1">
        <v>3</v>
      </c>
      <c r="D62" s="43"/>
      <c r="E62" s="129" t="s">
        <v>289</v>
      </c>
      <c r="F62" s="125"/>
      <c r="G62" s="108">
        <v>0</v>
      </c>
      <c r="H62" s="109">
        <v>0</v>
      </c>
      <c r="I62" s="109"/>
      <c r="J62" s="109">
        <v>0</v>
      </c>
    </row>
    <row r="63" spans="1:10" ht="12" customHeight="1" x14ac:dyDescent="0.2">
      <c r="A63" s="1">
        <v>3</v>
      </c>
      <c r="D63" s="4"/>
      <c r="E63" s="127" t="s">
        <v>290</v>
      </c>
      <c r="F63" s="125"/>
      <c r="G63" s="108">
        <v>0</v>
      </c>
      <c r="H63" s="109">
        <v>0</v>
      </c>
      <c r="I63" s="109"/>
      <c r="J63" s="109">
        <v>0</v>
      </c>
    </row>
    <row r="64" spans="1:10" x14ac:dyDescent="0.2">
      <c r="A64" s="1">
        <v>3</v>
      </c>
      <c r="D64" s="4"/>
      <c r="E64" s="124" t="s">
        <v>298</v>
      </c>
      <c r="F64" s="125"/>
      <c r="G64" s="114">
        <f>SUM(G54:G63)</f>
        <v>0</v>
      </c>
      <c r="H64" s="115">
        <f>SUM(H54:H63)</f>
        <v>0</v>
      </c>
      <c r="I64" s="109"/>
      <c r="J64" s="115">
        <f>SUM(J54:J63)</f>
        <v>0</v>
      </c>
    </row>
    <row r="65" spans="1:10" ht="12" customHeight="1" x14ac:dyDescent="0.2">
      <c r="A65" s="1">
        <v>3</v>
      </c>
      <c r="E65" s="124"/>
      <c r="F65" s="113"/>
      <c r="G65" s="122"/>
      <c r="H65" s="123"/>
      <c r="I65" s="109"/>
      <c r="J65" s="123"/>
    </row>
    <row r="66" spans="1:10" ht="12" customHeight="1" x14ac:dyDescent="0.2">
      <c r="A66" s="1">
        <v>3</v>
      </c>
      <c r="E66" s="1102" t="s">
        <v>467</v>
      </c>
      <c r="F66" s="1102"/>
      <c r="G66" s="1102"/>
      <c r="H66" s="1102"/>
      <c r="I66" s="1102"/>
      <c r="J66" s="1102"/>
    </row>
    <row r="67" spans="1:10" ht="12" customHeight="1" x14ac:dyDescent="0.2">
      <c r="A67" s="1">
        <v>3</v>
      </c>
      <c r="E67" s="130"/>
      <c r="F67" s="131"/>
      <c r="G67" s="130"/>
      <c r="H67" s="130"/>
      <c r="I67" s="130"/>
      <c r="J67" s="130"/>
    </row>
    <row r="68" spans="1:10" x14ac:dyDescent="0.2">
      <c r="A68" s="1">
        <v>3</v>
      </c>
      <c r="E68" s="132"/>
      <c r="F68" s="133"/>
      <c r="G68" s="132"/>
      <c r="H68" s="132"/>
      <c r="I68" s="132"/>
      <c r="J68" s="132"/>
    </row>
    <row r="69" spans="1:10" ht="13.9" customHeight="1" x14ac:dyDescent="0.2">
      <c r="A69" s="1">
        <v>3</v>
      </c>
      <c r="D69" s="1091" t="s">
        <v>468</v>
      </c>
      <c r="E69" s="132"/>
      <c r="F69" s="133"/>
      <c r="G69" s="132"/>
      <c r="H69" s="132"/>
      <c r="I69" s="132"/>
      <c r="J69" s="132"/>
    </row>
    <row r="70" spans="1:10" x14ac:dyDescent="0.2">
      <c r="A70" s="1">
        <v>3</v>
      </c>
      <c r="D70" s="1091"/>
      <c r="E70" s="132"/>
      <c r="F70" s="133"/>
      <c r="G70" s="132"/>
      <c r="H70" s="132"/>
      <c r="I70" s="132"/>
      <c r="J70" s="132"/>
    </row>
    <row r="71" spans="1:10" x14ac:dyDescent="0.2">
      <c r="A71" s="1">
        <v>3</v>
      </c>
      <c r="D71" s="1091"/>
      <c r="E71" s="132"/>
      <c r="F71" s="133"/>
      <c r="G71" s="132"/>
      <c r="H71" s="132"/>
      <c r="I71" s="132"/>
      <c r="J71" s="132"/>
    </row>
    <row r="72" spans="1:10" x14ac:dyDescent="0.2">
      <c r="A72" s="1">
        <v>3</v>
      </c>
      <c r="E72" s="132"/>
      <c r="F72" s="133"/>
      <c r="G72" s="132"/>
      <c r="H72" s="132"/>
      <c r="I72" s="132"/>
      <c r="J72" s="132"/>
    </row>
    <row r="73" spans="1:10" x14ac:dyDescent="0.2">
      <c r="A73" s="1">
        <v>3</v>
      </c>
      <c r="E73" s="132"/>
      <c r="F73" s="133"/>
      <c r="G73" s="132"/>
      <c r="H73" s="132"/>
      <c r="I73" s="132"/>
      <c r="J73" s="132"/>
    </row>
  </sheetData>
  <mergeCells count="8">
    <mergeCell ref="E66:J66"/>
    <mergeCell ref="D69:D71"/>
    <mergeCell ref="B1:C1"/>
    <mergeCell ref="E2:J2"/>
    <mergeCell ref="E3:J3"/>
    <mergeCell ref="E7:F7"/>
    <mergeCell ref="E55:F55"/>
    <mergeCell ref="E59:F59"/>
  </mergeCells>
  <hyperlinks>
    <hyperlink ref="F8" r:id="rId1" location="FPE2.1!D9" display="FPE2.1!D9" xr:uid="{FAB7B555-059F-4F18-8BC7-8B1FCFCD71C9}"/>
    <hyperlink ref="F13" r:id="rId2" location="FPOPPE4.2!D2" display="FPOPPE4.2!D2" xr:uid="{EB7A335F-E8C2-481A-A6C9-EEEB7A3B8E94}"/>
    <hyperlink ref="F27" r:id="rId3" location="FPE2.2!D10" display="FPE2.2!D10" xr:uid="{150B0ADF-33F6-463A-9268-C9FA96341360}"/>
    <hyperlink ref="F9" r:id="rId4" location="FPE2.1!D21" display="FPE2.1!D21" xr:uid="{F07130CF-85B8-41F5-8194-DB2C82879476}"/>
    <hyperlink ref="F10" r:id="rId5" location="FPE2.1!D50" display="FPE2.1!D50" xr:uid="{998E48A6-06D7-4858-B2A2-5D7558BADE33}"/>
    <hyperlink ref="F11" r:id="rId6" location="FPE2.1!D58" display="FPE2.1!D58" xr:uid="{6A8F65FA-F139-48DD-BD7D-691F6332A72C}"/>
    <hyperlink ref="F12" r:id="rId7" location="FPE2.1!D66" display="FPE2.1!D66" xr:uid="{C5E7BBDC-B73D-4F42-A0E4-B2CE0DC56A41}"/>
    <hyperlink ref="F14" r:id="rId8" location="FPE2.1!D80" display="FPE2.1!D80" xr:uid="{BFC0421F-64CC-45D3-AFF0-E0031F15037D}"/>
    <hyperlink ref="F15" r:id="rId9" location="FPE2.1!D91" display="FPE2.1!D91" xr:uid="{7FB3EC0B-50E3-4AB8-AFCA-2D37865897FE}"/>
    <hyperlink ref="F16" r:id="rId10" location="FPE2.1!D100" display="FPE2.1!D100" xr:uid="{AA003172-B8FF-4698-850F-7940FF3C0E92}"/>
    <hyperlink ref="F17" r:id="rId11" location="FPE2.1!D111" display="FPE2.1!D111" xr:uid="{B37A0C23-BD6E-4D06-886E-7EE4DA532930}"/>
    <hyperlink ref="F19" r:id="rId12" location="FPE2.1!D116" display="FPE2.1!D116" xr:uid="{9467E76B-75C0-4AFB-8A36-AA312E06D742}"/>
    <hyperlink ref="F20" r:id="rId13" location="FPE2.1!D122" display="FPE2.1!D122" xr:uid="{8528DB72-8E7C-49A0-BFFB-0F3ADA8EE1B6}"/>
    <hyperlink ref="F28" r:id="rId14" location="FPE2.2!D22" display="FPE2.2!D22" xr:uid="{777A2B0C-D5EB-4BB3-8716-9DD3ADE8DAEB}"/>
    <hyperlink ref="F29" r:id="rId15" location="FPE2.2!D31" display="FPE2.2!D31" xr:uid="{A581A72A-7390-48B0-942A-51196A57A117}"/>
    <hyperlink ref="F33" r:id="rId16" location="FPE2.2!D42" display="FPE2.2!D42" xr:uid="{B2524DD4-6197-49E8-B449-55447CC7C778}"/>
    <hyperlink ref="F34" r:id="rId17" location="FPE2.2!D49" display="FPE2.2!D49" xr:uid="{AC2CE3E8-FDEC-4C55-9CC7-89FD13CB0EC7}"/>
    <hyperlink ref="F35" r:id="rId18" location="FPE2.2!D60" display="FPE2.2!D60" xr:uid="{0BC2FE4C-4612-4C41-BF24-CFC756712352}"/>
    <hyperlink ref="F36" r:id="rId19" location="FPE2.2!D72" display="FPE2.2!D72" xr:uid="{AC64FD64-4119-4639-A566-40C0CEE86C59}"/>
    <hyperlink ref="F37" r:id="rId20" location="FPE2.2!D79" display="FPE2.2!D79" xr:uid="{B738DF7C-CE5C-4190-ABB4-BA8F1B57B2F4}"/>
    <hyperlink ref="F38" r:id="rId21" location="FPE2.2!D128" display="FPE2.2!D128" xr:uid="{D10F3273-1DE0-4D2B-A9EA-0646F47D5968}"/>
    <hyperlink ref="F44" r:id="rId22" location="FPE2.2!D152" display="FPE2.2!D152" xr:uid="{9C0FF66E-D6C9-4114-864E-CA4FE2022FE7}"/>
    <hyperlink ref="F45" r:id="rId23" location="FPE2.2!D157" display="FPE2.2!D157" xr:uid="{0D3D1DB6-4D00-4F22-BCF8-9DD20D5A8C47}"/>
    <hyperlink ref="F46" r:id="rId24" location="FPE2.2!D167" display="FPE2.2!D167" xr:uid="{AEF2087B-8959-4916-9B97-AD63B236122C}"/>
  </hyperlinks>
  <printOptions horizontalCentered="1"/>
  <pageMargins left="0.23622047244094491" right="0.23622047244094491" top="0.74803149606299213" bottom="0.74803149606299213" header="0.31496062992125984" footer="0.31496062992125984"/>
  <pageSetup paperSize="9" scale="87" orientation="portrait" r:id="rId25"/>
  <rowBreaks count="1" manualBreakCount="1">
    <brk id="50" min="4" max="9" man="1"/>
  </rowBreaks>
  <customProperties>
    <customPr name="_pios_id" r:id="rId26"/>
  </customProperties>
  <drawing r:id="rId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5E89-2186-47A2-8814-A9A80C74CEFA}">
  <sheetPr codeName="Sheet21">
    <tabColor theme="5"/>
  </sheetPr>
  <dimension ref="A1:J66"/>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5.7109375" style="1" hidden="1" customWidth="1"/>
    <col min="2" max="2" width="7.28515625" style="1" hidden="1" customWidth="1"/>
    <col min="3" max="3" width="9.42578125" style="1" hidden="1" customWidth="1"/>
    <col min="4" max="4" width="18.28515625" style="3" customWidth="1"/>
    <col min="5" max="5" width="44.7109375" style="1" bestFit="1" customWidth="1"/>
    <col min="6" max="6" width="7.7109375" style="1" customWidth="1"/>
    <col min="7" max="8" width="8.7109375" style="1" customWidth="1"/>
    <col min="9" max="9" width="4" style="1" customWidth="1"/>
    <col min="10" max="10" width="8.7109375" style="1" customWidth="1"/>
    <col min="11" max="16384" width="9.28515625" style="1"/>
  </cols>
  <sheetData>
    <row r="1" spans="1:10" ht="24" x14ac:dyDescent="0.2">
      <c r="A1" s="1" t="s">
        <v>0</v>
      </c>
      <c r="B1" s="1093" t="s">
        <v>243</v>
      </c>
      <c r="C1" s="1093"/>
      <c r="D1" s="1058" t="s">
        <v>469</v>
      </c>
    </row>
    <row r="2" spans="1:10" x14ac:dyDescent="0.2">
      <c r="A2" s="1">
        <v>3</v>
      </c>
      <c r="B2" s="1" t="s">
        <v>245</v>
      </c>
      <c r="C2" s="1">
        <v>6</v>
      </c>
      <c r="E2" s="1103" t="str">
        <f>INDEX(TBLStructure[Full Note Title],MATCH(C2,TBLStructure[Model Reference],0))</f>
        <v>Administered Schedule of Assets and Liabilities</v>
      </c>
      <c r="F2" s="1103"/>
      <c r="G2" s="1103"/>
      <c r="H2" s="1103"/>
      <c r="I2" s="1103"/>
      <c r="J2" s="1103"/>
    </row>
    <row r="3" spans="1:10" ht="15" thickBot="1" x14ac:dyDescent="0.25">
      <c r="A3" s="1">
        <v>3</v>
      </c>
      <c r="E3" s="1107" t="str">
        <f>_xlfn.CONCAT("as at 30 June "&amp;Contents!F3)</f>
        <v>as at 30 June 20X2</v>
      </c>
      <c r="F3" s="1107"/>
      <c r="G3" s="1107"/>
      <c r="H3" s="1107"/>
      <c r="I3" s="1107"/>
      <c r="J3" s="1107"/>
    </row>
    <row r="4" spans="1:10" ht="24" customHeight="1" x14ac:dyDescent="0.2">
      <c r="A4" s="1">
        <v>3</v>
      </c>
      <c r="D4" s="4" t="s">
        <v>453</v>
      </c>
      <c r="E4" s="97"/>
      <c r="F4" s="98"/>
      <c r="G4" s="99" t="str">
        <f>Contents!F3</f>
        <v>20X2</v>
      </c>
      <c r="H4" s="100" t="str">
        <f>Contents!F4</f>
        <v>20X1</v>
      </c>
      <c r="I4" s="100"/>
      <c r="J4" s="100" t="s">
        <v>247</v>
      </c>
    </row>
    <row r="5" spans="1:10" ht="15" thickBot="1" x14ac:dyDescent="0.25">
      <c r="A5" s="1">
        <v>3</v>
      </c>
      <c r="E5" s="101"/>
      <c r="F5" s="135" t="s">
        <v>248</v>
      </c>
      <c r="G5" s="103" t="s">
        <v>305</v>
      </c>
      <c r="H5" s="104" t="s">
        <v>305</v>
      </c>
      <c r="I5" s="104"/>
      <c r="J5" s="104" t="s">
        <v>305</v>
      </c>
    </row>
    <row r="6" spans="1:10" ht="12" customHeight="1" x14ac:dyDescent="0.2">
      <c r="A6" s="1">
        <v>3</v>
      </c>
      <c r="D6" s="4" t="s">
        <v>470</v>
      </c>
      <c r="E6" s="136" t="s">
        <v>306</v>
      </c>
      <c r="F6" s="105"/>
      <c r="G6" s="137"/>
      <c r="H6" s="138"/>
      <c r="I6" s="138"/>
      <c r="J6" s="138"/>
    </row>
    <row r="7" spans="1:10" ht="12" customHeight="1" x14ac:dyDescent="0.2">
      <c r="A7" s="1">
        <v>3</v>
      </c>
      <c r="D7" s="4"/>
      <c r="E7" s="136" t="s">
        <v>307</v>
      </c>
      <c r="F7" s="139"/>
      <c r="G7" s="137"/>
      <c r="H7" s="138"/>
      <c r="I7" s="138"/>
      <c r="J7" s="138"/>
    </row>
    <row r="8" spans="1:10" ht="12" customHeight="1" x14ac:dyDescent="0.2">
      <c r="A8" s="1">
        <v>3</v>
      </c>
      <c r="B8" s="3" t="s">
        <v>251</v>
      </c>
      <c r="C8" s="3">
        <v>78</v>
      </c>
      <c r="D8" s="4"/>
      <c r="E8" s="140" t="str">
        <f>INDEX(TBLStructure[Note Title],MATCH(C8,TBLStructure[Model Reference],0))</f>
        <v>Cash and cash equivalents</v>
      </c>
      <c r="F8" s="111" t="str">
        <f ca="1">INDEX(TBLStructure[Full Note Ref],MATCH(C8,TBLStructure[Model Reference],0))</f>
        <v>4.1A</v>
      </c>
      <c r="G8" s="108">
        <f>'FPO4.1'!H12</f>
        <v>0</v>
      </c>
      <c r="H8" s="109">
        <f>'FPO4.1'!I12</f>
        <v>0</v>
      </c>
      <c r="I8" s="109"/>
      <c r="J8" s="109">
        <v>0</v>
      </c>
    </row>
    <row r="9" spans="1:10" ht="12" customHeight="1" x14ac:dyDescent="0.2">
      <c r="A9" s="1">
        <v>3</v>
      </c>
      <c r="B9" s="3" t="s">
        <v>251</v>
      </c>
      <c r="C9" s="3">
        <v>79</v>
      </c>
      <c r="E9" s="140" t="str">
        <f>INDEX(TBLStructure[Note Title],MATCH(C9,TBLStructure[Model Reference],0))</f>
        <v>Taxation receivables</v>
      </c>
      <c r="F9" s="111" t="str">
        <f ca="1">INDEX(TBLStructure[Full Note Ref],MATCH(C9,TBLStructure[Model Reference],0))</f>
        <v>4.1B</v>
      </c>
      <c r="G9" s="108">
        <f>'FPO4.1'!H34</f>
        <v>0</v>
      </c>
      <c r="H9" s="109">
        <f>'FPO4.1'!I34</f>
        <v>0</v>
      </c>
      <c r="I9" s="109"/>
      <c r="J9" s="109">
        <v>0</v>
      </c>
    </row>
    <row r="10" spans="1:10" ht="12" customHeight="1" x14ac:dyDescent="0.2">
      <c r="A10" s="1">
        <v>3</v>
      </c>
      <c r="B10" s="3" t="s">
        <v>251</v>
      </c>
      <c r="C10" s="3">
        <v>80</v>
      </c>
      <c r="D10" s="4"/>
      <c r="E10" s="140" t="str">
        <f>INDEX(TBLStructure[Note Title],MATCH(C10,TBLStructure[Model Reference],0))</f>
        <v>Trade and other receivables</v>
      </c>
      <c r="F10" s="111" t="str">
        <f ca="1">INDEX(TBLStructure[Full Note Ref],MATCH(C10,TBLStructure[Model Reference],0))</f>
        <v>4.1C</v>
      </c>
      <c r="G10" s="108">
        <f>'FPO4.1'!H70</f>
        <v>0</v>
      </c>
      <c r="H10" s="109">
        <f>'FPO4.1'!I70</f>
        <v>0</v>
      </c>
      <c r="I10" s="109"/>
      <c r="J10" s="109">
        <v>0</v>
      </c>
    </row>
    <row r="11" spans="1:10" ht="12" customHeight="1" x14ac:dyDescent="0.2">
      <c r="A11" s="1">
        <v>3</v>
      </c>
      <c r="B11" s="3" t="s">
        <v>251</v>
      </c>
      <c r="C11" s="3">
        <v>81</v>
      </c>
      <c r="E11" s="140" t="str">
        <f>INDEX(TBLStructure[Note Title],MATCH(C11,TBLStructure[Model Reference],0))</f>
        <v>Equity accounted investments</v>
      </c>
      <c r="F11" s="111" t="str">
        <f ca="1">INDEX(TBLStructure[Full Note Ref],MATCH(C11,TBLStructure[Model Reference],0))</f>
        <v>4.1D</v>
      </c>
      <c r="G11" s="108">
        <f>'FPO4.1'!H105</f>
        <v>0</v>
      </c>
      <c r="H11" s="109">
        <f>'FPO4.1'!I105</f>
        <v>0</v>
      </c>
      <c r="I11" s="109"/>
      <c r="J11" s="109">
        <v>0</v>
      </c>
    </row>
    <row r="12" spans="1:10" ht="12" customHeight="1" x14ac:dyDescent="0.2">
      <c r="A12" s="1">
        <v>3</v>
      </c>
      <c r="B12" s="3" t="s">
        <v>251</v>
      </c>
      <c r="C12" s="3">
        <v>82</v>
      </c>
      <c r="E12" s="140" t="str">
        <f>INDEX(TBLStructure[Note Title],MATCH(C12,TBLStructure[Model Reference],0))</f>
        <v>Other investments</v>
      </c>
      <c r="F12" s="111" t="str">
        <f ca="1">INDEX(TBLStructure[Full Note Ref],MATCH(C12,TBLStructure[Model Reference],0))</f>
        <v>4.1E</v>
      </c>
      <c r="G12" s="108">
        <f>'FPO4.1'!H182</f>
        <v>0</v>
      </c>
      <c r="H12" s="109">
        <f>'FPO4.1'!I182</f>
        <v>0</v>
      </c>
      <c r="I12" s="109"/>
      <c r="J12" s="109">
        <v>0</v>
      </c>
    </row>
    <row r="13" spans="1:10" ht="12" customHeight="1" x14ac:dyDescent="0.2">
      <c r="A13" s="1">
        <v>3</v>
      </c>
      <c r="B13" s="3" t="s">
        <v>251</v>
      </c>
      <c r="C13" s="3">
        <v>83</v>
      </c>
      <c r="E13" s="140" t="str">
        <f>INDEX(TBLStructure[Note Title],MATCH(C13,TBLStructure[Model Reference],0))</f>
        <v>Other financial assets</v>
      </c>
      <c r="F13" s="111" t="str">
        <f ca="1">INDEX(TBLStructure[Full Note Ref],MATCH(C13,TBLStructure[Model Reference],0))</f>
        <v>4.1F</v>
      </c>
      <c r="G13" s="108">
        <f>'FPO4.1'!H207</f>
        <v>0</v>
      </c>
      <c r="H13" s="109">
        <f>'FPO4.1'!I207</f>
        <v>0</v>
      </c>
      <c r="I13" s="109"/>
      <c r="J13" s="109">
        <v>0</v>
      </c>
    </row>
    <row r="14" spans="1:10" ht="12" customHeight="1" x14ac:dyDescent="0.2">
      <c r="A14" s="1">
        <v>3</v>
      </c>
      <c r="E14" s="105" t="s">
        <v>312</v>
      </c>
      <c r="F14" s="141"/>
      <c r="G14" s="114">
        <f>SUM(G7:G13)</f>
        <v>0</v>
      </c>
      <c r="H14" s="115">
        <f>SUM(H7:H13)</f>
        <v>0</v>
      </c>
      <c r="I14" s="109"/>
      <c r="J14" s="115">
        <f>SUM(J7:J13)</f>
        <v>0</v>
      </c>
    </row>
    <row r="15" spans="1:10" ht="7.9" customHeight="1" x14ac:dyDescent="0.2">
      <c r="A15" s="1">
        <v>3</v>
      </c>
      <c r="E15" s="105"/>
      <c r="F15" s="141"/>
      <c r="G15" s="108"/>
      <c r="H15" s="109"/>
      <c r="I15" s="109"/>
      <c r="J15" s="109"/>
    </row>
    <row r="16" spans="1:10" ht="12" customHeight="1" x14ac:dyDescent="0.2">
      <c r="A16" s="1">
        <v>3</v>
      </c>
      <c r="E16" s="105" t="s">
        <v>313</v>
      </c>
      <c r="F16" s="141"/>
      <c r="G16" s="108"/>
      <c r="H16" s="109"/>
      <c r="I16" s="109"/>
      <c r="J16" s="109"/>
    </row>
    <row r="17" spans="1:10" ht="12" customHeight="1" x14ac:dyDescent="0.2">
      <c r="A17" s="1">
        <v>3</v>
      </c>
      <c r="B17" s="3" t="s">
        <v>251</v>
      </c>
      <c r="C17" s="1">
        <v>84</v>
      </c>
      <c r="E17" s="140" t="s">
        <v>315</v>
      </c>
      <c r="F17" s="111" t="str">
        <f ca="1">INDEX(TBLStructure[Full Note Ref],MATCH(C17,TBLStructure[Model Reference],0))</f>
        <v>4.2A</v>
      </c>
      <c r="G17" s="108">
        <f>FPOPPE4.2!F35</f>
        <v>0</v>
      </c>
      <c r="H17" s="109">
        <f>FPOPPE4.2!$F$12</f>
        <v>0</v>
      </c>
      <c r="I17" s="109"/>
      <c r="J17" s="109">
        <v>0</v>
      </c>
    </row>
    <row r="18" spans="1:10" ht="12" customHeight="1" x14ac:dyDescent="0.2">
      <c r="A18" s="1">
        <v>3</v>
      </c>
      <c r="B18" s="3" t="s">
        <v>251</v>
      </c>
      <c r="C18" s="1">
        <v>84</v>
      </c>
      <c r="E18" s="140" t="s">
        <v>316</v>
      </c>
      <c r="F18" s="111" t="str">
        <f ca="1">INDEX(TBLStructure[Full Note Ref],MATCH(C18,TBLStructure[Model Reference],0))</f>
        <v>4.2A</v>
      </c>
      <c r="G18" s="108">
        <f>FPOPPE4.2!G35</f>
        <v>0</v>
      </c>
      <c r="H18" s="109">
        <f>FPOPPE4.2!$G$12</f>
        <v>0</v>
      </c>
      <c r="I18" s="109"/>
      <c r="J18" s="109">
        <v>0</v>
      </c>
    </row>
    <row r="19" spans="1:10" ht="12" customHeight="1" x14ac:dyDescent="0.2">
      <c r="A19" s="1">
        <v>3</v>
      </c>
      <c r="B19" s="3" t="s">
        <v>251</v>
      </c>
      <c r="C19" s="1">
        <v>84</v>
      </c>
      <c r="E19" s="140" t="s">
        <v>317</v>
      </c>
      <c r="F19" s="111" t="str">
        <f ca="1">INDEX(TBLStructure[Full Note Ref],MATCH(C19,TBLStructure[Model Reference],0))</f>
        <v>4.2A</v>
      </c>
      <c r="G19" s="108">
        <f>FPOPPE4.2!H35</f>
        <v>0</v>
      </c>
      <c r="H19" s="109">
        <f>FPOPPE4.2!$H$12</f>
        <v>0</v>
      </c>
      <c r="I19" s="109"/>
      <c r="J19" s="109">
        <v>0</v>
      </c>
    </row>
    <row r="20" spans="1:10" ht="12" customHeight="1" x14ac:dyDescent="0.2">
      <c r="A20" s="1">
        <v>3</v>
      </c>
      <c r="B20" s="3" t="s">
        <v>251</v>
      </c>
      <c r="C20" s="1">
        <v>84</v>
      </c>
      <c r="E20" s="140" t="s">
        <v>318</v>
      </c>
      <c r="F20" s="111" t="str">
        <f ca="1">INDEX(TBLStructure[Full Note Ref],MATCH(C20,TBLStructure[Model Reference],0))</f>
        <v>4.2A</v>
      </c>
      <c r="G20" s="108">
        <f>FPOPPE4.2!I35</f>
        <v>0</v>
      </c>
      <c r="H20" s="109">
        <f>FPOPPE4.2!$I$12</f>
        <v>0</v>
      </c>
      <c r="I20" s="109"/>
      <c r="J20" s="109">
        <v>0</v>
      </c>
    </row>
    <row r="21" spans="1:10" ht="12" customHeight="1" x14ac:dyDescent="0.2">
      <c r="A21" s="1">
        <v>3</v>
      </c>
      <c r="B21" s="3" t="s">
        <v>251</v>
      </c>
      <c r="C21" s="1">
        <v>84</v>
      </c>
      <c r="E21" s="140" t="s">
        <v>320</v>
      </c>
      <c r="F21" s="111" t="str">
        <f ca="1">INDEX(TBLStructure[Full Note Ref],MATCH(C21,TBLStructure[Model Reference],0))</f>
        <v>4.2A</v>
      </c>
      <c r="G21" s="108">
        <f>FPOPPE4.2!J35</f>
        <v>0</v>
      </c>
      <c r="H21" s="109">
        <f>FPOPPE4.2!$J$12</f>
        <v>0</v>
      </c>
      <c r="I21" s="109"/>
      <c r="J21" s="109">
        <v>0</v>
      </c>
    </row>
    <row r="22" spans="1:10" ht="12" customHeight="1" x14ac:dyDescent="0.2">
      <c r="A22" s="1">
        <v>3</v>
      </c>
      <c r="B22" s="3" t="s">
        <v>251</v>
      </c>
      <c r="C22" s="1">
        <v>84</v>
      </c>
      <c r="E22" s="140" t="s">
        <v>321</v>
      </c>
      <c r="F22" s="111" t="str">
        <f ca="1">INDEX(TBLStructure[Full Note Ref],MATCH(C22,TBLStructure[Model Reference],0))</f>
        <v>4.2A</v>
      </c>
      <c r="G22" s="108">
        <f>FPOPPE4.2!K35</f>
        <v>0</v>
      </c>
      <c r="H22" s="109">
        <f>FPOPPE4.2!$K$12</f>
        <v>0</v>
      </c>
      <c r="I22" s="109"/>
      <c r="J22" s="109">
        <v>0</v>
      </c>
    </row>
    <row r="23" spans="1:10" ht="12" customHeight="1" x14ac:dyDescent="0.2">
      <c r="A23" s="1">
        <v>3</v>
      </c>
      <c r="B23" s="3" t="s">
        <v>251</v>
      </c>
      <c r="C23" s="3">
        <v>85</v>
      </c>
      <c r="E23" s="140" t="str">
        <f>INDEX(TBLStructure[Note Title],MATCH(C23,TBLStructure[Model Reference],0))</f>
        <v>Investment property</v>
      </c>
      <c r="F23" s="111" t="str">
        <f ca="1">INDEX(TBLStructure[Full Note Ref],MATCH(C23,TBLStructure[Model Reference],0))</f>
        <v>4.2B</v>
      </c>
      <c r="G23" s="108">
        <f>'FPO4.2'!H33</f>
        <v>0</v>
      </c>
      <c r="H23" s="109">
        <f>'FPO4.2'!H22</f>
        <v>0</v>
      </c>
      <c r="I23" s="109"/>
      <c r="J23" s="109">
        <v>0</v>
      </c>
    </row>
    <row r="24" spans="1:10" ht="12" customHeight="1" x14ac:dyDescent="0.2">
      <c r="A24" s="1">
        <v>3</v>
      </c>
      <c r="B24" s="3" t="s">
        <v>251</v>
      </c>
      <c r="C24" s="3">
        <v>86</v>
      </c>
      <c r="E24" s="140" t="str">
        <f>INDEX(TBLStructure[Note Title],MATCH(C24,TBLStructure[Model Reference],0))</f>
        <v>Inventories</v>
      </c>
      <c r="F24" s="111" t="str">
        <f ca="1">INDEX(TBLStructure[Full Note Ref],MATCH(C24,TBLStructure[Model Reference],0))</f>
        <v>4.2C</v>
      </c>
      <c r="G24" s="108">
        <f>'FPO4.2'!G44</f>
        <v>0</v>
      </c>
      <c r="H24" s="109">
        <f>'FPO4.2'!H44</f>
        <v>0</v>
      </c>
      <c r="I24" s="109"/>
      <c r="J24" s="109">
        <v>0</v>
      </c>
    </row>
    <row r="25" spans="1:10" ht="12" customHeight="1" x14ac:dyDescent="0.2">
      <c r="A25" s="1">
        <v>3</v>
      </c>
      <c r="B25" s="3" t="s">
        <v>251</v>
      </c>
      <c r="C25" s="3">
        <v>87</v>
      </c>
      <c r="E25" s="140" t="str">
        <f>INDEX(TBLStructure[Note Title],MATCH(C25,TBLStructure[Model Reference],0))</f>
        <v>Tax assets (competitive neutrality)</v>
      </c>
      <c r="F25" s="111" t="str">
        <f ca="1">INDEX(TBLStructure[Full Note Ref],MATCH(C25,TBLStructure[Model Reference],0))</f>
        <v>4.2D</v>
      </c>
      <c r="G25" s="108">
        <f>'FPO4.2'!G69</f>
        <v>0</v>
      </c>
      <c r="H25" s="109">
        <f>'FPO4.2'!H69</f>
        <v>0</v>
      </c>
      <c r="I25" s="109"/>
      <c r="J25" s="109">
        <v>0</v>
      </c>
    </row>
    <row r="26" spans="1:10" ht="12" customHeight="1" x14ac:dyDescent="0.2">
      <c r="A26" s="1">
        <v>3</v>
      </c>
      <c r="B26" s="3" t="s">
        <v>251</v>
      </c>
      <c r="C26" s="3">
        <v>88</v>
      </c>
      <c r="E26" s="140" t="str">
        <f>INDEX(TBLStructure[Note Title],MATCH(C26,TBLStructure[Model Reference],0))</f>
        <v>Other non-financial assets</v>
      </c>
      <c r="F26" s="111" t="str">
        <f ca="1">INDEX(TBLStructure[Full Note Ref],MATCH(C26,TBLStructure[Model Reference],0))</f>
        <v>4.2E</v>
      </c>
      <c r="G26" s="108">
        <f>'FPO4.2'!G78</f>
        <v>0</v>
      </c>
      <c r="H26" s="109">
        <f>'FPO4.2'!H78</f>
        <v>0</v>
      </c>
      <c r="I26" s="109"/>
      <c r="J26" s="109">
        <v>0</v>
      </c>
    </row>
    <row r="27" spans="1:10" ht="12" customHeight="1" x14ac:dyDescent="0.2">
      <c r="A27" s="1">
        <v>3</v>
      </c>
      <c r="E27" s="105" t="s">
        <v>326</v>
      </c>
      <c r="F27" s="142"/>
      <c r="G27" s="114">
        <f>SUM(G16:G26)</f>
        <v>0</v>
      </c>
      <c r="H27" s="115">
        <f>SUM(H16:H26)</f>
        <v>0</v>
      </c>
      <c r="I27" s="109"/>
      <c r="J27" s="115">
        <f>SUM(J16:J26)</f>
        <v>0</v>
      </c>
    </row>
    <row r="28" spans="1:10" ht="7.9" customHeight="1" x14ac:dyDescent="0.2">
      <c r="A28" s="1">
        <v>3</v>
      </c>
      <c r="E28" s="105"/>
      <c r="F28" s="142"/>
      <c r="G28" s="108"/>
      <c r="H28" s="109"/>
      <c r="I28" s="109"/>
      <c r="J28" s="109"/>
    </row>
    <row r="29" spans="1:10" ht="12" customHeight="1" x14ac:dyDescent="0.2">
      <c r="A29" s="1">
        <v>3</v>
      </c>
      <c r="E29" s="143" t="s">
        <v>328</v>
      </c>
      <c r="F29" s="142"/>
      <c r="G29" s="108">
        <v>0</v>
      </c>
      <c r="H29" s="109">
        <v>0</v>
      </c>
      <c r="I29" s="109"/>
      <c r="J29" s="109">
        <v>0</v>
      </c>
    </row>
    <row r="30" spans="1:10" ht="24" customHeight="1" x14ac:dyDescent="0.2">
      <c r="A30" s="1">
        <v>3</v>
      </c>
      <c r="E30" s="136" t="s">
        <v>471</v>
      </c>
      <c r="F30" s="142"/>
      <c r="G30" s="114">
        <f>SUM(G27:G29,G14)</f>
        <v>0</v>
      </c>
      <c r="H30" s="115">
        <f>SUM(H27:H29,H14)</f>
        <v>0</v>
      </c>
      <c r="I30" s="109"/>
      <c r="J30" s="115">
        <f>SUM(J27:J29,J14)</f>
        <v>0</v>
      </c>
    </row>
    <row r="31" spans="1:10" ht="7.9" customHeight="1" x14ac:dyDescent="0.2">
      <c r="A31" s="1">
        <v>3</v>
      </c>
      <c r="E31" s="136"/>
      <c r="F31" s="142"/>
      <c r="G31" s="108"/>
      <c r="H31" s="109"/>
      <c r="I31" s="109"/>
      <c r="J31" s="109"/>
    </row>
    <row r="32" spans="1:10" ht="12" customHeight="1" x14ac:dyDescent="0.2">
      <c r="A32" s="1">
        <v>3</v>
      </c>
      <c r="D32" s="4" t="s">
        <v>472</v>
      </c>
      <c r="E32" s="105" t="s">
        <v>330</v>
      </c>
      <c r="F32" s="144"/>
      <c r="G32" s="108"/>
      <c r="H32" s="109"/>
      <c r="I32" s="109"/>
      <c r="J32" s="109"/>
    </row>
    <row r="33" spans="1:10" ht="12" customHeight="1" x14ac:dyDescent="0.2">
      <c r="A33" s="1">
        <v>3</v>
      </c>
      <c r="D33" s="4"/>
      <c r="E33" s="136" t="s">
        <v>136</v>
      </c>
      <c r="F33" s="139"/>
      <c r="G33" s="108"/>
      <c r="H33" s="109"/>
      <c r="I33" s="109"/>
      <c r="J33" s="109"/>
    </row>
    <row r="34" spans="1:10" ht="12" customHeight="1" x14ac:dyDescent="0.2">
      <c r="A34" s="1">
        <v>3</v>
      </c>
      <c r="B34" s="3" t="s">
        <v>251</v>
      </c>
      <c r="C34" s="3">
        <v>90</v>
      </c>
      <c r="E34" s="140" t="str">
        <f>INDEX(TBLStructure[Note Title],MATCH(C34,TBLStructure[Model Reference],0))</f>
        <v>Suppliers</v>
      </c>
      <c r="F34" s="111" t="str">
        <f ca="1">INDEX(TBLStructure[Full Note Ref],MATCH(C34,TBLStructure[Model Reference],0))</f>
        <v>4.3A</v>
      </c>
      <c r="G34" s="108">
        <f>'FPO4.3'!F11</f>
        <v>0</v>
      </c>
      <c r="H34" s="109">
        <f>'FPO4.3'!G11</f>
        <v>0</v>
      </c>
      <c r="I34" s="109"/>
      <c r="J34" s="109">
        <v>0</v>
      </c>
    </row>
    <row r="35" spans="1:10" ht="12" customHeight="1" x14ac:dyDescent="0.2">
      <c r="A35" s="1">
        <v>3</v>
      </c>
      <c r="B35" s="3" t="s">
        <v>251</v>
      </c>
      <c r="C35" s="3">
        <v>91</v>
      </c>
      <c r="E35" s="140" t="str">
        <f>INDEX(TBLStructure[Note Title],MATCH(C35,TBLStructure[Model Reference],0))</f>
        <v>Subsidies</v>
      </c>
      <c r="F35" s="111" t="str">
        <f ca="1">INDEX(TBLStructure[Full Note Ref],MATCH(C35,TBLStructure[Model Reference],0))</f>
        <v>4.3B</v>
      </c>
      <c r="G35" s="108">
        <f>'FPO4.3'!F26</f>
        <v>0</v>
      </c>
      <c r="H35" s="109">
        <f>'FPO4.3'!G26</f>
        <v>0</v>
      </c>
      <c r="I35" s="109"/>
      <c r="J35" s="109">
        <v>0</v>
      </c>
    </row>
    <row r="36" spans="1:10" ht="12" customHeight="1" x14ac:dyDescent="0.2">
      <c r="A36" s="1">
        <v>3</v>
      </c>
      <c r="B36" s="3" t="s">
        <v>251</v>
      </c>
      <c r="C36" s="3">
        <v>92</v>
      </c>
      <c r="E36" s="140" t="str">
        <f>INDEX(TBLStructure[Note Title],MATCH(C36,TBLStructure[Model Reference],0))</f>
        <v>Personal benefits</v>
      </c>
      <c r="F36" s="111" t="str">
        <f ca="1">INDEX(TBLStructure[Full Note Ref],MATCH(C36,TBLStructure[Model Reference],0))</f>
        <v>4.3C</v>
      </c>
      <c r="G36" s="108">
        <f>'FPO4.3'!F35</f>
        <v>0</v>
      </c>
      <c r="H36" s="109">
        <f>'FPO4.3'!G35</f>
        <v>0</v>
      </c>
      <c r="I36" s="109"/>
      <c r="J36" s="109">
        <v>0</v>
      </c>
    </row>
    <row r="37" spans="1:10" ht="12" customHeight="1" x14ac:dyDescent="0.2">
      <c r="A37" s="1">
        <v>3</v>
      </c>
      <c r="B37" s="3" t="s">
        <v>251</v>
      </c>
      <c r="C37" s="3">
        <v>93</v>
      </c>
      <c r="E37" s="140" t="str">
        <f>INDEX(TBLStructure[Note Title],MATCH(C37,TBLStructure[Model Reference],0))</f>
        <v>Grants</v>
      </c>
      <c r="F37" s="111" t="str">
        <f ca="1">INDEX(TBLStructure[Full Note Ref],MATCH(C37,TBLStructure[Model Reference],0))</f>
        <v>4.3D</v>
      </c>
      <c r="G37" s="108">
        <f>'FPO4.3'!F50</f>
        <v>0</v>
      </c>
      <c r="H37" s="109">
        <f>'FPO4.3'!G50</f>
        <v>0</v>
      </c>
      <c r="I37" s="109"/>
      <c r="J37" s="109">
        <v>0</v>
      </c>
    </row>
    <row r="38" spans="1:10" ht="12" customHeight="1" x14ac:dyDescent="0.2">
      <c r="A38" s="1">
        <v>3</v>
      </c>
      <c r="B38" s="3" t="s">
        <v>251</v>
      </c>
      <c r="C38" s="3">
        <v>94</v>
      </c>
      <c r="E38" s="140" t="str">
        <f>INDEX(TBLStructure[Note Title],MATCH(C38,TBLStructure[Model Reference],0))</f>
        <v>Other payables</v>
      </c>
      <c r="F38" s="111" t="str">
        <f ca="1">INDEX(TBLStructure[Full Note Ref],MATCH(C38,TBLStructure[Model Reference],0))</f>
        <v>4.3E</v>
      </c>
      <c r="G38" s="108">
        <f>'FPO4.3'!F70</f>
        <v>0</v>
      </c>
      <c r="H38" s="109">
        <f>'FPO4.3'!G70</f>
        <v>0</v>
      </c>
      <c r="I38" s="109"/>
      <c r="J38" s="109">
        <v>0</v>
      </c>
    </row>
    <row r="39" spans="1:10" ht="12" customHeight="1" x14ac:dyDescent="0.2">
      <c r="A39" s="1">
        <v>3</v>
      </c>
      <c r="E39" s="136" t="s">
        <v>332</v>
      </c>
      <c r="F39" s="141"/>
      <c r="G39" s="114">
        <f>SUM(G33:G38)</f>
        <v>0</v>
      </c>
      <c r="H39" s="115">
        <f>SUM(H33:H38)</f>
        <v>0</v>
      </c>
      <c r="I39" s="109"/>
      <c r="J39" s="115">
        <f>SUM(J33:J38)</f>
        <v>0</v>
      </c>
    </row>
    <row r="40" spans="1:10" ht="7.15" customHeight="1" x14ac:dyDescent="0.2">
      <c r="A40" s="1">
        <v>3</v>
      </c>
      <c r="E40" s="136"/>
      <c r="F40" s="141"/>
      <c r="G40" s="108"/>
      <c r="H40" s="109"/>
      <c r="I40" s="109"/>
      <c r="J40" s="109"/>
    </row>
    <row r="41" spans="1:10" ht="12" customHeight="1" x14ac:dyDescent="0.2">
      <c r="A41" s="1">
        <v>3</v>
      </c>
      <c r="E41" s="105" t="s">
        <v>334</v>
      </c>
      <c r="F41" s="141"/>
      <c r="G41" s="108"/>
      <c r="H41" s="109"/>
      <c r="I41" s="109"/>
      <c r="J41" s="109"/>
    </row>
    <row r="42" spans="1:10" ht="12" customHeight="1" x14ac:dyDescent="0.2">
      <c r="A42" s="1">
        <v>3</v>
      </c>
      <c r="B42" s="3" t="s">
        <v>251</v>
      </c>
      <c r="C42" s="3">
        <v>95</v>
      </c>
      <c r="E42" s="140" t="str">
        <f>INDEX(TBLStructure[Note Title],MATCH(C42,TBLStructure[Model Reference],0))</f>
        <v>Australian Government securities</v>
      </c>
      <c r="F42" s="111" t="str">
        <f ca="1">INDEX(TBLStructure[Full Note Ref],MATCH(C42,TBLStructure[Model Reference],0))</f>
        <v>4.4A</v>
      </c>
      <c r="G42" s="108">
        <f>'FPO4.4'!F13</f>
        <v>0</v>
      </c>
      <c r="H42" s="109">
        <f>'FPO4.4'!G13</f>
        <v>0</v>
      </c>
      <c r="I42" s="109"/>
      <c r="J42" s="109">
        <v>0</v>
      </c>
    </row>
    <row r="43" spans="1:10" ht="12" customHeight="1" x14ac:dyDescent="0.2">
      <c r="A43" s="1">
        <v>3</v>
      </c>
      <c r="B43" s="3" t="s">
        <v>251</v>
      </c>
      <c r="C43" s="3">
        <v>96</v>
      </c>
      <c r="E43" s="140" t="str">
        <f>INDEX(TBLStructure[Note Title],MATCH(C43,TBLStructure[Model Reference],0))</f>
        <v>Loans</v>
      </c>
      <c r="F43" s="111" t="str">
        <f ca="1">INDEX(TBLStructure[Full Note Ref],MATCH(C43,TBLStructure[Model Reference],0))</f>
        <v>4.4B</v>
      </c>
      <c r="G43" s="108">
        <f>'FPO4.4'!F28</f>
        <v>0</v>
      </c>
      <c r="H43" s="109">
        <f>'FPO4.4'!G28</f>
        <v>0</v>
      </c>
      <c r="I43" s="109"/>
      <c r="J43" s="109">
        <v>0</v>
      </c>
    </row>
    <row r="44" spans="1:10" ht="12" customHeight="1" x14ac:dyDescent="0.2">
      <c r="A44" s="1">
        <v>3</v>
      </c>
      <c r="B44" s="3" t="s">
        <v>251</v>
      </c>
      <c r="C44" s="3">
        <v>97</v>
      </c>
      <c r="E44" s="140" t="str">
        <f>INDEX(TBLStructure[Note Title],MATCH(C44,TBLStructure[Model Reference],0))</f>
        <v>Leases</v>
      </c>
      <c r="F44" s="111" t="str">
        <f ca="1">INDEX(TBLStructure[Full Note Ref],MATCH(C44,TBLStructure[Model Reference],0))</f>
        <v>4.4C</v>
      </c>
      <c r="G44" s="108">
        <f>'FPO4.4'!F48</f>
        <v>0</v>
      </c>
      <c r="H44" s="109">
        <f>'FPO4.4'!G48</f>
        <v>0</v>
      </c>
      <c r="I44" s="109"/>
      <c r="J44" s="109">
        <v>0</v>
      </c>
    </row>
    <row r="45" spans="1:10" ht="12" customHeight="1" x14ac:dyDescent="0.2">
      <c r="A45" s="1">
        <v>3</v>
      </c>
      <c r="B45" s="3" t="s">
        <v>251</v>
      </c>
      <c r="C45" s="3">
        <v>98</v>
      </c>
      <c r="E45" s="140" t="str">
        <f>INDEX(TBLStructure[Note Title],MATCH(C45,TBLStructure[Model Reference],0))</f>
        <v>Deposits</v>
      </c>
      <c r="F45" s="111" t="str">
        <f ca="1">INDEX(TBLStructure[Full Note Ref],MATCH(C45,TBLStructure[Model Reference],0))</f>
        <v>4.4D</v>
      </c>
      <c r="G45" s="108">
        <f>'FPO4.4'!F71</f>
        <v>0</v>
      </c>
      <c r="H45" s="109">
        <f>'FPO4.4'!G71</f>
        <v>0</v>
      </c>
      <c r="I45" s="109"/>
      <c r="J45" s="109">
        <v>0</v>
      </c>
    </row>
    <row r="46" spans="1:10" ht="12" customHeight="1" x14ac:dyDescent="0.2">
      <c r="A46" s="1">
        <v>3</v>
      </c>
      <c r="B46" s="3" t="s">
        <v>251</v>
      </c>
      <c r="C46" s="3">
        <v>99</v>
      </c>
      <c r="E46" s="140" t="str">
        <f>INDEX(TBLStructure[Note Title],MATCH(C46,TBLStructure[Model Reference],0))</f>
        <v>Other interest bearing liabilities</v>
      </c>
      <c r="F46" s="111" t="str">
        <f ca="1">INDEX(TBLStructure[Full Note Ref],MATCH(C46,TBLStructure[Model Reference],0))</f>
        <v>4.4E</v>
      </c>
      <c r="G46" s="108">
        <f>'FPO4.4'!F88</f>
        <v>0</v>
      </c>
      <c r="H46" s="109">
        <f>'FPO4.4'!G88</f>
        <v>0</v>
      </c>
      <c r="I46" s="109"/>
      <c r="J46" s="109">
        <v>0</v>
      </c>
    </row>
    <row r="47" spans="1:10" ht="12" customHeight="1" x14ac:dyDescent="0.2">
      <c r="A47" s="1">
        <v>3</v>
      </c>
      <c r="E47" s="105" t="s">
        <v>335</v>
      </c>
      <c r="F47" s="141"/>
      <c r="G47" s="114">
        <f>SUM(G41:G46)</f>
        <v>0</v>
      </c>
      <c r="H47" s="115">
        <f>SUM(H41:H46)</f>
        <v>0</v>
      </c>
      <c r="I47" s="109"/>
      <c r="J47" s="115">
        <f>SUM(J41:J46)</f>
        <v>0</v>
      </c>
    </row>
    <row r="48" spans="1:10" ht="7.15" customHeight="1" x14ac:dyDescent="0.2">
      <c r="A48" s="1">
        <v>3</v>
      </c>
      <c r="E48" s="107"/>
      <c r="F48" s="141"/>
      <c r="G48" s="108"/>
      <c r="H48" s="109"/>
      <c r="I48" s="109"/>
      <c r="J48" s="109"/>
    </row>
    <row r="49" spans="1:10" ht="12" customHeight="1" x14ac:dyDescent="0.2">
      <c r="A49" s="1">
        <v>3</v>
      </c>
      <c r="E49" s="105" t="s">
        <v>337</v>
      </c>
      <c r="F49" s="141"/>
      <c r="G49" s="108"/>
      <c r="H49" s="109"/>
      <c r="I49" s="109"/>
      <c r="J49" s="109"/>
    </row>
    <row r="50" spans="1:10" ht="12" customHeight="1" x14ac:dyDescent="0.2">
      <c r="A50" s="1">
        <v>3</v>
      </c>
      <c r="B50" s="3" t="s">
        <v>251</v>
      </c>
      <c r="C50" s="3">
        <v>111</v>
      </c>
      <c r="E50" s="140" t="str">
        <f>INDEX(TBLStructure[Note Title],MATCH(C50,TBLStructure[Model Reference],0))</f>
        <v>Administered - employee provisions</v>
      </c>
      <c r="F50" s="111" t="str">
        <f ca="1">INDEX(TBLStructure[Full Note Ref],MATCH(C50,TBLStructure[Model Reference],0))</f>
        <v>6.1B</v>
      </c>
      <c r="G50" s="108">
        <f>'PR6.1'!F23</f>
        <v>0</v>
      </c>
      <c r="H50" s="109">
        <f>'PR6.1'!G23</f>
        <v>0</v>
      </c>
      <c r="I50" s="109"/>
      <c r="J50" s="109">
        <v>0</v>
      </c>
    </row>
    <row r="51" spans="1:10" ht="12" customHeight="1" x14ac:dyDescent="0.2">
      <c r="A51" s="1">
        <v>3</v>
      </c>
      <c r="B51" s="3" t="s">
        <v>251</v>
      </c>
      <c r="C51" s="3">
        <v>100</v>
      </c>
      <c r="E51" s="140" t="str">
        <f>INDEX(TBLStructure[Note Title],MATCH(C51,TBLStructure[Model Reference],0))</f>
        <v>Taxation refunds to be provided for</v>
      </c>
      <c r="F51" s="111" t="str">
        <f ca="1">INDEX(TBLStructure[Full Note Ref],MATCH(C51,TBLStructure[Model Reference],0))</f>
        <v>4.5A</v>
      </c>
      <c r="G51" s="108">
        <f>'FPO4.5'!G10</f>
        <v>0</v>
      </c>
      <c r="H51" s="109">
        <f>'FPO4.5'!H10</f>
        <v>0</v>
      </c>
      <c r="I51" s="109"/>
      <c r="J51" s="109">
        <v>0</v>
      </c>
    </row>
    <row r="52" spans="1:10" ht="12" customHeight="1" x14ac:dyDescent="0.2">
      <c r="A52" s="1">
        <v>3</v>
      </c>
      <c r="B52" s="3" t="s">
        <v>251</v>
      </c>
      <c r="C52" s="3">
        <v>101</v>
      </c>
      <c r="E52" s="140" t="str">
        <f>INDEX(TBLStructure[Note Title],MATCH(C52,TBLStructure[Model Reference],0))</f>
        <v>Competitive neutrality liabilities</v>
      </c>
      <c r="F52" s="111" t="str">
        <f ca="1">INDEX(TBLStructure[Full Note Ref],MATCH(C52,TBLStructure[Model Reference],0))</f>
        <v>4.5B</v>
      </c>
      <c r="G52" s="108">
        <f>'FPO4.5'!G21</f>
        <v>0</v>
      </c>
      <c r="H52" s="109">
        <f>'FPO4.5'!H21</f>
        <v>0</v>
      </c>
      <c r="I52" s="109"/>
      <c r="J52" s="109">
        <v>0</v>
      </c>
    </row>
    <row r="53" spans="1:10" ht="12" customHeight="1" x14ac:dyDescent="0.2">
      <c r="A53" s="1">
        <v>3</v>
      </c>
      <c r="B53" s="3" t="s">
        <v>251</v>
      </c>
      <c r="C53" s="3">
        <v>102</v>
      </c>
      <c r="E53" s="140" t="str">
        <f>INDEX(TBLStructure[Note Title],MATCH(C53,TBLStructure[Model Reference],0))</f>
        <v>Other provisions</v>
      </c>
      <c r="F53" s="111" t="str">
        <f ca="1">INDEX(TBLStructure[Full Note Ref],MATCH(C53,TBLStructure[Model Reference],0))</f>
        <v>4.5C</v>
      </c>
      <c r="G53" s="108">
        <f>'FPO4.5'!H38</f>
        <v>0</v>
      </c>
      <c r="H53" s="109">
        <f>'FPO4.5'!H33</f>
        <v>0</v>
      </c>
      <c r="I53" s="109"/>
      <c r="J53" s="109">
        <v>0</v>
      </c>
    </row>
    <row r="54" spans="1:10" ht="12" customHeight="1" x14ac:dyDescent="0.2">
      <c r="A54" s="1">
        <v>3</v>
      </c>
      <c r="E54" s="105" t="s">
        <v>338</v>
      </c>
      <c r="F54" s="145"/>
      <c r="G54" s="114">
        <f>SUM(G49:G53)</f>
        <v>0</v>
      </c>
      <c r="H54" s="115">
        <f>SUM(H49:H53)</f>
        <v>0</v>
      </c>
      <c r="I54" s="109"/>
      <c r="J54" s="115">
        <f>SUM(J49:J53)</f>
        <v>0</v>
      </c>
    </row>
    <row r="55" spans="1:10" ht="7.15" customHeight="1" x14ac:dyDescent="0.2">
      <c r="A55" s="1">
        <v>3</v>
      </c>
      <c r="E55" s="105"/>
      <c r="F55" s="145"/>
      <c r="G55" s="108"/>
      <c r="H55" s="109"/>
      <c r="I55" s="109"/>
      <c r="J55" s="109"/>
    </row>
    <row r="56" spans="1:10" ht="12" customHeight="1" x14ac:dyDescent="0.2">
      <c r="A56" s="1">
        <v>3</v>
      </c>
      <c r="E56" s="146" t="s">
        <v>340</v>
      </c>
      <c r="F56" s="145"/>
      <c r="G56" s="108">
        <v>0</v>
      </c>
      <c r="H56" s="109">
        <v>0</v>
      </c>
      <c r="I56" s="109"/>
      <c r="J56" s="109">
        <v>0</v>
      </c>
    </row>
    <row r="57" spans="1:10" ht="22.15" customHeight="1" x14ac:dyDescent="0.2">
      <c r="A57" s="1">
        <v>3</v>
      </c>
      <c r="E57" s="136" t="s">
        <v>473</v>
      </c>
      <c r="F57" s="136"/>
      <c r="G57" s="114">
        <f>SUM(G54:G56,G47,G39)</f>
        <v>0</v>
      </c>
      <c r="H57" s="115">
        <f>SUM(H54:H56,H47,H39)</f>
        <v>0</v>
      </c>
      <c r="I57" s="109"/>
      <c r="J57" s="115">
        <f>SUM(J54:J56,J47,J39)</f>
        <v>0</v>
      </c>
    </row>
    <row r="58" spans="1:10" ht="7.15" customHeight="1" x14ac:dyDescent="0.2">
      <c r="A58" s="1">
        <v>3</v>
      </c>
      <c r="E58" s="118"/>
      <c r="F58" s="118"/>
      <c r="G58" s="147"/>
      <c r="H58" s="148"/>
      <c r="I58" s="109"/>
      <c r="J58" s="148"/>
    </row>
    <row r="59" spans="1:10" ht="12" customHeight="1" x14ac:dyDescent="0.2">
      <c r="A59" s="1">
        <v>3</v>
      </c>
      <c r="E59" s="118" t="s">
        <v>474</v>
      </c>
      <c r="F59" s="118"/>
      <c r="G59" s="114">
        <f>G30-G57</f>
        <v>0</v>
      </c>
      <c r="H59" s="115">
        <f>H30-H57</f>
        <v>0</v>
      </c>
      <c r="I59" s="109"/>
      <c r="J59" s="115">
        <f>J30-J57</f>
        <v>0</v>
      </c>
    </row>
    <row r="60" spans="1:10" ht="12" customHeight="1" x14ac:dyDescent="0.2">
      <c r="A60" s="1">
        <v>3</v>
      </c>
      <c r="E60" s="1102" t="s">
        <v>467</v>
      </c>
      <c r="F60" s="1102"/>
      <c r="G60" s="1102"/>
      <c r="H60" s="1102"/>
      <c r="I60" s="1102"/>
      <c r="J60" s="1102"/>
    </row>
    <row r="61" spans="1:10" customFormat="1" ht="30" customHeight="1" x14ac:dyDescent="0.25">
      <c r="A61">
        <v>3</v>
      </c>
      <c r="D61" s="63" t="s">
        <v>350</v>
      </c>
      <c r="E61" s="1108" t="s">
        <v>351</v>
      </c>
      <c r="F61" s="1108"/>
      <c r="G61" s="1108"/>
      <c r="H61" s="1108"/>
      <c r="I61" s="1108"/>
      <c r="J61" s="1108"/>
    </row>
    <row r="62" spans="1:10" ht="13.9" customHeight="1" x14ac:dyDescent="0.2">
      <c r="A62" s="1">
        <v>3</v>
      </c>
      <c r="D62" s="1091" t="s">
        <v>468</v>
      </c>
      <c r="E62" s="132"/>
      <c r="F62" s="132"/>
      <c r="G62" s="132"/>
      <c r="H62" s="132"/>
      <c r="I62" s="132"/>
      <c r="J62" s="132"/>
    </row>
    <row r="63" spans="1:10" x14ac:dyDescent="0.2">
      <c r="A63" s="1">
        <v>3</v>
      </c>
      <c r="D63" s="1091"/>
      <c r="E63" s="132"/>
      <c r="F63" s="132"/>
      <c r="G63" s="132"/>
      <c r="H63" s="132"/>
      <c r="I63" s="132"/>
      <c r="J63" s="132"/>
    </row>
    <row r="64" spans="1:10" x14ac:dyDescent="0.2">
      <c r="A64" s="1">
        <v>3</v>
      </c>
      <c r="D64" s="1091"/>
      <c r="E64" s="132"/>
      <c r="F64" s="132"/>
      <c r="G64" s="132"/>
      <c r="H64" s="132"/>
      <c r="I64" s="132"/>
      <c r="J64" s="132"/>
    </row>
    <row r="65" spans="1:10" x14ac:dyDescent="0.2">
      <c r="A65" s="1">
        <v>3</v>
      </c>
      <c r="E65" s="132"/>
      <c r="F65" s="132"/>
      <c r="G65" s="132"/>
      <c r="H65" s="132"/>
      <c r="I65" s="132"/>
      <c r="J65" s="132"/>
    </row>
    <row r="66" spans="1:10" x14ac:dyDescent="0.2">
      <c r="A66" s="1">
        <v>3</v>
      </c>
      <c r="E66" s="132"/>
      <c r="F66" s="132"/>
      <c r="G66" s="132"/>
      <c r="H66" s="132"/>
      <c r="I66" s="132"/>
      <c r="J66" s="132"/>
    </row>
  </sheetData>
  <mergeCells count="6">
    <mergeCell ref="D62:D64"/>
    <mergeCell ref="B1:C1"/>
    <mergeCell ref="E2:J2"/>
    <mergeCell ref="E3:J3"/>
    <mergeCell ref="E60:J60"/>
    <mergeCell ref="E61:J61"/>
  </mergeCells>
  <hyperlinks>
    <hyperlink ref="F8" r:id="rId1" location="FPO4.1!D8" display="FPO4.1!D8" xr:uid="{E908DF82-64E6-49CF-91AE-6BEE6F529BFB}"/>
    <hyperlink ref="F17" r:id="rId2" location="FPOPPE4.2!D2" display="FPOPPE4.2!D2" xr:uid="{E587247F-CF77-48D5-87AB-7E482FABAAD0}"/>
    <hyperlink ref="F23" r:id="rId3" location="FPO4.2!D21" display="FPO4.2!D21" xr:uid="{0FB771D0-5F0C-4378-AF50-C5A0784078C2}"/>
    <hyperlink ref="F34" r:id="rId4" location="FPO4.3!D7" display="FPO4.3!D7" xr:uid="{234FAA45-7B11-4EF4-BAB3-39F7CAEED42B}"/>
    <hyperlink ref="F42" r:id="rId5" location="FPO4.4!D7" display="FPO4.4!D7" xr:uid="{8FD5F231-27E8-4764-90A5-632E8DCEC20E}"/>
    <hyperlink ref="F50" r:id="rId6" location="PR6.1!D19" display="PR6.1!D19" xr:uid="{543A2FAC-F344-43FC-8C3C-F4938932A036}"/>
    <hyperlink ref="F51" r:id="rId7" location="FPO4.5!D6" display="FPO4.5!D6" xr:uid="{0396DAD2-BD78-4DF8-98AB-AE2F1FF1C72C}"/>
    <hyperlink ref="F9" r:id="rId8" location="FPO4.1!D21" display="FPO4.1!D21" xr:uid="{47DC6636-E0B4-478E-838C-662E1603F137}"/>
    <hyperlink ref="F10" r:id="rId9" location="FPO4.1!D37" display="FPO4.1!D37" xr:uid="{8B676D39-CE99-422F-9C26-0CDDC1352A5D}"/>
    <hyperlink ref="F11" r:id="rId10" location="FPO4.1!D104" display="FPO4.1!D104" xr:uid="{46F8D355-0CBA-43C2-B407-DEDC449CB451}"/>
    <hyperlink ref="F12" r:id="rId11" location="FPO4.1!D171" display="FPO4.1!D171" xr:uid="{568A5919-CAB1-4194-956C-3F88A73BDA41}"/>
    <hyperlink ref="F13" r:id="rId12" location="FPO4.1!D202" display="FPO4.1!D202" xr:uid="{96663CF1-BD38-4430-861F-ACBEAB7184F0}"/>
    <hyperlink ref="F18" r:id="rId13" location="FPOPPE4.2!D2" display="FPOPPE4.2!D2" xr:uid="{669DB0CF-09AD-417E-91E9-01D3921A34BB}"/>
    <hyperlink ref="F19" r:id="rId14" location="FPOPPE4.2!D2" display="FPOPPE4.2!D2" xr:uid="{E6B1D87B-7097-4A21-A611-7F3DE235C86F}"/>
    <hyperlink ref="F20" r:id="rId15" location="FPOPPE4.2!D2" display="FPOPPE4.2!D2" xr:uid="{2856AEED-68DE-4FED-A216-30F2A5AC25C7}"/>
    <hyperlink ref="F21" r:id="rId16" location="FPOPPE4.2!D2" display="FPOPPE4.2!D2" xr:uid="{C2370F35-A22F-450E-8AB9-5004786BF8E7}"/>
    <hyperlink ref="F22" r:id="rId17" location="FPOPPE4.2!D2" display="FPOPPE4.2!D2" xr:uid="{12042008-F24C-4202-A50F-90BC601E884B}"/>
    <hyperlink ref="F24" r:id="rId18" location="FPO4.2!D38" display="FPO4.2!D38" xr:uid="{C6BBF1A4-87AA-4BBC-9395-87856010CFE4}"/>
    <hyperlink ref="F25" r:id="rId19" location="FPO4.2!D67" display="FPO4.2!D67" xr:uid="{E91E29B7-63FD-401F-A397-2C6E6683482F}"/>
    <hyperlink ref="F26" r:id="rId20" location="FPO4.2!D76" display="FPO4.2!D76" xr:uid="{5E7F9F39-278E-4213-BA48-D616BF25515E}"/>
    <hyperlink ref="F35" r:id="rId21" location="FPO4.3!D24" display="FPO4.3!D24" xr:uid="{008D246C-816E-402E-9DE7-D99F785D6815}"/>
    <hyperlink ref="F36" r:id="rId22" location="FPO4.3!D33" display="FPO4.3!D33" xr:uid="{AFA4D62A-EB9A-422E-923F-CCB74D9CBFAB}"/>
    <hyperlink ref="F37" r:id="rId23" location="FPO4.3!D42" display="FPO4.3!D42" xr:uid="{F8DBAAB6-A44D-4DF9-B9DE-5F18C3AA91E9}"/>
    <hyperlink ref="F38" r:id="rId24" location="FPO4.3!D61" display="FPO4.3!D61" xr:uid="{CADE9A91-8A5E-4051-9FC5-B6FE56685D79}"/>
    <hyperlink ref="F43" r:id="rId25" location="FPO4.4!D22" display="FPO4.4!D22" xr:uid="{498B57E4-4DF3-4794-A86F-5A11C8D3ED1E}"/>
    <hyperlink ref="F44" r:id="rId26" location="FPO4.4!D46" display="FPO4.4!D46" xr:uid="{8465BEB6-A364-4E91-A911-E305017DA989}"/>
    <hyperlink ref="F45" r:id="rId27" location="FPO4.4!D65" display="FPO4.4!D65" xr:uid="{AC2D6433-5DEC-4480-ABCE-AC546E4628BC}"/>
    <hyperlink ref="F46" r:id="rId28" location="FPO4.4!D80" display="FPO4.4!D80" xr:uid="{C8173BCE-BFD2-4A2B-A94C-B76242F03F5C}"/>
    <hyperlink ref="F52" r:id="rId29" location="FPO4.5!D19" display="FPO4.5!D19" xr:uid="{13C2C6D3-9835-4960-BFAF-39C5439483F1}"/>
    <hyperlink ref="F53" r:id="rId30" location="FPO4.5!D30" display="FPO4.5!D30" xr:uid="{D764AC7C-5452-41A8-BD91-04975DD5CE38}"/>
  </hyperlinks>
  <printOptions horizontalCentered="1"/>
  <pageMargins left="0.23622047244094491" right="0.23622047244094491" top="0.74803149606299213" bottom="0.74803149606299213" header="0.31496062992125984" footer="0.31496062992125984"/>
  <pageSetup paperSize="9" scale="93" orientation="portrait" r:id="rId31"/>
  <rowBreaks count="1" manualBreakCount="1">
    <brk id="59" min="4" max="9" man="1"/>
  </rowBreaks>
  <customProperties>
    <customPr name="_pios_id" r:id="rId32"/>
  </customProperties>
  <drawing r:id="rId3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DD52A-13A0-4BE2-BB86-03F4022974BC}">
  <sheetPr codeName="Sheet20">
    <tabColor theme="5"/>
  </sheetPr>
  <dimension ref="A1:I53"/>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8.7109375" style="1" hidden="1" customWidth="1"/>
    <col min="2" max="2" width="1.7109375" style="1" hidden="1" customWidth="1"/>
    <col min="3" max="3" width="2.7109375" style="1" hidden="1" customWidth="1"/>
    <col min="4" max="4" width="15.28515625" style="3" customWidth="1"/>
    <col min="5" max="5" width="50.5703125" style="1" bestFit="1" customWidth="1"/>
    <col min="6" max="6" width="7.7109375" style="1" customWidth="1"/>
    <col min="7" max="8" width="8.7109375" style="1" customWidth="1"/>
    <col min="9" max="16384" width="9.28515625" style="1"/>
  </cols>
  <sheetData>
    <row r="1" spans="1:9" ht="36" x14ac:dyDescent="0.2">
      <c r="A1" s="1" t="s">
        <v>0</v>
      </c>
      <c r="B1" s="1093" t="s">
        <v>243</v>
      </c>
      <c r="C1" s="1093"/>
      <c r="D1" s="1058" t="s">
        <v>475</v>
      </c>
    </row>
    <row r="2" spans="1:9" x14ac:dyDescent="0.2">
      <c r="A2" s="1">
        <v>3</v>
      </c>
      <c r="B2" s="1" t="s">
        <v>245</v>
      </c>
      <c r="C2" s="1">
        <v>7</v>
      </c>
      <c r="E2" s="1110" t="str">
        <f>INDEX(TBLStructure[Full Note Title],MATCH(C2,TBLStructure[Model Reference],0))</f>
        <v>Administered Reconciliation Schedule</v>
      </c>
      <c r="F2" s="1110"/>
      <c r="G2" s="1110"/>
      <c r="H2" s="1110"/>
    </row>
    <row r="3" spans="1:9" x14ac:dyDescent="0.2">
      <c r="A3" s="1">
        <v>3</v>
      </c>
      <c r="E3" s="1111" t="str">
        <f>_xlfn.CONCAT("for the period ending 30 June "&amp;Contents!F3)</f>
        <v>for the period ending 30 June 20X2</v>
      </c>
      <c r="F3" s="1111"/>
      <c r="G3" s="1111"/>
      <c r="H3" s="1111"/>
      <c r="I3" s="1052"/>
    </row>
    <row r="4" spans="1:9" ht="15" thickBot="1" x14ac:dyDescent="0.25">
      <c r="A4" s="1">
        <v>3</v>
      </c>
      <c r="E4" s="134"/>
      <c r="F4" s="134"/>
      <c r="G4" s="134"/>
      <c r="H4" s="134"/>
    </row>
    <row r="5" spans="1:9" ht="6" customHeight="1" x14ac:dyDescent="0.2">
      <c r="A5" s="1">
        <v>3</v>
      </c>
      <c r="E5" s="149"/>
      <c r="F5" s="149"/>
      <c r="G5" s="149"/>
      <c r="H5" s="149"/>
    </row>
    <row r="6" spans="1:9" x14ac:dyDescent="0.2">
      <c r="A6" s="1">
        <v>3</v>
      </c>
      <c r="E6" s="150"/>
      <c r="F6" s="151"/>
      <c r="G6" s="152" t="str">
        <f>Contents!F3</f>
        <v>20X2</v>
      </c>
      <c r="H6" s="153" t="str">
        <f>Contents!F4</f>
        <v>20X1</v>
      </c>
    </row>
    <row r="7" spans="1:9" ht="12" customHeight="1" thickBot="1" x14ac:dyDescent="0.25">
      <c r="A7" s="1">
        <v>3</v>
      </c>
      <c r="E7" s="154"/>
      <c r="F7" s="155" t="s">
        <v>248</v>
      </c>
      <c r="G7" s="156" t="s">
        <v>305</v>
      </c>
      <c r="H7" s="157" t="s">
        <v>305</v>
      </c>
    </row>
    <row r="8" spans="1:9" ht="12" customHeight="1" x14ac:dyDescent="0.2">
      <c r="A8" s="1">
        <v>3</v>
      </c>
      <c r="E8" s="96" t="s">
        <v>476</v>
      </c>
      <c r="F8" s="151"/>
      <c r="G8" s="158">
        <f>H44</f>
        <v>0</v>
      </c>
      <c r="H8" s="159">
        <v>0</v>
      </c>
    </row>
    <row r="9" spans="1:9" ht="12" customHeight="1" x14ac:dyDescent="0.2">
      <c r="A9" s="1">
        <v>3</v>
      </c>
      <c r="E9" s="146" t="s">
        <v>477</v>
      </c>
      <c r="F9" s="151"/>
      <c r="G9" s="158">
        <v>0</v>
      </c>
      <c r="H9" s="159">
        <v>0</v>
      </c>
    </row>
    <row r="10" spans="1:9" ht="12" customHeight="1" x14ac:dyDescent="0.2">
      <c r="A10" s="1">
        <v>3</v>
      </c>
      <c r="E10" s="146" t="s">
        <v>360</v>
      </c>
      <c r="F10" s="151"/>
      <c r="G10" s="158">
        <v>0</v>
      </c>
      <c r="H10" s="159">
        <v>0</v>
      </c>
    </row>
    <row r="11" spans="1:9" ht="12" hidden="1" customHeight="1" x14ac:dyDescent="0.2">
      <c r="A11" s="1">
        <v>3</v>
      </c>
      <c r="E11" s="74" t="s">
        <v>386</v>
      </c>
      <c r="F11" s="151"/>
      <c r="G11" s="158">
        <v>0</v>
      </c>
      <c r="H11" s="159">
        <v>0</v>
      </c>
    </row>
    <row r="12" spans="1:9" ht="12" hidden="1" customHeight="1" x14ac:dyDescent="0.2">
      <c r="A12" s="1">
        <v>3</v>
      </c>
      <c r="E12" s="74" t="s">
        <v>387</v>
      </c>
      <c r="F12" s="151"/>
      <c r="G12" s="158">
        <v>0</v>
      </c>
      <c r="H12" s="159">
        <v>0</v>
      </c>
    </row>
    <row r="13" spans="1:9" ht="12" customHeight="1" x14ac:dyDescent="0.2">
      <c r="A13" s="1">
        <v>3</v>
      </c>
      <c r="E13" s="117" t="s">
        <v>478</v>
      </c>
      <c r="F13" s="151"/>
      <c r="G13" s="160">
        <f>SUM(G8:G12)</f>
        <v>0</v>
      </c>
      <c r="H13" s="161">
        <f>SUM(H8:H12)</f>
        <v>0</v>
      </c>
    </row>
    <row r="14" spans="1:9" ht="12" customHeight="1" x14ac:dyDescent="0.2">
      <c r="A14" s="1">
        <v>3</v>
      </c>
      <c r="E14" s="126"/>
      <c r="F14" s="151"/>
      <c r="G14" s="162"/>
      <c r="H14" s="163"/>
    </row>
    <row r="15" spans="1:9" ht="12" customHeight="1" x14ac:dyDescent="0.2">
      <c r="A15" s="1">
        <v>3</v>
      </c>
      <c r="E15" s="126" t="s">
        <v>269</v>
      </c>
      <c r="F15" s="151"/>
      <c r="G15" s="158"/>
      <c r="H15" s="159"/>
    </row>
    <row r="16" spans="1:9" ht="12" customHeight="1" x14ac:dyDescent="0.2">
      <c r="A16" s="1">
        <v>3</v>
      </c>
      <c r="E16" s="164" t="s">
        <v>457</v>
      </c>
      <c r="F16" s="151"/>
      <c r="G16" s="158">
        <f>AdminIS!G48</f>
        <v>0</v>
      </c>
      <c r="H16" s="159">
        <f>AdminIS!H48</f>
        <v>0</v>
      </c>
    </row>
    <row r="17" spans="1:8" ht="12" customHeight="1" x14ac:dyDescent="0.2">
      <c r="A17" s="1">
        <v>3</v>
      </c>
      <c r="E17" s="164" t="s">
        <v>479</v>
      </c>
      <c r="F17" s="151"/>
      <c r="G17" s="158">
        <f>AdminIS!G21</f>
        <v>0</v>
      </c>
      <c r="H17" s="159">
        <f>AdminIS!H21</f>
        <v>0</v>
      </c>
    </row>
    <row r="18" spans="1:8" ht="12" customHeight="1" x14ac:dyDescent="0.2">
      <c r="A18" s="1">
        <v>3</v>
      </c>
      <c r="E18" s="140" t="s">
        <v>480</v>
      </c>
      <c r="F18" s="151"/>
      <c r="G18" s="158"/>
      <c r="H18" s="159"/>
    </row>
    <row r="19" spans="1:8" ht="12" customHeight="1" x14ac:dyDescent="0.2">
      <c r="A19" s="1">
        <v>3</v>
      </c>
      <c r="E19" s="165" t="s">
        <v>102</v>
      </c>
      <c r="F19" s="151"/>
      <c r="G19" s="158"/>
      <c r="H19" s="159"/>
    </row>
    <row r="20" spans="1:8" ht="12" customHeight="1" x14ac:dyDescent="0.2">
      <c r="A20" s="1">
        <v>3</v>
      </c>
      <c r="E20" s="164"/>
      <c r="F20" s="151"/>
      <c r="G20" s="158"/>
      <c r="H20" s="159"/>
    </row>
    <row r="21" spans="1:8" ht="12" customHeight="1" x14ac:dyDescent="0.2">
      <c r="A21" s="1">
        <v>3</v>
      </c>
      <c r="E21" s="96" t="s">
        <v>365</v>
      </c>
      <c r="F21" s="151"/>
      <c r="G21" s="158"/>
      <c r="H21" s="159"/>
    </row>
    <row r="22" spans="1:8" ht="12" customHeight="1" x14ac:dyDescent="0.2">
      <c r="A22" s="1">
        <v>3</v>
      </c>
      <c r="E22" s="164" t="s">
        <v>481</v>
      </c>
      <c r="F22" s="151"/>
      <c r="G22" s="158">
        <v>0</v>
      </c>
      <c r="H22" s="159">
        <v>0</v>
      </c>
    </row>
    <row r="23" spans="1:8" ht="12" customHeight="1" x14ac:dyDescent="0.2">
      <c r="A23" s="1">
        <v>3</v>
      </c>
      <c r="E23" s="164" t="s">
        <v>482</v>
      </c>
      <c r="F23" s="151"/>
      <c r="G23" s="158">
        <v>0</v>
      </c>
      <c r="H23" s="159">
        <v>0</v>
      </c>
    </row>
    <row r="24" spans="1:8" ht="12" customHeight="1" x14ac:dyDescent="0.2">
      <c r="A24" s="1">
        <v>3</v>
      </c>
      <c r="E24" s="166"/>
      <c r="F24" s="151"/>
      <c r="G24" s="158"/>
      <c r="H24" s="159"/>
    </row>
    <row r="25" spans="1:8" ht="12" customHeight="1" x14ac:dyDescent="0.2">
      <c r="A25" s="1">
        <v>3</v>
      </c>
      <c r="E25" s="96" t="s">
        <v>483</v>
      </c>
      <c r="F25" s="151"/>
      <c r="G25" s="158"/>
      <c r="H25" s="159"/>
    </row>
    <row r="26" spans="1:8" ht="12" customHeight="1" x14ac:dyDescent="0.2">
      <c r="A26" s="1">
        <v>3</v>
      </c>
      <c r="E26" s="96"/>
      <c r="F26" s="151"/>
      <c r="G26" s="158"/>
      <c r="H26" s="159"/>
    </row>
    <row r="27" spans="1:8" ht="12" customHeight="1" x14ac:dyDescent="0.2">
      <c r="A27" s="1">
        <v>3</v>
      </c>
      <c r="D27" s="3" t="s">
        <v>484</v>
      </c>
      <c r="E27" s="164" t="s">
        <v>485</v>
      </c>
      <c r="F27" s="151"/>
      <c r="G27" s="158"/>
      <c r="H27" s="159"/>
    </row>
    <row r="28" spans="1:8" ht="12" customHeight="1" x14ac:dyDescent="0.2">
      <c r="A28" s="1">
        <v>3</v>
      </c>
      <c r="E28" s="167" t="s">
        <v>486</v>
      </c>
      <c r="F28" s="151"/>
      <c r="G28" s="158">
        <v>0</v>
      </c>
      <c r="H28" s="159">
        <v>0</v>
      </c>
    </row>
    <row r="29" spans="1:8" ht="12" customHeight="1" x14ac:dyDescent="0.2">
      <c r="A29" s="1">
        <v>3</v>
      </c>
      <c r="E29" s="167" t="s">
        <v>487</v>
      </c>
      <c r="F29" s="151"/>
      <c r="G29" s="158"/>
      <c r="H29" s="159"/>
    </row>
    <row r="30" spans="1:8" ht="12" customHeight="1" x14ac:dyDescent="0.2">
      <c r="A30" s="1">
        <v>3</v>
      </c>
      <c r="E30" s="1112" t="s">
        <v>480</v>
      </c>
      <c r="F30" s="1112"/>
      <c r="G30" s="168">
        <v>0</v>
      </c>
      <c r="H30" s="169">
        <v>0</v>
      </c>
    </row>
    <row r="31" spans="1:8" ht="12" customHeight="1" x14ac:dyDescent="0.2">
      <c r="A31" s="1">
        <v>3</v>
      </c>
      <c r="E31" s="170" t="s">
        <v>102</v>
      </c>
      <c r="F31" s="151"/>
      <c r="G31" s="158">
        <v>0</v>
      </c>
      <c r="H31" s="159">
        <v>0</v>
      </c>
    </row>
    <row r="32" spans="1:8" ht="12" customHeight="1" x14ac:dyDescent="0.2">
      <c r="A32" s="1">
        <v>3</v>
      </c>
      <c r="E32" s="167" t="s">
        <v>488</v>
      </c>
      <c r="F32" s="151"/>
      <c r="G32" s="158"/>
      <c r="H32" s="159"/>
    </row>
    <row r="33" spans="1:8" ht="12" customHeight="1" x14ac:dyDescent="0.2">
      <c r="A33" s="1">
        <v>3</v>
      </c>
      <c r="E33" s="1112" t="s">
        <v>480</v>
      </c>
      <c r="F33" s="1112"/>
      <c r="G33" s="168">
        <v>0</v>
      </c>
      <c r="H33" s="169">
        <v>0</v>
      </c>
    </row>
    <row r="34" spans="1:8" ht="12" customHeight="1" x14ac:dyDescent="0.2">
      <c r="A34" s="1">
        <v>3</v>
      </c>
      <c r="E34" s="170" t="s">
        <v>102</v>
      </c>
      <c r="F34" s="151"/>
      <c r="G34" s="158">
        <v>0</v>
      </c>
      <c r="H34" s="159">
        <v>0</v>
      </c>
    </row>
    <row r="35" spans="1:8" ht="12" customHeight="1" x14ac:dyDescent="0.2">
      <c r="A35" s="1">
        <v>3</v>
      </c>
      <c r="E35" s="167" t="s">
        <v>489</v>
      </c>
      <c r="F35" s="151"/>
      <c r="G35" s="158"/>
      <c r="H35" s="159"/>
    </row>
    <row r="36" spans="1:8" ht="12" customHeight="1" x14ac:dyDescent="0.2">
      <c r="A36" s="1">
        <v>3</v>
      </c>
      <c r="E36" s="1112" t="s">
        <v>480</v>
      </c>
      <c r="F36" s="1112"/>
      <c r="G36" s="168">
        <v>0</v>
      </c>
      <c r="H36" s="169">
        <v>0</v>
      </c>
    </row>
    <row r="37" spans="1:8" ht="12" customHeight="1" x14ac:dyDescent="0.2">
      <c r="A37" s="1">
        <v>3</v>
      </c>
      <c r="E37" s="170" t="s">
        <v>102</v>
      </c>
      <c r="F37" s="151"/>
      <c r="G37" s="158">
        <v>0</v>
      </c>
      <c r="H37" s="159">
        <v>0</v>
      </c>
    </row>
    <row r="38" spans="1:8" ht="12" customHeight="1" x14ac:dyDescent="0.2">
      <c r="A38" s="1">
        <v>3</v>
      </c>
      <c r="E38" s="171"/>
      <c r="F38" s="151"/>
      <c r="G38" s="158"/>
      <c r="H38" s="159"/>
    </row>
    <row r="39" spans="1:8" ht="12" customHeight="1" x14ac:dyDescent="0.2">
      <c r="A39" s="1">
        <v>3</v>
      </c>
      <c r="E39" s="164" t="s">
        <v>490</v>
      </c>
      <c r="F39" s="151"/>
      <c r="G39" s="158"/>
      <c r="H39" s="159"/>
    </row>
    <row r="40" spans="1:8" ht="12" customHeight="1" x14ac:dyDescent="0.2">
      <c r="A40" s="1">
        <v>3</v>
      </c>
      <c r="E40" s="165" t="s">
        <v>491</v>
      </c>
      <c r="F40" s="151"/>
      <c r="G40" s="168">
        <v>0</v>
      </c>
      <c r="H40" s="169">
        <v>0</v>
      </c>
    </row>
    <row r="41" spans="1:8" ht="12" customHeight="1" x14ac:dyDescent="0.2">
      <c r="A41" s="1">
        <v>3</v>
      </c>
      <c r="D41" s="4" t="s">
        <v>373</v>
      </c>
      <c r="E41" s="165" t="s">
        <v>240</v>
      </c>
      <c r="F41" s="172"/>
      <c r="G41" s="158">
        <v>0</v>
      </c>
      <c r="H41" s="159">
        <v>0</v>
      </c>
    </row>
    <row r="42" spans="1:8" ht="12" customHeight="1" x14ac:dyDescent="0.2">
      <c r="A42" s="1">
        <v>3</v>
      </c>
      <c r="D42" s="4"/>
      <c r="E42" s="165" t="s">
        <v>492</v>
      </c>
      <c r="F42" s="151"/>
      <c r="G42" s="158">
        <v>0</v>
      </c>
      <c r="H42" s="159">
        <v>0</v>
      </c>
    </row>
    <row r="43" spans="1:8" ht="12" customHeight="1" x14ac:dyDescent="0.2">
      <c r="A43" s="1">
        <v>3</v>
      </c>
      <c r="E43" s="165" t="s">
        <v>493</v>
      </c>
      <c r="F43" s="151"/>
      <c r="G43" s="158">
        <v>0</v>
      </c>
      <c r="H43" s="159">
        <v>0</v>
      </c>
    </row>
    <row r="44" spans="1:8" ht="12" customHeight="1" x14ac:dyDescent="0.2">
      <c r="A44" s="1">
        <v>3</v>
      </c>
      <c r="E44" s="173" t="s">
        <v>494</v>
      </c>
      <c r="F44" s="151"/>
      <c r="G44" s="174">
        <f>SUM(G13:G43)</f>
        <v>0</v>
      </c>
      <c r="H44" s="175">
        <f>SUM(H13:H43)</f>
        <v>0</v>
      </c>
    </row>
    <row r="45" spans="1:8" ht="12" customHeight="1" x14ac:dyDescent="0.2">
      <c r="A45" s="1">
        <v>3</v>
      </c>
      <c r="E45" s="107"/>
      <c r="F45" s="107"/>
      <c r="G45" s="107"/>
      <c r="H45" s="107"/>
    </row>
    <row r="46" spans="1:8" ht="12" customHeight="1" x14ac:dyDescent="0.2">
      <c r="A46" s="1">
        <v>3</v>
      </c>
      <c r="E46" s="1109" t="s">
        <v>467</v>
      </c>
      <c r="F46" s="1109"/>
      <c r="G46" s="1109"/>
      <c r="H46" s="1109"/>
    </row>
    <row r="47" spans="1:8" x14ac:dyDescent="0.2">
      <c r="A47" s="1">
        <v>3</v>
      </c>
      <c r="E47" s="33"/>
      <c r="F47" s="33"/>
      <c r="G47" s="33"/>
      <c r="H47" s="33"/>
    </row>
    <row r="48" spans="1:8" x14ac:dyDescent="0.2">
      <c r="A48" s="1">
        <v>3</v>
      </c>
      <c r="E48" s="33"/>
      <c r="F48" s="33"/>
      <c r="G48" s="33"/>
      <c r="H48" s="33"/>
    </row>
    <row r="49" spans="1:8" x14ac:dyDescent="0.2">
      <c r="A49" s="1">
        <v>3</v>
      </c>
      <c r="E49" s="33"/>
      <c r="F49" s="33"/>
      <c r="G49" s="33"/>
      <c r="H49" s="33"/>
    </row>
    <row r="50" spans="1:8" x14ac:dyDescent="0.2">
      <c r="A50" s="1">
        <v>3</v>
      </c>
      <c r="E50" s="33"/>
      <c r="F50" s="33"/>
      <c r="G50" s="33"/>
      <c r="H50" s="33"/>
    </row>
    <row r="51" spans="1:8" x14ac:dyDescent="0.2">
      <c r="A51" s="1">
        <v>3</v>
      </c>
      <c r="E51" s="33"/>
      <c r="F51" s="33"/>
      <c r="G51" s="33"/>
      <c r="H51" s="33"/>
    </row>
    <row r="52" spans="1:8" ht="36" customHeight="1" x14ac:dyDescent="0.2">
      <c r="A52" s="1">
        <v>3</v>
      </c>
      <c r="E52" s="130"/>
      <c r="F52" s="130"/>
      <c r="G52" s="130"/>
      <c r="H52" s="130"/>
    </row>
    <row r="53" spans="1:8" x14ac:dyDescent="0.2">
      <c r="A53" s="1">
        <v>3</v>
      </c>
      <c r="E53" s="130"/>
      <c r="F53" s="130"/>
      <c r="G53" s="130"/>
      <c r="H53" s="130"/>
    </row>
  </sheetData>
  <mergeCells count="7">
    <mergeCell ref="E46:H46"/>
    <mergeCell ref="B1:C1"/>
    <mergeCell ref="E2:H2"/>
    <mergeCell ref="E3:H3"/>
    <mergeCell ref="E30:F30"/>
    <mergeCell ref="E33:F33"/>
    <mergeCell ref="E36:F36"/>
  </mergeCells>
  <printOptions horizontalCentered="1"/>
  <pageMargins left="0.23622047244094491" right="0.23622047244094491" top="0.74803149606299213" bottom="0.74803149606299213" header="0.31496062992125984" footer="0.31496062992125984"/>
  <pageSetup paperSize="9" scale="91"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0040A-049D-446B-B5A7-90C4604496A7}">
  <sheetPr codeName="Sheet24">
    <tabColor theme="5"/>
  </sheetPr>
  <dimension ref="A1:I86"/>
  <sheetViews>
    <sheetView showGridLines="0" view="pageBreakPreview" topLeftCell="D29" zoomScaleNormal="100" zoomScaleSheetLayoutView="100" workbookViewId="0">
      <selection activeCell="D1" sqref="D1"/>
    </sheetView>
  </sheetViews>
  <sheetFormatPr defaultColWidth="9.28515625" defaultRowHeight="14.25" x14ac:dyDescent="0.2"/>
  <cols>
    <col min="1" max="1" width="8.7109375" style="1" hidden="1" customWidth="1"/>
    <col min="2" max="2" width="3.28515625" style="1" hidden="1" customWidth="1"/>
    <col min="3" max="3" width="2.7109375" style="1" hidden="1" customWidth="1"/>
    <col min="4" max="4" width="15.85546875" style="3" customWidth="1"/>
    <col min="5" max="5" width="47.28515625" style="1" customWidth="1"/>
    <col min="6" max="6" width="7.7109375" style="1" customWidth="1"/>
    <col min="7" max="8" width="8.7109375" style="1" customWidth="1"/>
    <col min="9" max="16384" width="9.28515625" style="1"/>
  </cols>
  <sheetData>
    <row r="1" spans="1:9" ht="24" x14ac:dyDescent="0.2">
      <c r="A1" s="1" t="s">
        <v>0</v>
      </c>
      <c r="B1" s="1093" t="s">
        <v>243</v>
      </c>
      <c r="C1" s="1093"/>
      <c r="D1" s="1058" t="s">
        <v>495</v>
      </c>
    </row>
    <row r="2" spans="1:9" x14ac:dyDescent="0.2">
      <c r="A2" s="1">
        <v>3</v>
      </c>
      <c r="B2" s="1" t="s">
        <v>245</v>
      </c>
      <c r="C2" s="1">
        <v>8</v>
      </c>
      <c r="E2" s="1116" t="str">
        <f>INDEX(TBLStructure[Full Note Title],MATCH(C2,TBLStructure[Model Reference],0))</f>
        <v>Administered Cash Flow Statement</v>
      </c>
      <c r="F2" s="1116"/>
      <c r="G2" s="1116"/>
      <c r="H2" s="1116"/>
    </row>
    <row r="3" spans="1:9" x14ac:dyDescent="0.2">
      <c r="A3" s="1">
        <v>3</v>
      </c>
      <c r="E3" s="1111" t="str">
        <f>_xlfn.CONCAT("for the period ending 30 June "&amp;Contents!F3)</f>
        <v>for the period ending 30 June 20X2</v>
      </c>
      <c r="F3" s="1111"/>
      <c r="G3" s="1111"/>
      <c r="H3" s="1111"/>
      <c r="I3" s="1052"/>
    </row>
    <row r="4" spans="1:9" ht="7.15" customHeight="1" thickBot="1" x14ac:dyDescent="0.25">
      <c r="A4" s="1">
        <v>3</v>
      </c>
      <c r="D4" s="1091" t="s">
        <v>496</v>
      </c>
      <c r="E4" s="134"/>
      <c r="F4" s="134"/>
      <c r="G4" s="134"/>
      <c r="H4" s="134"/>
    </row>
    <row r="5" spans="1:9" ht="16.149999999999999" customHeight="1" x14ac:dyDescent="0.2">
      <c r="A5" s="1">
        <v>3</v>
      </c>
      <c r="D5" s="1091"/>
      <c r="E5" s="97"/>
      <c r="F5" s="98"/>
      <c r="G5" s="99" t="str">
        <f>Contents!F3</f>
        <v>20X2</v>
      </c>
      <c r="H5" s="100" t="str">
        <f>Contents!F4</f>
        <v>20X1</v>
      </c>
    </row>
    <row r="6" spans="1:9" ht="13.15" customHeight="1" thickBot="1" x14ac:dyDescent="0.25">
      <c r="A6" s="1">
        <v>3</v>
      </c>
      <c r="D6" s="4"/>
      <c r="E6" s="101"/>
      <c r="F6" s="135" t="s">
        <v>248</v>
      </c>
      <c r="G6" s="103" t="s">
        <v>305</v>
      </c>
      <c r="H6" s="104" t="s">
        <v>305</v>
      </c>
    </row>
    <row r="7" spans="1:9" ht="6" customHeight="1" x14ac:dyDescent="0.2">
      <c r="A7" s="1">
        <v>3</v>
      </c>
      <c r="E7" s="176"/>
      <c r="F7" s="130"/>
      <c r="G7" s="107"/>
      <c r="H7" s="177"/>
    </row>
    <row r="8" spans="1:9" ht="12" customHeight="1" x14ac:dyDescent="0.2">
      <c r="A8" s="1">
        <v>3</v>
      </c>
      <c r="D8" s="4" t="s">
        <v>497</v>
      </c>
      <c r="E8" s="105" t="s">
        <v>396</v>
      </c>
      <c r="F8" s="145"/>
      <c r="G8" s="178"/>
      <c r="H8" s="177"/>
    </row>
    <row r="9" spans="1:9" ht="12" customHeight="1" x14ac:dyDescent="0.2">
      <c r="A9" s="1">
        <v>3</v>
      </c>
      <c r="D9" s="4"/>
      <c r="E9" s="136" t="s">
        <v>397</v>
      </c>
      <c r="F9" s="145"/>
      <c r="G9" s="178"/>
      <c r="H9" s="177"/>
    </row>
    <row r="10" spans="1:9" ht="12" customHeight="1" x14ac:dyDescent="0.2">
      <c r="A10" s="1">
        <v>3</v>
      </c>
      <c r="E10" s="112" t="s">
        <v>401</v>
      </c>
      <c r="F10" s="145"/>
      <c r="G10" s="108">
        <v>0</v>
      </c>
      <c r="H10" s="109">
        <v>0</v>
      </c>
    </row>
    <row r="11" spans="1:9" ht="12" customHeight="1" x14ac:dyDescent="0.2">
      <c r="A11" s="1">
        <v>3</v>
      </c>
      <c r="D11" s="4" t="s">
        <v>402</v>
      </c>
      <c r="E11" s="112" t="s">
        <v>83</v>
      </c>
      <c r="F11" s="145"/>
      <c r="G11" s="108">
        <v>0</v>
      </c>
      <c r="H11" s="109">
        <v>0</v>
      </c>
    </row>
    <row r="12" spans="1:9" ht="12" customHeight="1" x14ac:dyDescent="0.2">
      <c r="A12" s="1">
        <v>3</v>
      </c>
      <c r="D12" s="4" t="s">
        <v>402</v>
      </c>
      <c r="E12" s="112" t="s">
        <v>84</v>
      </c>
      <c r="F12" s="145"/>
      <c r="G12" s="108">
        <v>0</v>
      </c>
      <c r="H12" s="109">
        <v>0</v>
      </c>
    </row>
    <row r="13" spans="1:9" ht="12" customHeight="1" x14ac:dyDescent="0.2">
      <c r="A13" s="1">
        <v>3</v>
      </c>
      <c r="E13" s="112" t="s">
        <v>498</v>
      </c>
      <c r="F13" s="145"/>
      <c r="G13" s="108">
        <v>0</v>
      </c>
      <c r="H13" s="109">
        <v>0</v>
      </c>
    </row>
    <row r="14" spans="1:9" ht="12" customHeight="1" x14ac:dyDescent="0.2">
      <c r="A14" s="1">
        <v>3</v>
      </c>
      <c r="E14" s="112" t="s">
        <v>499</v>
      </c>
      <c r="F14" s="145"/>
      <c r="G14" s="108">
        <v>0</v>
      </c>
      <c r="H14" s="109">
        <v>0</v>
      </c>
    </row>
    <row r="15" spans="1:9" ht="12" customHeight="1" x14ac:dyDescent="0.2">
      <c r="A15" s="1">
        <v>3</v>
      </c>
      <c r="D15" s="3" t="s">
        <v>403</v>
      </c>
      <c r="E15" s="112" t="s">
        <v>404</v>
      </c>
      <c r="F15" s="145"/>
      <c r="G15" s="108">
        <v>0</v>
      </c>
      <c r="H15" s="109">
        <v>0</v>
      </c>
    </row>
    <row r="16" spans="1:9" ht="12" customHeight="1" x14ac:dyDescent="0.2">
      <c r="A16" s="1">
        <v>3</v>
      </c>
      <c r="E16" s="112" t="s">
        <v>405</v>
      </c>
      <c r="F16" s="145"/>
      <c r="G16" s="108">
        <v>0</v>
      </c>
      <c r="H16" s="109">
        <v>0</v>
      </c>
    </row>
    <row r="17" spans="1:9" ht="12" customHeight="1" x14ac:dyDescent="0.2">
      <c r="A17" s="1">
        <v>3</v>
      </c>
      <c r="E17" s="136" t="s">
        <v>406</v>
      </c>
      <c r="F17" s="145"/>
      <c r="G17" s="114">
        <f>SUM(G9:G16)</f>
        <v>0</v>
      </c>
      <c r="H17" s="115">
        <f>SUM(H9:H16)</f>
        <v>0</v>
      </c>
    </row>
    <row r="18" spans="1:9" ht="6.6" customHeight="1" x14ac:dyDescent="0.2">
      <c r="A18" s="1">
        <v>3</v>
      </c>
      <c r="E18" s="136"/>
      <c r="F18" s="145"/>
      <c r="G18" s="108"/>
      <c r="H18" s="109"/>
    </row>
    <row r="19" spans="1:9" ht="12" customHeight="1" x14ac:dyDescent="0.2">
      <c r="A19" s="1">
        <v>3</v>
      </c>
      <c r="E19" s="105" t="s">
        <v>407</v>
      </c>
      <c r="F19" s="145"/>
      <c r="G19" s="108"/>
      <c r="H19" s="109"/>
    </row>
    <row r="20" spans="1:9" ht="12" customHeight="1" x14ac:dyDescent="0.2">
      <c r="A20" s="1">
        <v>3</v>
      </c>
      <c r="D20" s="3" t="s">
        <v>410</v>
      </c>
      <c r="E20" s="112" t="s">
        <v>71</v>
      </c>
      <c r="F20" s="145"/>
      <c r="G20" s="108">
        <v>0</v>
      </c>
      <c r="H20" s="109">
        <v>0</v>
      </c>
    </row>
    <row r="21" spans="1:9" ht="12" customHeight="1" x14ac:dyDescent="0.2">
      <c r="A21" s="1">
        <v>3</v>
      </c>
      <c r="E21" s="112" t="s">
        <v>99</v>
      </c>
      <c r="F21" s="145"/>
      <c r="G21" s="108">
        <v>0</v>
      </c>
      <c r="H21" s="109">
        <v>0</v>
      </c>
    </row>
    <row r="22" spans="1:9" ht="12" customHeight="1" x14ac:dyDescent="0.2">
      <c r="A22" s="1">
        <v>3</v>
      </c>
      <c r="E22" s="112" t="s">
        <v>100</v>
      </c>
      <c r="F22" s="145"/>
      <c r="G22" s="108">
        <v>0</v>
      </c>
      <c r="H22" s="109">
        <v>0</v>
      </c>
    </row>
    <row r="23" spans="1:9" ht="12" customHeight="1" x14ac:dyDescent="0.2">
      <c r="A23" s="1">
        <v>3</v>
      </c>
      <c r="E23" s="112" t="s">
        <v>72</v>
      </c>
      <c r="F23" s="145"/>
      <c r="G23" s="108">
        <v>0</v>
      </c>
      <c r="H23" s="109">
        <v>0</v>
      </c>
    </row>
    <row r="24" spans="1:9" ht="12" customHeight="1" x14ac:dyDescent="0.2">
      <c r="A24" s="1">
        <v>3</v>
      </c>
      <c r="D24" s="3" t="s">
        <v>403</v>
      </c>
      <c r="E24" s="112" t="s">
        <v>417</v>
      </c>
      <c r="F24" s="145"/>
      <c r="G24" s="108">
        <v>0</v>
      </c>
      <c r="H24" s="109">
        <v>0</v>
      </c>
    </row>
    <row r="25" spans="1:9" ht="12" customHeight="1" x14ac:dyDescent="0.2">
      <c r="A25" s="1">
        <v>3</v>
      </c>
      <c r="D25" s="3" t="s">
        <v>411</v>
      </c>
      <c r="E25" s="112" t="s">
        <v>412</v>
      </c>
      <c r="F25" s="145"/>
      <c r="G25" s="108">
        <v>0</v>
      </c>
      <c r="H25" s="109">
        <v>0</v>
      </c>
    </row>
    <row r="26" spans="1:9" s="179" customFormat="1" ht="11.25" customHeight="1" x14ac:dyDescent="0.2">
      <c r="A26" s="179">
        <v>3</v>
      </c>
      <c r="D26" s="3" t="s">
        <v>413</v>
      </c>
      <c r="E26" s="127" t="s">
        <v>414</v>
      </c>
      <c r="F26" s="106"/>
      <c r="G26" s="108">
        <v>0</v>
      </c>
      <c r="H26" s="109">
        <v>0</v>
      </c>
      <c r="I26" s="30"/>
    </row>
    <row r="27" spans="1:9" ht="12" customHeight="1" x14ac:dyDescent="0.2">
      <c r="A27" s="1">
        <v>3</v>
      </c>
      <c r="D27" s="3" t="s">
        <v>408</v>
      </c>
      <c r="E27" s="112" t="s">
        <v>409</v>
      </c>
      <c r="F27" s="145"/>
      <c r="G27" s="108">
        <v>0</v>
      </c>
      <c r="H27" s="109">
        <v>0</v>
      </c>
    </row>
    <row r="28" spans="1:9" ht="12" customHeight="1" x14ac:dyDescent="0.2">
      <c r="A28" s="1">
        <v>3</v>
      </c>
      <c r="E28" s="112" t="s">
        <v>102</v>
      </c>
      <c r="F28" s="145"/>
      <c r="G28" s="108">
        <v>0</v>
      </c>
      <c r="H28" s="109">
        <v>0</v>
      </c>
    </row>
    <row r="29" spans="1:9" ht="12" customHeight="1" x14ac:dyDescent="0.2">
      <c r="A29" s="1">
        <v>3</v>
      </c>
      <c r="E29" s="112" t="s">
        <v>405</v>
      </c>
      <c r="F29" s="145"/>
      <c r="G29" s="108">
        <v>0</v>
      </c>
      <c r="H29" s="109">
        <v>0</v>
      </c>
    </row>
    <row r="30" spans="1:9" ht="12" customHeight="1" x14ac:dyDescent="0.2">
      <c r="A30" s="1">
        <v>3</v>
      </c>
      <c r="E30" s="136" t="s">
        <v>421</v>
      </c>
      <c r="F30" s="145"/>
      <c r="G30" s="114">
        <f>SUM(G19:G29)</f>
        <v>0</v>
      </c>
      <c r="H30" s="115">
        <f>SUM(H19:H29)</f>
        <v>0</v>
      </c>
    </row>
    <row r="31" spans="1:9" ht="12" customHeight="1" x14ac:dyDescent="0.2">
      <c r="A31" s="1">
        <v>3</v>
      </c>
      <c r="E31" s="105" t="s">
        <v>422</v>
      </c>
      <c r="F31" s="180"/>
      <c r="G31" s="114">
        <f>G17-G30</f>
        <v>0</v>
      </c>
      <c r="H31" s="115">
        <f>H17-H30</f>
        <v>0</v>
      </c>
    </row>
    <row r="32" spans="1:9" ht="12" customHeight="1" x14ac:dyDescent="0.2">
      <c r="A32" s="1">
        <v>3</v>
      </c>
      <c r="E32" s="145"/>
      <c r="F32" s="145"/>
      <c r="G32" s="108"/>
      <c r="H32" s="109"/>
    </row>
    <row r="33" spans="1:8" ht="12" customHeight="1" x14ac:dyDescent="0.2">
      <c r="A33" s="1">
        <v>3</v>
      </c>
      <c r="D33" s="1091" t="s">
        <v>500</v>
      </c>
      <c r="E33" s="105" t="s">
        <v>424</v>
      </c>
      <c r="F33" s="145"/>
      <c r="G33" s="108"/>
      <c r="H33" s="109"/>
    </row>
    <row r="34" spans="1:8" ht="12" customHeight="1" x14ac:dyDescent="0.2">
      <c r="A34" s="1">
        <v>3</v>
      </c>
      <c r="D34" s="1091"/>
      <c r="E34" s="136" t="s">
        <v>397</v>
      </c>
      <c r="F34" s="145"/>
      <c r="G34" s="108"/>
      <c r="H34" s="109"/>
    </row>
    <row r="35" spans="1:8" ht="12" customHeight="1" x14ac:dyDescent="0.2">
      <c r="A35" s="1">
        <v>3</v>
      </c>
      <c r="E35" s="1114" t="s">
        <v>501</v>
      </c>
      <c r="F35" s="1114"/>
      <c r="G35" s="108">
        <v>0</v>
      </c>
      <c r="H35" s="109">
        <v>0</v>
      </c>
    </row>
    <row r="36" spans="1:8" ht="12" customHeight="1" x14ac:dyDescent="0.2">
      <c r="A36" s="1">
        <v>3</v>
      </c>
      <c r="E36" s="112" t="s">
        <v>502</v>
      </c>
      <c r="F36" s="145"/>
      <c r="G36" s="108">
        <v>0</v>
      </c>
      <c r="H36" s="109">
        <v>0</v>
      </c>
    </row>
    <row r="37" spans="1:8" ht="12" customHeight="1" x14ac:dyDescent="0.2">
      <c r="A37" s="1">
        <v>3</v>
      </c>
      <c r="D37" s="3" t="s">
        <v>425</v>
      </c>
      <c r="E37" s="1113" t="s">
        <v>428</v>
      </c>
      <c r="F37" s="1113"/>
      <c r="G37" s="108">
        <v>0</v>
      </c>
      <c r="H37" s="109">
        <v>0</v>
      </c>
    </row>
    <row r="38" spans="1:8" ht="12" customHeight="1" x14ac:dyDescent="0.2">
      <c r="A38" s="1">
        <v>3</v>
      </c>
      <c r="E38" s="112" t="s">
        <v>503</v>
      </c>
      <c r="F38" s="145"/>
      <c r="G38" s="108">
        <v>0</v>
      </c>
      <c r="H38" s="109">
        <v>0</v>
      </c>
    </row>
    <row r="39" spans="1:8" ht="12" customHeight="1" x14ac:dyDescent="0.2">
      <c r="A39" s="1">
        <v>3</v>
      </c>
      <c r="E39" s="112" t="s">
        <v>504</v>
      </c>
      <c r="F39" s="145"/>
      <c r="G39" s="108">
        <v>0</v>
      </c>
      <c r="H39" s="109">
        <v>0</v>
      </c>
    </row>
    <row r="40" spans="1:8" ht="12" customHeight="1" x14ac:dyDescent="0.2">
      <c r="A40" s="1">
        <v>3</v>
      </c>
      <c r="E40" s="112" t="s">
        <v>429</v>
      </c>
      <c r="F40" s="145"/>
      <c r="G40" s="108">
        <v>0</v>
      </c>
      <c r="H40" s="109">
        <v>0</v>
      </c>
    </row>
    <row r="41" spans="1:8" ht="12" customHeight="1" x14ac:dyDescent="0.2">
      <c r="A41" s="1">
        <v>3</v>
      </c>
      <c r="E41" s="136" t="s">
        <v>406</v>
      </c>
      <c r="F41" s="145"/>
      <c r="G41" s="114">
        <f>SUM(G34:G40)</f>
        <v>0</v>
      </c>
      <c r="H41" s="115">
        <f>SUM(H34:H40)</f>
        <v>0</v>
      </c>
    </row>
    <row r="42" spans="1:8" ht="12" customHeight="1" x14ac:dyDescent="0.2">
      <c r="A42" s="1">
        <v>3</v>
      </c>
      <c r="E42" s="136"/>
      <c r="F42" s="145"/>
      <c r="G42" s="108"/>
      <c r="H42" s="109"/>
    </row>
    <row r="43" spans="1:8" ht="12" customHeight="1" x14ac:dyDescent="0.2">
      <c r="A43" s="1">
        <v>3</v>
      </c>
      <c r="D43" s="4" t="s">
        <v>425</v>
      </c>
      <c r="E43" s="105" t="s">
        <v>407</v>
      </c>
      <c r="F43" s="145"/>
      <c r="G43" s="108"/>
      <c r="H43" s="109"/>
    </row>
    <row r="44" spans="1:8" ht="12" customHeight="1" x14ac:dyDescent="0.2">
      <c r="A44" s="1">
        <v>3</v>
      </c>
      <c r="E44" s="112" t="s">
        <v>430</v>
      </c>
      <c r="F44" s="145"/>
      <c r="G44" s="108">
        <v>0</v>
      </c>
      <c r="H44" s="109">
        <v>0</v>
      </c>
    </row>
    <row r="45" spans="1:8" ht="12" customHeight="1" x14ac:dyDescent="0.2">
      <c r="A45" s="1">
        <v>3</v>
      </c>
      <c r="D45" s="3" t="s">
        <v>425</v>
      </c>
      <c r="E45" s="1113" t="s">
        <v>432</v>
      </c>
      <c r="F45" s="1113"/>
      <c r="G45" s="108">
        <v>0</v>
      </c>
      <c r="H45" s="109">
        <v>0</v>
      </c>
    </row>
    <row r="46" spans="1:8" ht="12" customHeight="1" x14ac:dyDescent="0.2">
      <c r="A46" s="1">
        <v>3</v>
      </c>
      <c r="E46" s="112" t="s">
        <v>505</v>
      </c>
      <c r="F46" s="145"/>
      <c r="G46" s="108">
        <v>0</v>
      </c>
      <c r="H46" s="109">
        <v>0</v>
      </c>
    </row>
    <row r="47" spans="1:8" ht="12" customHeight="1" x14ac:dyDescent="0.2">
      <c r="A47" s="1">
        <v>3</v>
      </c>
      <c r="E47" s="112" t="s">
        <v>506</v>
      </c>
      <c r="F47" s="145"/>
      <c r="G47" s="108">
        <v>0</v>
      </c>
      <c r="H47" s="109">
        <v>0</v>
      </c>
    </row>
    <row r="48" spans="1:8" ht="12" customHeight="1" x14ac:dyDescent="0.2">
      <c r="A48" s="1">
        <v>3</v>
      </c>
      <c r="E48" s="112" t="s">
        <v>507</v>
      </c>
      <c r="F48" s="145"/>
      <c r="G48" s="108">
        <v>0</v>
      </c>
      <c r="H48" s="109">
        <v>0</v>
      </c>
    </row>
    <row r="49" spans="1:9" ht="12" customHeight="1" x14ac:dyDescent="0.2">
      <c r="A49" s="1">
        <v>3</v>
      </c>
      <c r="E49" s="112" t="s">
        <v>429</v>
      </c>
      <c r="F49" s="145"/>
      <c r="G49" s="108">
        <v>0</v>
      </c>
      <c r="H49" s="109">
        <v>0</v>
      </c>
    </row>
    <row r="50" spans="1:9" ht="12" customHeight="1" x14ac:dyDescent="0.2">
      <c r="A50" s="1">
        <v>3</v>
      </c>
      <c r="E50" s="112" t="s">
        <v>508</v>
      </c>
      <c r="F50" s="145"/>
      <c r="G50" s="108">
        <v>0</v>
      </c>
      <c r="H50" s="109">
        <v>0</v>
      </c>
    </row>
    <row r="51" spans="1:9" ht="12" customHeight="1" x14ac:dyDescent="0.2">
      <c r="A51" s="1">
        <v>3</v>
      </c>
      <c r="E51" s="136" t="s">
        <v>421</v>
      </c>
      <c r="F51" s="145"/>
      <c r="G51" s="114">
        <f>SUM(G43:G50)</f>
        <v>0</v>
      </c>
      <c r="H51" s="115">
        <f>SUM(H43:H50)</f>
        <v>0</v>
      </c>
    </row>
    <row r="52" spans="1:9" ht="12" customHeight="1" x14ac:dyDescent="0.2">
      <c r="A52" s="1">
        <v>3</v>
      </c>
      <c r="E52" s="105" t="s">
        <v>433</v>
      </c>
      <c r="F52" s="145"/>
      <c r="G52" s="114">
        <f>G41-G51</f>
        <v>0</v>
      </c>
      <c r="H52" s="115">
        <f>H41-H51</f>
        <v>0</v>
      </c>
    </row>
    <row r="53" spans="1:9" ht="12" customHeight="1" x14ac:dyDescent="0.2">
      <c r="A53" s="1">
        <v>3</v>
      </c>
      <c r="D53" s="1091" t="s">
        <v>509</v>
      </c>
      <c r="E53" s="124"/>
      <c r="F53" s="145"/>
      <c r="G53" s="108"/>
      <c r="H53" s="109"/>
    </row>
    <row r="54" spans="1:9" ht="12" customHeight="1" x14ac:dyDescent="0.2">
      <c r="A54" s="1">
        <v>3</v>
      </c>
      <c r="D54" s="1091"/>
      <c r="E54" s="105" t="s">
        <v>435</v>
      </c>
      <c r="F54" s="145"/>
      <c r="G54" s="178"/>
      <c r="H54" s="182"/>
    </row>
    <row r="55" spans="1:9" ht="12" customHeight="1" x14ac:dyDescent="0.2">
      <c r="A55" s="1">
        <v>3</v>
      </c>
      <c r="D55" s="4" t="s">
        <v>425</v>
      </c>
      <c r="E55" s="105" t="s">
        <v>397</v>
      </c>
      <c r="F55" s="145"/>
      <c r="G55" s="108"/>
      <c r="H55" s="109"/>
    </row>
    <row r="56" spans="1:9" ht="12" customHeight="1" x14ac:dyDescent="0.2">
      <c r="A56" s="1">
        <v>3</v>
      </c>
      <c r="E56" s="127" t="s">
        <v>510</v>
      </c>
      <c r="F56" s="145"/>
      <c r="G56" s="108">
        <v>0</v>
      </c>
      <c r="H56" s="109">
        <v>0</v>
      </c>
    </row>
    <row r="57" spans="1:9" ht="12" customHeight="1" x14ac:dyDescent="0.2">
      <c r="A57" s="1">
        <v>3</v>
      </c>
      <c r="E57" s="136" t="s">
        <v>406</v>
      </c>
      <c r="F57" s="145"/>
      <c r="G57" s="114">
        <f>SUM(G55:G56)</f>
        <v>0</v>
      </c>
      <c r="H57" s="115">
        <f>SUM(H55:H56)</f>
        <v>0</v>
      </c>
    </row>
    <row r="58" spans="1:9" ht="12" customHeight="1" x14ac:dyDescent="0.2">
      <c r="A58" s="1">
        <v>3</v>
      </c>
      <c r="E58" s="136"/>
      <c r="F58" s="145"/>
      <c r="G58" s="108"/>
      <c r="H58" s="109"/>
    </row>
    <row r="59" spans="1:9" ht="12" customHeight="1" x14ac:dyDescent="0.2">
      <c r="A59" s="1">
        <v>3</v>
      </c>
      <c r="D59" s="4" t="s">
        <v>425</v>
      </c>
      <c r="E59" s="105" t="s">
        <v>407</v>
      </c>
      <c r="F59" s="145"/>
      <c r="G59" s="108"/>
      <c r="H59" s="109"/>
    </row>
    <row r="60" spans="1:9" ht="12" customHeight="1" x14ac:dyDescent="0.2">
      <c r="A60" s="1">
        <v>3</v>
      </c>
      <c r="E60" s="127" t="s">
        <v>511</v>
      </c>
      <c r="F60" s="145"/>
      <c r="G60" s="108">
        <v>0</v>
      </c>
      <c r="H60" s="109">
        <v>0</v>
      </c>
    </row>
    <row r="61" spans="1:9" x14ac:dyDescent="0.2">
      <c r="A61" s="1">
        <v>3</v>
      </c>
      <c r="D61" s="4" t="s">
        <v>440</v>
      </c>
      <c r="E61" s="127" t="s">
        <v>441</v>
      </c>
      <c r="F61" s="113"/>
      <c r="G61" s="108">
        <v>0</v>
      </c>
      <c r="H61" s="109">
        <v>0</v>
      </c>
      <c r="I61" s="3"/>
    </row>
    <row r="62" spans="1:9" ht="12" customHeight="1" x14ac:dyDescent="0.2">
      <c r="A62" s="1">
        <v>3</v>
      </c>
      <c r="D62" s="183"/>
      <c r="E62" s="136" t="s">
        <v>421</v>
      </c>
      <c r="F62" s="145"/>
      <c r="G62" s="114">
        <f>SUM(G59:G61)</f>
        <v>0</v>
      </c>
      <c r="H62" s="115">
        <f>SUM(H59:H61)</f>
        <v>0</v>
      </c>
    </row>
    <row r="63" spans="1:9" ht="12" customHeight="1" x14ac:dyDescent="0.2">
      <c r="A63" s="1">
        <v>3</v>
      </c>
      <c r="E63" s="105"/>
      <c r="F63" s="145"/>
      <c r="G63" s="114"/>
      <c r="H63" s="115"/>
    </row>
    <row r="64" spans="1:9" ht="12" customHeight="1" x14ac:dyDescent="0.2">
      <c r="A64" s="1">
        <v>3</v>
      </c>
      <c r="E64" s="105" t="s">
        <v>444</v>
      </c>
      <c r="F64" s="145"/>
      <c r="G64" s="114">
        <f>G57-G62</f>
        <v>0</v>
      </c>
      <c r="H64" s="115">
        <f>H57-H62</f>
        <v>0</v>
      </c>
    </row>
    <row r="65" spans="1:9" ht="5.45" customHeight="1" thickBot="1" x14ac:dyDescent="0.25">
      <c r="A65" s="1">
        <v>3</v>
      </c>
      <c r="E65" s="145"/>
      <c r="F65" s="145"/>
      <c r="G65" s="178"/>
      <c r="H65" s="182"/>
    </row>
    <row r="66" spans="1:9" ht="20.45" customHeight="1" x14ac:dyDescent="0.2">
      <c r="A66" s="1">
        <v>3</v>
      </c>
      <c r="E66" s="97"/>
      <c r="F66" s="98"/>
      <c r="G66" s="99" t="str">
        <f>Contents!F3</f>
        <v>20X2</v>
      </c>
      <c r="H66" s="100" t="str">
        <f>Contents!F4</f>
        <v>20X1</v>
      </c>
    </row>
    <row r="67" spans="1:9" ht="15" thickBot="1" x14ac:dyDescent="0.25">
      <c r="A67" s="1">
        <v>3</v>
      </c>
      <c r="E67" s="101"/>
      <c r="F67" s="135" t="s">
        <v>248</v>
      </c>
      <c r="G67" s="103" t="s">
        <v>305</v>
      </c>
      <c r="H67" s="104" t="s">
        <v>305</v>
      </c>
    </row>
    <row r="68" spans="1:9" ht="12" customHeight="1" x14ac:dyDescent="0.2">
      <c r="A68" s="1">
        <v>3</v>
      </c>
      <c r="D68" s="1056" t="s">
        <v>512</v>
      </c>
      <c r="E68" s="136" t="s">
        <v>513</v>
      </c>
      <c r="F68" s="145"/>
      <c r="G68" s="168"/>
      <c r="H68" s="169"/>
    </row>
    <row r="69" spans="1:9" ht="12" customHeight="1" x14ac:dyDescent="0.2">
      <c r="A69" s="1">
        <v>3</v>
      </c>
      <c r="E69" s="112" t="s">
        <v>165</v>
      </c>
      <c r="F69" s="145"/>
      <c r="G69" s="168">
        <v>0</v>
      </c>
      <c r="H69" s="169">
        <v>0</v>
      </c>
    </row>
    <row r="70" spans="1:9" ht="12" customHeight="1" x14ac:dyDescent="0.2">
      <c r="A70" s="1">
        <v>3</v>
      </c>
      <c r="E70" s="112" t="s">
        <v>172</v>
      </c>
      <c r="F70" s="145"/>
      <c r="G70" s="168">
        <v>0</v>
      </c>
      <c r="H70" s="169">
        <v>0</v>
      </c>
    </row>
    <row r="71" spans="1:9" ht="12" customHeight="1" x14ac:dyDescent="0.2">
      <c r="A71" s="1">
        <v>3</v>
      </c>
      <c r="E71" s="1114" t="s">
        <v>514</v>
      </c>
      <c r="F71" s="1114"/>
      <c r="G71" s="168">
        <v>0</v>
      </c>
      <c r="H71" s="169">
        <v>0</v>
      </c>
    </row>
    <row r="72" spans="1:9" ht="12" customHeight="1" x14ac:dyDescent="0.2">
      <c r="A72" s="1">
        <v>3</v>
      </c>
      <c r="E72" s="136" t="s">
        <v>515</v>
      </c>
      <c r="F72" s="145"/>
      <c r="G72" s="174">
        <f>SUM(G68:G71)</f>
        <v>0</v>
      </c>
      <c r="H72" s="175">
        <f>SUM(H68:H71)</f>
        <v>0</v>
      </c>
    </row>
    <row r="73" spans="1:9" ht="12" customHeight="1" x14ac:dyDescent="0.2">
      <c r="A73" s="1">
        <v>3</v>
      </c>
      <c r="E73" s="145"/>
      <c r="F73" s="145"/>
      <c r="G73" s="168"/>
      <c r="H73" s="169"/>
    </row>
    <row r="74" spans="1:9" ht="12" customHeight="1" x14ac:dyDescent="0.2">
      <c r="A74" s="1">
        <v>3</v>
      </c>
      <c r="D74" s="1056" t="s">
        <v>512</v>
      </c>
      <c r="E74" s="136" t="s">
        <v>516</v>
      </c>
      <c r="F74" s="1102"/>
      <c r="G74" s="168"/>
      <c r="H74" s="169"/>
    </row>
    <row r="75" spans="1:9" ht="12" customHeight="1" x14ac:dyDescent="0.2">
      <c r="A75" s="1">
        <v>3</v>
      </c>
      <c r="E75" s="112" t="s">
        <v>165</v>
      </c>
      <c r="F75" s="1102"/>
      <c r="G75" s="168">
        <v>0</v>
      </c>
      <c r="H75" s="169">
        <v>0</v>
      </c>
    </row>
    <row r="76" spans="1:9" ht="12" customHeight="1" x14ac:dyDescent="0.2">
      <c r="A76" s="1">
        <v>3</v>
      </c>
      <c r="E76" s="112" t="s">
        <v>172</v>
      </c>
      <c r="F76" s="145"/>
      <c r="G76" s="168">
        <v>0</v>
      </c>
      <c r="H76" s="169">
        <v>0</v>
      </c>
    </row>
    <row r="77" spans="1:9" ht="12" customHeight="1" x14ac:dyDescent="0.2">
      <c r="A77" s="1">
        <v>3</v>
      </c>
      <c r="E77" s="127" t="s">
        <v>517</v>
      </c>
      <c r="F77" s="107"/>
      <c r="G77" s="168">
        <v>0</v>
      </c>
      <c r="H77" s="169">
        <v>0</v>
      </c>
    </row>
    <row r="78" spans="1:9" ht="12" customHeight="1" x14ac:dyDescent="0.2">
      <c r="A78" s="1">
        <v>3</v>
      </c>
      <c r="E78" s="136" t="s">
        <v>518</v>
      </c>
      <c r="F78" s="145"/>
      <c r="G78" s="174">
        <f>SUM(G74:G77)</f>
        <v>0</v>
      </c>
      <c r="H78" s="175">
        <f>SUM(H74:H77)</f>
        <v>0</v>
      </c>
    </row>
    <row r="79" spans="1:9" ht="12" customHeight="1" x14ac:dyDescent="0.2">
      <c r="A79" s="1">
        <v>3</v>
      </c>
      <c r="E79" s="136"/>
      <c r="F79" s="145"/>
      <c r="G79" s="184"/>
      <c r="H79" s="185"/>
    </row>
    <row r="80" spans="1:9" ht="36" customHeight="1" x14ac:dyDescent="0.2">
      <c r="E80" s="1115" t="s">
        <v>445</v>
      </c>
      <c r="F80" s="1115"/>
      <c r="G80" s="1115"/>
      <c r="H80" s="1115"/>
      <c r="I80" s="3"/>
    </row>
    <row r="81" spans="1:9" ht="12" customHeight="1" x14ac:dyDescent="0.2">
      <c r="A81" s="1">
        <v>3</v>
      </c>
      <c r="D81" s="4" t="s">
        <v>446</v>
      </c>
      <c r="E81" s="105" t="s">
        <v>447</v>
      </c>
      <c r="F81" s="113"/>
      <c r="G81" s="186">
        <f>G64+G52+G31+G72+G78</f>
        <v>0</v>
      </c>
      <c r="H81" s="186">
        <f>H31+H52+H64+H72+H78</f>
        <v>0</v>
      </c>
      <c r="I81" s="3"/>
    </row>
    <row r="82" spans="1:9" ht="24.6" customHeight="1" x14ac:dyDescent="0.2">
      <c r="A82" s="1">
        <v>3</v>
      </c>
      <c r="E82" s="177" t="s">
        <v>448</v>
      </c>
      <c r="F82" s="145"/>
      <c r="G82" s="168">
        <f>H84</f>
        <v>0</v>
      </c>
      <c r="H82" s="169">
        <v>0</v>
      </c>
    </row>
    <row r="83" spans="1:9" ht="24.6" customHeight="1" x14ac:dyDescent="0.2">
      <c r="A83" s="1">
        <v>3</v>
      </c>
      <c r="D83" s="4" t="s">
        <v>449</v>
      </c>
      <c r="E83" s="177" t="s">
        <v>450</v>
      </c>
      <c r="F83" s="145"/>
      <c r="G83" s="168">
        <v>0</v>
      </c>
      <c r="H83" s="169">
        <v>0</v>
      </c>
    </row>
    <row r="84" spans="1:9" ht="15.6" customHeight="1" x14ac:dyDescent="0.2">
      <c r="A84" s="1">
        <v>3</v>
      </c>
      <c r="C84" s="1">
        <v>78</v>
      </c>
      <c r="E84" s="105" t="s">
        <v>451</v>
      </c>
      <c r="F84" s="187" t="str">
        <f ca="1">INDEX(TBLStructure[Full Note Ref],MATCH(C84,TBLStructure[Model Reference],0))</f>
        <v>4.1A</v>
      </c>
      <c r="G84" s="188">
        <f>SUM(G81:G83)</f>
        <v>0</v>
      </c>
      <c r="H84" s="175">
        <f>SUM(H81:H83)</f>
        <v>0</v>
      </c>
    </row>
    <row r="85" spans="1:9" ht="16.149999999999999" customHeight="1" x14ac:dyDescent="0.2">
      <c r="A85" s="1">
        <v>3</v>
      </c>
      <c r="E85" s="1102" t="s">
        <v>519</v>
      </c>
      <c r="F85" s="1102"/>
      <c r="G85" s="1102"/>
      <c r="H85" s="1102"/>
    </row>
    <row r="86" spans="1:9" x14ac:dyDescent="0.2">
      <c r="A86" s="1">
        <v>3</v>
      </c>
      <c r="E86" s="33"/>
      <c r="F86" s="33"/>
      <c r="G86" s="33"/>
      <c r="H86" s="33"/>
    </row>
  </sheetData>
  <mergeCells count="13">
    <mergeCell ref="E35:F35"/>
    <mergeCell ref="B1:C1"/>
    <mergeCell ref="E2:H2"/>
    <mergeCell ref="E3:H3"/>
    <mergeCell ref="D4:D5"/>
    <mergeCell ref="D33:D34"/>
    <mergeCell ref="E85:H85"/>
    <mergeCell ref="E37:F37"/>
    <mergeCell ref="E45:F45"/>
    <mergeCell ref="D53:D54"/>
    <mergeCell ref="E71:F71"/>
    <mergeCell ref="F74:F75"/>
    <mergeCell ref="E80:H80"/>
  </mergeCells>
  <hyperlinks>
    <hyperlink ref="F84" r:id="rId1" location="FPO4.1!D8" display="FPO4.1!D8" xr:uid="{D4003640-370A-48BD-9427-AE392D40A494}"/>
  </hyperlinks>
  <printOptions horizontalCentered="1"/>
  <pageMargins left="0.23622047244094491" right="0.23622047244094491" top="0.74803149606299213" bottom="0.74803149606299213" header="0.31496062992125984" footer="0.31496062992125984"/>
  <pageSetup paperSize="9" scale="97" orientation="portrait" r:id="rId2"/>
  <rowBreaks count="1" manualBreakCount="1">
    <brk id="64" min="4" max="7" man="1"/>
  </rowBreaks>
  <customProperties>
    <customPr name="_pios_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3E12-CE25-43ED-B236-D7C2B5ECDD2A}">
  <sheetPr codeName="Sheet6"/>
  <dimension ref="A1:K78"/>
  <sheetViews>
    <sheetView showGridLines="0" view="pageBreakPreview" topLeftCell="B1" zoomScale="130" zoomScaleNormal="100" zoomScaleSheetLayoutView="130" workbookViewId="0">
      <selection activeCell="B1" sqref="B1"/>
    </sheetView>
  </sheetViews>
  <sheetFormatPr defaultColWidth="9.28515625" defaultRowHeight="14.25" x14ac:dyDescent="0.2"/>
  <cols>
    <col min="1" max="1" width="8.7109375" style="3" hidden="1" customWidth="1"/>
    <col min="2" max="2" width="15.5703125" style="3" customWidth="1"/>
    <col min="3" max="3" width="19.7109375" style="3" customWidth="1"/>
    <col min="4" max="4" width="11.28515625" style="3" customWidth="1"/>
    <col min="5" max="5" width="50.28515625" style="3" customWidth="1"/>
    <col min="6" max="11" width="8.7109375" style="3" customWidth="1"/>
    <col min="12" max="16384" width="9.28515625" style="1"/>
  </cols>
  <sheetData>
    <row r="1" spans="1:11" x14ac:dyDescent="0.2">
      <c r="A1" s="3" t="s">
        <v>0</v>
      </c>
    </row>
    <row r="2" spans="1:11" x14ac:dyDescent="0.2">
      <c r="A2" s="3">
        <v>3</v>
      </c>
      <c r="C2" s="1138"/>
      <c r="D2" s="1138"/>
      <c r="E2" s="1138"/>
    </row>
    <row r="3" spans="1:11" x14ac:dyDescent="0.2">
      <c r="A3" s="3">
        <v>3</v>
      </c>
      <c r="C3" s="1138"/>
      <c r="D3" s="1138"/>
      <c r="E3" s="1138"/>
    </row>
    <row r="4" spans="1:11" s="179" customFormat="1" hidden="1" x14ac:dyDescent="0.2">
      <c r="A4" s="30">
        <v>1</v>
      </c>
      <c r="B4" s="30" t="s">
        <v>520</v>
      </c>
      <c r="C4" s="1139" t="s">
        <v>521</v>
      </c>
      <c r="D4" s="1139"/>
      <c r="E4" s="1139"/>
      <c r="F4" s="30"/>
      <c r="G4" s="30"/>
      <c r="H4" s="30"/>
      <c r="I4" s="30"/>
      <c r="J4" s="30"/>
      <c r="K4" s="30"/>
    </row>
    <row r="5" spans="1:11" s="179" customFormat="1" ht="5.65" hidden="1" customHeight="1" x14ac:dyDescent="0.2">
      <c r="A5" s="30">
        <v>1</v>
      </c>
      <c r="B5" s="30"/>
      <c r="C5" s="1139"/>
      <c r="D5" s="1139"/>
      <c r="E5" s="1139"/>
      <c r="F5" s="30"/>
      <c r="G5" s="30"/>
      <c r="H5" s="30"/>
      <c r="I5" s="30"/>
      <c r="J5" s="30"/>
      <c r="K5" s="30"/>
    </row>
    <row r="6" spans="1:11" s="179" customFormat="1" ht="25.9" hidden="1" customHeight="1" x14ac:dyDescent="0.2">
      <c r="A6" s="30">
        <v>1</v>
      </c>
      <c r="B6" s="30" t="s">
        <v>522</v>
      </c>
      <c r="C6" s="1140" t="s">
        <v>523</v>
      </c>
      <c r="D6" s="1140"/>
      <c r="E6" s="1140"/>
      <c r="F6" s="30"/>
      <c r="G6" s="30"/>
      <c r="H6" s="30"/>
      <c r="I6" s="30"/>
      <c r="J6" s="30"/>
      <c r="K6" s="30"/>
    </row>
    <row r="7" spans="1:11" ht="2.65" hidden="1" customHeight="1" x14ac:dyDescent="0.2">
      <c r="A7" s="3">
        <v>1</v>
      </c>
      <c r="B7" s="189"/>
      <c r="C7" s="1137"/>
      <c r="D7" s="1137"/>
      <c r="E7" s="1137"/>
    </row>
    <row r="8" spans="1:11" ht="13.9" hidden="1" customHeight="1" x14ac:dyDescent="0.2">
      <c r="A8" s="3">
        <v>1</v>
      </c>
      <c r="C8" s="1137" t="s">
        <v>524</v>
      </c>
      <c r="D8" s="1137"/>
      <c r="E8" s="1137"/>
    </row>
    <row r="9" spans="1:11" ht="9.1999999999999993" hidden="1" customHeight="1" x14ac:dyDescent="0.2">
      <c r="A9" s="3">
        <v>1</v>
      </c>
      <c r="C9" s="1137"/>
      <c r="D9" s="1137"/>
      <c r="E9" s="1137"/>
    </row>
    <row r="10" spans="1:11" ht="13.9" hidden="1" customHeight="1" x14ac:dyDescent="0.2">
      <c r="A10" s="3">
        <v>1</v>
      </c>
      <c r="C10" s="1137" t="s">
        <v>525</v>
      </c>
      <c r="D10" s="1137"/>
      <c r="E10" s="1137"/>
    </row>
    <row r="11" spans="1:11" ht="13.9" hidden="1" customHeight="1" x14ac:dyDescent="0.2">
      <c r="A11" s="3">
        <v>1</v>
      </c>
      <c r="C11" s="1137" t="s">
        <v>526</v>
      </c>
      <c r="D11" s="1137"/>
      <c r="E11" s="1137"/>
    </row>
    <row r="12" spans="1:11" ht="8.65" hidden="1" customHeight="1" x14ac:dyDescent="0.2">
      <c r="A12" s="3">
        <v>1</v>
      </c>
      <c r="C12" s="1137"/>
      <c r="D12" s="1137"/>
      <c r="E12" s="1137"/>
    </row>
    <row r="13" spans="1:11" ht="27.6" hidden="1" customHeight="1" x14ac:dyDescent="0.2">
      <c r="A13" s="3">
        <v>1</v>
      </c>
      <c r="C13" s="1137" t="s">
        <v>527</v>
      </c>
      <c r="D13" s="1137"/>
      <c r="E13" s="1137"/>
    </row>
    <row r="14" spans="1:11" ht="9.6" hidden="1" customHeight="1" x14ac:dyDescent="0.2">
      <c r="A14" s="3">
        <v>1</v>
      </c>
      <c r="C14" s="1137"/>
      <c r="D14" s="1137"/>
      <c r="E14" s="1137"/>
    </row>
    <row r="15" spans="1:11" hidden="1" x14ac:dyDescent="0.2">
      <c r="A15" s="3">
        <v>1</v>
      </c>
      <c r="C15" s="1137" t="s">
        <v>528</v>
      </c>
      <c r="D15" s="1137"/>
      <c r="E15" s="1137"/>
    </row>
    <row r="16" spans="1:11" hidden="1" x14ac:dyDescent="0.2">
      <c r="A16" s="3">
        <v>1</v>
      </c>
      <c r="C16" s="1137"/>
      <c r="D16" s="1137"/>
      <c r="E16" s="1137"/>
    </row>
    <row r="17" spans="1:11" ht="9" customHeight="1" x14ac:dyDescent="0.2">
      <c r="C17" s="190"/>
      <c r="D17" s="190"/>
      <c r="E17" s="190"/>
    </row>
    <row r="18" spans="1:11" s="193" customFormat="1" ht="50.25" customHeight="1" x14ac:dyDescent="0.2">
      <c r="A18" s="191"/>
      <c r="B18" s="192" t="s">
        <v>529</v>
      </c>
      <c r="C18" s="1085" t="s">
        <v>530</v>
      </c>
      <c r="D18" s="1085"/>
      <c r="E18" s="1085"/>
      <c r="F18" s="191"/>
      <c r="G18" s="191"/>
      <c r="H18" s="191"/>
      <c r="I18" s="191"/>
      <c r="J18" s="191"/>
      <c r="K18" s="191"/>
    </row>
    <row r="19" spans="1:11" s="193" customFormat="1" ht="50.25" customHeight="1" x14ac:dyDescent="0.2">
      <c r="A19" s="191"/>
      <c r="B19" s="192"/>
      <c r="C19" s="1085" t="s">
        <v>531</v>
      </c>
      <c r="D19" s="1085"/>
      <c r="E19" s="1085"/>
      <c r="F19" s="191"/>
      <c r="G19" s="191"/>
      <c r="H19" s="191"/>
      <c r="I19" s="191"/>
      <c r="J19" s="191"/>
      <c r="K19" s="191"/>
    </row>
    <row r="20" spans="1:11" s="193" customFormat="1" ht="18" customHeight="1" x14ac:dyDescent="0.2">
      <c r="A20" s="191"/>
      <c r="B20" s="3" t="s">
        <v>532</v>
      </c>
      <c r="C20" s="1135" t="s">
        <v>533</v>
      </c>
      <c r="D20" s="1135"/>
      <c r="E20" s="1135"/>
      <c r="F20" s="191"/>
      <c r="G20" s="191"/>
      <c r="H20" s="191"/>
      <c r="I20" s="191"/>
      <c r="J20" s="191"/>
      <c r="K20" s="191"/>
    </row>
    <row r="21" spans="1:11" ht="9.9499999999999993" customHeight="1" x14ac:dyDescent="0.2">
      <c r="A21" s="3">
        <v>1</v>
      </c>
      <c r="C21" s="1135"/>
      <c r="D21" s="1135"/>
      <c r="E21" s="1135"/>
    </row>
    <row r="22" spans="1:11" ht="10.9" hidden="1" customHeight="1" x14ac:dyDescent="0.2">
      <c r="A22" s="3">
        <v>1</v>
      </c>
      <c r="C22" s="1135"/>
      <c r="D22" s="1135"/>
      <c r="E22" s="1135"/>
    </row>
    <row r="23" spans="1:11" ht="13.15" customHeight="1" x14ac:dyDescent="0.2">
      <c r="A23" s="3">
        <v>3</v>
      </c>
      <c r="C23" s="1117" t="s">
        <v>534</v>
      </c>
      <c r="D23" s="1117"/>
      <c r="E23" s="1117"/>
    </row>
    <row r="24" spans="1:11" ht="9.75" customHeight="1" x14ac:dyDescent="0.2">
      <c r="A24" s="3">
        <v>3</v>
      </c>
      <c r="C24" s="1135"/>
      <c r="D24" s="1135"/>
      <c r="E24" s="1135"/>
    </row>
    <row r="25" spans="1:11" ht="19.7" customHeight="1" x14ac:dyDescent="0.2">
      <c r="A25" s="3">
        <v>3</v>
      </c>
      <c r="C25" s="1135" t="s">
        <v>535</v>
      </c>
      <c r="D25" s="1135"/>
      <c r="E25" s="1135"/>
    </row>
    <row r="26" spans="1:11" x14ac:dyDescent="0.2">
      <c r="A26" s="3">
        <v>3</v>
      </c>
      <c r="C26" s="1135" t="s">
        <v>536</v>
      </c>
      <c r="D26" s="1135"/>
      <c r="E26" s="1135"/>
    </row>
    <row r="27" spans="1:11" x14ac:dyDescent="0.2">
      <c r="A27" s="3">
        <v>3</v>
      </c>
      <c r="C27" s="1135" t="s">
        <v>537</v>
      </c>
      <c r="D27" s="1135"/>
      <c r="E27" s="1135"/>
    </row>
    <row r="28" spans="1:11" ht="3.6" customHeight="1" x14ac:dyDescent="0.2">
      <c r="A28" s="3">
        <v>3</v>
      </c>
      <c r="C28" s="1135"/>
      <c r="D28" s="1135"/>
      <c r="E28" s="1135"/>
    </row>
    <row r="29" spans="1:11" x14ac:dyDescent="0.2">
      <c r="A29" s="3">
        <v>3</v>
      </c>
      <c r="C29" s="1135" t="s">
        <v>538</v>
      </c>
      <c r="D29" s="1135"/>
      <c r="E29" s="1135"/>
    </row>
    <row r="30" spans="1:11" ht="24.6" customHeight="1" x14ac:dyDescent="0.2">
      <c r="A30" s="3">
        <v>3</v>
      </c>
      <c r="C30" s="1135" t="s">
        <v>539</v>
      </c>
      <c r="D30" s="1135"/>
      <c r="E30" s="1135"/>
    </row>
    <row r="31" spans="1:11" ht="24.6" hidden="1" customHeight="1" x14ac:dyDescent="0.2">
      <c r="A31" s="3">
        <v>1</v>
      </c>
      <c r="C31" s="1135" t="s">
        <v>540</v>
      </c>
      <c r="D31" s="1136"/>
      <c r="E31" s="1136"/>
    </row>
    <row r="32" spans="1:11" ht="36.6" customHeight="1" x14ac:dyDescent="0.2">
      <c r="A32" s="3">
        <v>2</v>
      </c>
      <c r="C32" s="1135" t="s">
        <v>541</v>
      </c>
      <c r="D32" s="1136"/>
      <c r="E32" s="1136"/>
    </row>
    <row r="33" spans="1:5" ht="9.6" customHeight="1" x14ac:dyDescent="0.2">
      <c r="A33" s="3">
        <v>3</v>
      </c>
      <c r="C33" s="1135"/>
      <c r="D33" s="1135"/>
      <c r="E33" s="1135"/>
    </row>
    <row r="34" spans="1:5" ht="49.9" customHeight="1" x14ac:dyDescent="0.2">
      <c r="A34" s="3">
        <v>3</v>
      </c>
      <c r="B34" s="194" t="s">
        <v>542</v>
      </c>
      <c r="C34" s="1091" t="s">
        <v>543</v>
      </c>
      <c r="D34" s="1091"/>
      <c r="E34" s="1091"/>
    </row>
    <row r="35" spans="1:5" ht="9.9499999999999993" customHeight="1" x14ac:dyDescent="0.2">
      <c r="A35" s="3">
        <v>3</v>
      </c>
      <c r="C35" s="1091"/>
      <c r="D35" s="1091"/>
      <c r="E35" s="1091"/>
    </row>
    <row r="36" spans="1:5" ht="12" hidden="1" customHeight="1" x14ac:dyDescent="0.2">
      <c r="B36" s="3" t="s">
        <v>544</v>
      </c>
      <c r="C36" s="1134" t="s">
        <v>545</v>
      </c>
      <c r="D36" s="1134"/>
      <c r="E36" s="1134"/>
    </row>
    <row r="37" spans="1:5" ht="50.25" hidden="1" customHeight="1" x14ac:dyDescent="0.2">
      <c r="B37" s="37"/>
      <c r="C37" s="1135" t="s">
        <v>546</v>
      </c>
      <c r="D37" s="1135"/>
      <c r="E37" s="1135"/>
    </row>
    <row r="38" spans="1:5" x14ac:dyDescent="0.2">
      <c r="A38" s="3">
        <v>3</v>
      </c>
      <c r="B38" s="4" t="s">
        <v>547</v>
      </c>
      <c r="C38" s="1134" t="s">
        <v>548</v>
      </c>
      <c r="D38" s="1134"/>
      <c r="E38" s="1134"/>
    </row>
    <row r="39" spans="1:5" x14ac:dyDescent="0.2">
      <c r="A39" s="3">
        <v>1</v>
      </c>
      <c r="B39" s="4"/>
      <c r="C39" s="1125"/>
      <c r="D39" s="1125"/>
      <c r="E39" s="1125"/>
    </row>
    <row r="40" spans="1:5" ht="94.9" customHeight="1" thickBot="1" x14ac:dyDescent="0.25">
      <c r="A40" s="3">
        <v>1</v>
      </c>
      <c r="B40" s="4"/>
      <c r="C40" s="1126" t="s">
        <v>549</v>
      </c>
      <c r="D40" s="1126"/>
      <c r="E40" s="1126"/>
    </row>
    <row r="41" spans="1:5" ht="66" customHeight="1" thickTop="1" thickBot="1" x14ac:dyDescent="0.25">
      <c r="A41" s="3">
        <v>1</v>
      </c>
      <c r="B41" s="4"/>
      <c r="C41" s="195" t="s">
        <v>550</v>
      </c>
      <c r="D41" s="1127" t="s">
        <v>551</v>
      </c>
      <c r="E41" s="1128"/>
    </row>
    <row r="42" spans="1:5" ht="104.25" customHeight="1" thickTop="1" thickBot="1" x14ac:dyDescent="0.25">
      <c r="B42" s="4"/>
      <c r="C42" s="195" t="s">
        <v>552</v>
      </c>
      <c r="D42" s="1129" t="s">
        <v>553</v>
      </c>
      <c r="E42" s="1130"/>
    </row>
    <row r="43" spans="1:5" ht="15" thickTop="1" x14ac:dyDescent="0.2">
      <c r="A43" s="3">
        <v>1</v>
      </c>
      <c r="B43" s="4"/>
      <c r="C43" s="1131"/>
      <c r="D43" s="1131"/>
      <c r="E43" s="1131"/>
    </row>
    <row r="44" spans="1:5" ht="9.6" hidden="1" customHeight="1" x14ac:dyDescent="0.2">
      <c r="C44" s="43"/>
      <c r="D44" s="190"/>
      <c r="E44" s="190"/>
    </row>
    <row r="45" spans="1:5" s="196" customFormat="1" ht="11.45" hidden="1" customHeight="1" x14ac:dyDescent="0.2">
      <c r="A45" s="3">
        <v>1</v>
      </c>
      <c r="B45" s="3"/>
      <c r="C45" s="1132" t="s">
        <v>554</v>
      </c>
      <c r="D45" s="1132"/>
      <c r="E45" s="1132"/>
    </row>
    <row r="46" spans="1:5" s="196" customFormat="1" ht="231.75" hidden="1" customHeight="1" x14ac:dyDescent="0.2">
      <c r="A46" s="3">
        <v>1</v>
      </c>
      <c r="B46" s="3"/>
      <c r="C46" s="1122" t="s">
        <v>555</v>
      </c>
      <c r="D46" s="1122"/>
      <c r="E46" s="1122"/>
    </row>
    <row r="47" spans="1:5" s="196" customFormat="1" ht="12" hidden="1" x14ac:dyDescent="0.2">
      <c r="A47" s="3">
        <v>1</v>
      </c>
      <c r="B47" s="3"/>
      <c r="C47" s="1133" t="s">
        <v>556</v>
      </c>
      <c r="D47" s="1133"/>
      <c r="E47" s="1133"/>
    </row>
    <row r="48" spans="1:5" s="196" customFormat="1" ht="27" hidden="1" customHeight="1" x14ac:dyDescent="0.2">
      <c r="A48" s="3"/>
      <c r="B48" s="3"/>
      <c r="C48" s="1122" t="s">
        <v>557</v>
      </c>
      <c r="D48" s="1122"/>
      <c r="E48" s="1122"/>
    </row>
    <row r="49" spans="1:5" hidden="1" x14ac:dyDescent="0.2">
      <c r="C49" s="197" t="s">
        <v>3</v>
      </c>
      <c r="D49" s="191"/>
      <c r="E49" s="198">
        <v>44013</v>
      </c>
    </row>
    <row r="50" spans="1:5" hidden="1" x14ac:dyDescent="0.2">
      <c r="C50" s="1122" t="s">
        <v>558</v>
      </c>
      <c r="D50" s="1122"/>
      <c r="E50" s="199" t="s">
        <v>559</v>
      </c>
    </row>
    <row r="51" spans="1:5" ht="14.25" hidden="1" customHeight="1" x14ac:dyDescent="0.2">
      <c r="C51" s="1122" t="s">
        <v>560</v>
      </c>
      <c r="D51" s="1122"/>
      <c r="E51" s="199" t="s">
        <v>559</v>
      </c>
    </row>
    <row r="52" spans="1:5" hidden="1" x14ac:dyDescent="0.2">
      <c r="C52" s="1122" t="s">
        <v>561</v>
      </c>
      <c r="D52" s="1122"/>
      <c r="E52" s="199" t="s">
        <v>559</v>
      </c>
    </row>
    <row r="53" spans="1:5" hidden="1" x14ac:dyDescent="0.2">
      <c r="C53" s="200" t="s">
        <v>4</v>
      </c>
      <c r="D53" s="201"/>
      <c r="E53" s="202">
        <v>44013</v>
      </c>
    </row>
    <row r="54" spans="1:5" hidden="1" x14ac:dyDescent="0.2">
      <c r="C54" s="1121" t="s">
        <v>558</v>
      </c>
      <c r="D54" s="1121"/>
      <c r="E54" s="204" t="s">
        <v>559</v>
      </c>
    </row>
    <row r="55" spans="1:5" hidden="1" x14ac:dyDescent="0.2">
      <c r="C55" s="1121" t="s">
        <v>560</v>
      </c>
      <c r="D55" s="1121"/>
      <c r="E55" s="204" t="s">
        <v>559</v>
      </c>
    </row>
    <row r="56" spans="1:5" ht="28.9" hidden="1" customHeight="1" x14ac:dyDescent="0.2">
      <c r="C56" s="1121" t="s">
        <v>562</v>
      </c>
      <c r="D56" s="1121"/>
      <c r="E56" s="204" t="s">
        <v>559</v>
      </c>
    </row>
    <row r="57" spans="1:5" hidden="1" x14ac:dyDescent="0.2">
      <c r="C57" s="191"/>
      <c r="D57" s="191"/>
      <c r="E57" s="198"/>
    </row>
    <row r="58" spans="1:5" s="196" customFormat="1" ht="55.15" hidden="1" customHeight="1" x14ac:dyDescent="0.2">
      <c r="A58" s="3"/>
      <c r="B58" s="205"/>
      <c r="C58" s="1122" t="s">
        <v>563</v>
      </c>
      <c r="D58" s="1122"/>
      <c r="E58" s="1122"/>
    </row>
    <row r="59" spans="1:5" s="196" customFormat="1" ht="22.9" hidden="1" customHeight="1" x14ac:dyDescent="0.2">
      <c r="A59" s="3"/>
      <c r="B59" s="205"/>
      <c r="C59" s="1122" t="s">
        <v>564</v>
      </c>
      <c r="D59" s="1122"/>
      <c r="E59" s="1122"/>
    </row>
    <row r="60" spans="1:5" s="3" customFormat="1" ht="12" hidden="1" x14ac:dyDescent="0.2">
      <c r="B60" s="206"/>
      <c r="C60" s="207"/>
      <c r="D60" s="207"/>
      <c r="E60" s="207"/>
    </row>
    <row r="61" spans="1:5" x14ac:dyDescent="0.2">
      <c r="A61" s="3">
        <v>3</v>
      </c>
      <c r="C61" s="1117" t="s">
        <v>565</v>
      </c>
      <c r="D61" s="1117"/>
      <c r="E61" s="1117"/>
    </row>
    <row r="62" spans="1:5" ht="27.2" customHeight="1" x14ac:dyDescent="0.2">
      <c r="A62" s="3">
        <v>3</v>
      </c>
      <c r="C62" s="1091" t="s">
        <v>566</v>
      </c>
      <c r="D62" s="1091"/>
      <c r="E62" s="1091"/>
    </row>
    <row r="63" spans="1:5" x14ac:dyDescent="0.2">
      <c r="A63" s="3">
        <v>3</v>
      </c>
      <c r="C63" s="1091"/>
      <c r="D63" s="1091"/>
      <c r="E63" s="1091"/>
    </row>
    <row r="64" spans="1:5" x14ac:dyDescent="0.2">
      <c r="A64" s="3">
        <v>3</v>
      </c>
      <c r="B64" s="1056" t="s">
        <v>567</v>
      </c>
      <c r="C64" s="1123" t="s">
        <v>568</v>
      </c>
      <c r="D64" s="1123"/>
      <c r="E64" s="1123"/>
    </row>
    <row r="65" spans="1:10" ht="27.2" customHeight="1" x14ac:dyDescent="0.2">
      <c r="A65" s="3">
        <v>3</v>
      </c>
      <c r="C65" s="1120" t="s">
        <v>569</v>
      </c>
      <c r="D65" s="1120"/>
      <c r="E65" s="1120"/>
    </row>
    <row r="66" spans="1:10" ht="7.9" customHeight="1" x14ac:dyDescent="0.2">
      <c r="A66" s="3">
        <v>3</v>
      </c>
      <c r="C66" s="1124"/>
      <c r="D66" s="1124"/>
      <c r="E66" s="1124"/>
    </row>
    <row r="67" spans="1:10" ht="31.9" customHeight="1" x14ac:dyDescent="0.2">
      <c r="A67" s="3">
        <v>3</v>
      </c>
      <c r="C67" s="1120" t="s">
        <v>570</v>
      </c>
      <c r="D67" s="1120"/>
      <c r="E67" s="1120"/>
    </row>
    <row r="68" spans="1:10" ht="9.1999999999999993" customHeight="1" x14ac:dyDescent="0.2">
      <c r="A68" s="3">
        <v>3</v>
      </c>
      <c r="C68" s="1090"/>
      <c r="D68" s="1090"/>
      <c r="E68" s="1090"/>
    </row>
    <row r="69" spans="1:10" x14ac:dyDescent="0.2">
      <c r="A69" s="3">
        <v>3</v>
      </c>
      <c r="C69" s="1117" t="s">
        <v>571</v>
      </c>
      <c r="D69" s="1117"/>
      <c r="E69" s="1117"/>
    </row>
    <row r="70" spans="1:10" ht="6.6" customHeight="1" x14ac:dyDescent="0.2">
      <c r="A70" s="3">
        <v>3</v>
      </c>
      <c r="C70" s="1117"/>
      <c r="D70" s="1117"/>
      <c r="E70" s="1117"/>
    </row>
    <row r="71" spans="1:10" x14ac:dyDescent="0.2">
      <c r="A71" s="3">
        <v>3</v>
      </c>
      <c r="C71" s="208" t="s">
        <v>3</v>
      </c>
      <c r="D71" s="208"/>
      <c r="E71" s="209"/>
    </row>
    <row r="72" spans="1:10" ht="28.15" customHeight="1" x14ac:dyDescent="0.2">
      <c r="A72" s="3">
        <v>3</v>
      </c>
      <c r="B72" s="43" t="s">
        <v>572</v>
      </c>
      <c r="C72" s="1118" t="s">
        <v>573</v>
      </c>
      <c r="D72" s="1118"/>
      <c r="E72" s="1118"/>
    </row>
    <row r="73" spans="1:10" ht="7.9" customHeight="1" x14ac:dyDescent="0.2">
      <c r="A73" s="3">
        <v>3</v>
      </c>
      <c r="C73" s="1118"/>
      <c r="D73" s="1118"/>
      <c r="E73" s="1118"/>
    </row>
    <row r="74" spans="1:10" x14ac:dyDescent="0.2">
      <c r="A74" s="3">
        <v>3</v>
      </c>
      <c r="C74" s="210" t="s">
        <v>4</v>
      </c>
      <c r="D74" s="211"/>
      <c r="E74" s="211"/>
    </row>
    <row r="75" spans="1:10" ht="28.9" customHeight="1" x14ac:dyDescent="0.2">
      <c r="A75" s="3">
        <v>3</v>
      </c>
      <c r="C75" s="1119" t="s">
        <v>573</v>
      </c>
      <c r="D75" s="1119"/>
      <c r="E75" s="1119"/>
    </row>
    <row r="76" spans="1:10" x14ac:dyDescent="0.2">
      <c r="A76" s="3">
        <v>3</v>
      </c>
    </row>
    <row r="77" spans="1:10" x14ac:dyDescent="0.2">
      <c r="A77" s="3">
        <v>3</v>
      </c>
      <c r="B77" s="1059" t="s">
        <v>484</v>
      </c>
      <c r="C77" s="1117" t="s">
        <v>574</v>
      </c>
      <c r="D77" s="1117"/>
      <c r="E77" s="1117"/>
      <c r="G77" s="212"/>
      <c r="H77" s="212"/>
      <c r="I77" s="212"/>
      <c r="J77" s="212"/>
    </row>
    <row r="78" spans="1:10" ht="162" customHeight="1" x14ac:dyDescent="0.2">
      <c r="A78" s="3">
        <v>3</v>
      </c>
      <c r="C78" s="1091" t="s">
        <v>575</v>
      </c>
      <c r="D78" s="1091"/>
      <c r="E78" s="1091"/>
    </row>
  </sheetData>
  <mergeCells count="68">
    <mergeCell ref="C13:E13"/>
    <mergeCell ref="C2:E2"/>
    <mergeCell ref="C3:E3"/>
    <mergeCell ref="C4:E4"/>
    <mergeCell ref="C5:E5"/>
    <mergeCell ref="C6:E6"/>
    <mergeCell ref="C7:E7"/>
    <mergeCell ref="C8:E8"/>
    <mergeCell ref="C9:E9"/>
    <mergeCell ref="C10:E10"/>
    <mergeCell ref="C11:E11"/>
    <mergeCell ref="C12:E12"/>
    <mergeCell ref="C26:E26"/>
    <mergeCell ref="C14:E14"/>
    <mergeCell ref="C15:E15"/>
    <mergeCell ref="C16:E16"/>
    <mergeCell ref="C18:E18"/>
    <mergeCell ref="C19:E19"/>
    <mergeCell ref="C21:E21"/>
    <mergeCell ref="C22:E22"/>
    <mergeCell ref="C23:E23"/>
    <mergeCell ref="C24:E24"/>
    <mergeCell ref="C25:E25"/>
    <mergeCell ref="C20:E20"/>
    <mergeCell ref="C38:E38"/>
    <mergeCell ref="C27:E27"/>
    <mergeCell ref="C28:E28"/>
    <mergeCell ref="C29:E29"/>
    <mergeCell ref="C30:E30"/>
    <mergeCell ref="C31:E31"/>
    <mergeCell ref="C32:E32"/>
    <mergeCell ref="C33:E33"/>
    <mergeCell ref="C34:E34"/>
    <mergeCell ref="C35:E35"/>
    <mergeCell ref="C36:E36"/>
    <mergeCell ref="C37:E37"/>
    <mergeCell ref="C52:D52"/>
    <mergeCell ref="C39:E39"/>
    <mergeCell ref="C40:E40"/>
    <mergeCell ref="D41:E41"/>
    <mergeCell ref="D42:E42"/>
    <mergeCell ref="C43:E43"/>
    <mergeCell ref="C45:E45"/>
    <mergeCell ref="C46:E46"/>
    <mergeCell ref="C47:E47"/>
    <mergeCell ref="C48:E48"/>
    <mergeCell ref="C50:D50"/>
    <mergeCell ref="C51:D51"/>
    <mergeCell ref="C67:E67"/>
    <mergeCell ref="C54:D54"/>
    <mergeCell ref="C55:D55"/>
    <mergeCell ref="C56:D56"/>
    <mergeCell ref="C58:E58"/>
    <mergeCell ref="C59:E59"/>
    <mergeCell ref="C61:E61"/>
    <mergeCell ref="C62:E62"/>
    <mergeCell ref="C63:E63"/>
    <mergeCell ref="C64:E64"/>
    <mergeCell ref="C65:E65"/>
    <mergeCell ref="C66:E66"/>
    <mergeCell ref="C77:E77"/>
    <mergeCell ref="C78:E78"/>
    <mergeCell ref="C68:E68"/>
    <mergeCell ref="C69:E69"/>
    <mergeCell ref="C70:E70"/>
    <mergeCell ref="C72:E72"/>
    <mergeCell ref="C73:E73"/>
    <mergeCell ref="C75:E75"/>
  </mergeCells>
  <printOptions horizontalCentered="1"/>
  <pageMargins left="0.23622047244094491" right="0.23622047244094491" top="0.74803149606299213" bottom="0.74803149606299213" header="0.31496062992125984" footer="0.31496062992125984"/>
  <pageSetup paperSize="9" fitToHeight="2" orientation="portrait" r:id="rId1"/>
  <rowBreaks count="2" manualBreakCount="2">
    <brk id="37" min="2" max="4" man="1"/>
    <brk id="60" min="2" max="4" man="1"/>
  </rowBreaks>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5A5CE-67CA-4220-A016-0D4942F47F90}">
  <sheetPr codeName="Sheet34">
    <tabColor theme="9" tint="0.79998168889431442"/>
  </sheetPr>
  <dimension ref="A1:H214"/>
  <sheetViews>
    <sheetView showGridLines="0" view="pageBreakPreview" topLeftCell="D62" zoomScaleNormal="100" zoomScaleSheetLayoutView="100" workbookViewId="0">
      <selection activeCell="S47" sqref="S47"/>
    </sheetView>
  </sheetViews>
  <sheetFormatPr defaultRowHeight="12.75" x14ac:dyDescent="0.2"/>
  <cols>
    <col min="1" max="1" width="3.5703125" style="213" hidden="1" customWidth="1"/>
    <col min="2" max="2" width="4.28515625" style="213" hidden="1" customWidth="1"/>
    <col min="3" max="3" width="4.7109375" style="214" hidden="1" customWidth="1"/>
    <col min="4" max="4" width="17.5703125" style="215" customWidth="1"/>
    <col min="5" max="5" width="59.7109375" style="215" customWidth="1"/>
    <col min="6" max="7" width="15.28515625" style="216" customWidth="1"/>
    <col min="8" max="9663" width="9.140625" style="213"/>
    <col min="9664" max="9664" width="9.28515625" style="213" customWidth="1"/>
    <col min="9665" max="16384" width="9.140625" style="213"/>
  </cols>
  <sheetData>
    <row r="1" spans="1:8" ht="24" x14ac:dyDescent="0.2">
      <c r="A1" s="213" t="s">
        <v>0</v>
      </c>
      <c r="D1" s="1060" t="s">
        <v>576</v>
      </c>
    </row>
    <row r="2" spans="1:8" ht="30" customHeight="1" x14ac:dyDescent="0.2">
      <c r="A2" s="213">
        <v>3</v>
      </c>
      <c r="B2" s="1143" t="s">
        <v>243</v>
      </c>
      <c r="C2" s="1143"/>
      <c r="D2" s="218"/>
      <c r="E2" s="219"/>
      <c r="F2" s="220"/>
      <c r="G2" s="220"/>
      <c r="H2" s="221"/>
    </row>
    <row r="3" spans="1:8" ht="2.25" customHeight="1" x14ac:dyDescent="0.2">
      <c r="A3" s="213">
        <v>3</v>
      </c>
      <c r="E3" s="222"/>
      <c r="F3" s="223"/>
      <c r="G3" s="223"/>
      <c r="H3" s="221"/>
    </row>
    <row r="4" spans="1:8" ht="15" customHeight="1" x14ac:dyDescent="0.2">
      <c r="A4" s="213">
        <v>3</v>
      </c>
      <c r="B4" s="213" t="s">
        <v>577</v>
      </c>
      <c r="C4" s="214">
        <v>9</v>
      </c>
      <c r="E4" s="224" t="str">
        <f ca="1">INDEX(TBLStructure[Number],MATCH(C4,TBLStructure[Model Reference],0))&amp;"."&amp;INDEX(TBLStructure[Sub Number],MATCH(C4,TBLStructure[Model Reference],0))&amp;" "&amp;INDEX(TBLStructure[Sub-category],MATCH(C4,TBLStructure[Model Reference],0))</f>
        <v>1.1 Expenses</v>
      </c>
      <c r="F4" s="225"/>
      <c r="G4" s="225"/>
    </row>
    <row r="5" spans="1:8" ht="6.6" customHeight="1" x14ac:dyDescent="0.2">
      <c r="A5" s="213">
        <v>3</v>
      </c>
      <c r="E5" s="226"/>
      <c r="F5" s="227"/>
      <c r="G5" s="227"/>
    </row>
    <row r="6" spans="1:8" ht="12" customHeight="1" x14ac:dyDescent="0.2">
      <c r="A6" s="213">
        <v>3</v>
      </c>
      <c r="E6" s="209"/>
      <c r="F6" s="228" t="str">
        <f>Contents!F3</f>
        <v>20X2</v>
      </c>
      <c r="G6" s="229" t="str">
        <f>Contents!F4</f>
        <v>20X1</v>
      </c>
    </row>
    <row r="7" spans="1:8" ht="12" customHeight="1" thickBot="1" x14ac:dyDescent="0.25">
      <c r="A7" s="213">
        <v>3</v>
      </c>
      <c r="E7" s="230"/>
      <c r="F7" s="231" t="s">
        <v>305</v>
      </c>
      <c r="G7" s="232" t="s">
        <v>305</v>
      </c>
    </row>
    <row r="8" spans="1:8" ht="7.15" customHeight="1" x14ac:dyDescent="0.2">
      <c r="A8" s="213">
        <v>3</v>
      </c>
    </row>
    <row r="9" spans="1:8" ht="12" customHeight="1" x14ac:dyDescent="0.2">
      <c r="A9" s="213">
        <v>3</v>
      </c>
      <c r="B9" s="1" t="s">
        <v>245</v>
      </c>
      <c r="C9" s="233">
        <v>9</v>
      </c>
      <c r="E9" s="234" t="str">
        <f ca="1">INDEX(TBLStructure[Full Note Title],MATCH(C9,TBLStructure[Model Reference],0))</f>
        <v>1.1A: Employee benefits</v>
      </c>
      <c r="F9" s="235"/>
      <c r="G9" s="236"/>
    </row>
    <row r="10" spans="1:8" ht="12" customHeight="1" x14ac:dyDescent="0.2">
      <c r="A10" s="213">
        <v>3</v>
      </c>
      <c r="E10" s="209" t="s">
        <v>578</v>
      </c>
      <c r="F10" s="237">
        <v>0</v>
      </c>
      <c r="G10" s="238">
        <v>0</v>
      </c>
    </row>
    <row r="11" spans="1:8" ht="12" customHeight="1" x14ac:dyDescent="0.2">
      <c r="A11" s="213">
        <v>3</v>
      </c>
      <c r="E11" s="209" t="s">
        <v>579</v>
      </c>
      <c r="F11" s="237"/>
      <c r="G11" s="238"/>
    </row>
    <row r="12" spans="1:8" ht="12" customHeight="1" x14ac:dyDescent="0.2">
      <c r="A12" s="213">
        <v>3</v>
      </c>
      <c r="E12" s="239" t="s">
        <v>580</v>
      </c>
      <c r="F12" s="237">
        <v>0</v>
      </c>
      <c r="G12" s="238">
        <v>0</v>
      </c>
    </row>
    <row r="13" spans="1:8" ht="12" customHeight="1" x14ac:dyDescent="0.2">
      <c r="A13" s="213">
        <v>3</v>
      </c>
      <c r="E13" s="239" t="s">
        <v>581</v>
      </c>
      <c r="F13" s="237">
        <v>0</v>
      </c>
      <c r="G13" s="238">
        <v>0</v>
      </c>
    </row>
    <row r="14" spans="1:8" ht="12" customHeight="1" x14ac:dyDescent="0.2">
      <c r="A14" s="213">
        <v>3</v>
      </c>
      <c r="E14" s="209" t="s">
        <v>582</v>
      </c>
      <c r="F14" s="237">
        <v>0</v>
      </c>
      <c r="G14" s="238">
        <v>0</v>
      </c>
    </row>
    <row r="15" spans="1:8" ht="12" customHeight="1" x14ac:dyDescent="0.2">
      <c r="A15" s="213">
        <v>3</v>
      </c>
      <c r="E15" s="209" t="s">
        <v>583</v>
      </c>
      <c r="F15" s="237">
        <v>0</v>
      </c>
      <c r="G15" s="238">
        <v>0</v>
      </c>
    </row>
    <row r="16" spans="1:8" ht="12" customHeight="1" x14ac:dyDescent="0.2">
      <c r="A16" s="213">
        <v>3</v>
      </c>
      <c r="E16" s="208" t="s">
        <v>584</v>
      </c>
      <c r="F16" s="240">
        <f>SUM(F9:F15)</f>
        <v>0</v>
      </c>
      <c r="G16" s="241">
        <f>SUM(G9:G15)</f>
        <v>0</v>
      </c>
    </row>
    <row r="17" spans="1:7" ht="12.75" customHeight="1" x14ac:dyDescent="0.2">
      <c r="A17" s="213">
        <v>3</v>
      </c>
      <c r="E17" s="54"/>
    </row>
    <row r="18" spans="1:7" x14ac:dyDescent="0.2">
      <c r="A18" s="213">
        <v>3</v>
      </c>
      <c r="E18" s="209"/>
      <c r="F18" s="242"/>
      <c r="G18" s="243"/>
    </row>
    <row r="19" spans="1:7" ht="10.5" customHeight="1" x14ac:dyDescent="0.2">
      <c r="A19" s="213">
        <v>3</v>
      </c>
      <c r="E19" s="209"/>
      <c r="F19" s="242"/>
      <c r="G19" s="243"/>
    </row>
    <row r="20" spans="1:7" ht="7.15" customHeight="1" x14ac:dyDescent="0.2">
      <c r="A20" s="213">
        <v>3</v>
      </c>
      <c r="E20" s="209"/>
      <c r="F20" s="242"/>
      <c r="G20" s="243"/>
    </row>
    <row r="21" spans="1:7" ht="12" customHeight="1" x14ac:dyDescent="0.2">
      <c r="A21" s="213">
        <v>3</v>
      </c>
      <c r="B21" s="1" t="s">
        <v>245</v>
      </c>
      <c r="C21" s="233">
        <v>10</v>
      </c>
      <c r="E21" s="234" t="str">
        <f ca="1">INDEX(TBLStructure[Full Note Title],MATCH(C21,TBLStructure[Model Reference],0))</f>
        <v>1.1B: Suppliers</v>
      </c>
    </row>
    <row r="22" spans="1:7" ht="12" customHeight="1" x14ac:dyDescent="0.2">
      <c r="A22" s="213">
        <v>3</v>
      </c>
      <c r="E22" s="208" t="s">
        <v>585</v>
      </c>
    </row>
    <row r="23" spans="1:7" ht="12" customHeight="1" x14ac:dyDescent="0.2">
      <c r="D23" s="215" t="s">
        <v>586</v>
      </c>
      <c r="E23" s="244" t="s">
        <v>587</v>
      </c>
    </row>
    <row r="24" spans="1:7" ht="12" customHeight="1" x14ac:dyDescent="0.2">
      <c r="A24" s="213">
        <v>3</v>
      </c>
      <c r="E24" s="244" t="s">
        <v>588</v>
      </c>
      <c r="F24" s="237">
        <v>0</v>
      </c>
      <c r="G24" s="238">
        <v>0</v>
      </c>
    </row>
    <row r="25" spans="1:7" ht="12" customHeight="1" x14ac:dyDescent="0.2">
      <c r="A25" s="213">
        <v>3</v>
      </c>
      <c r="E25" s="244" t="s">
        <v>589</v>
      </c>
      <c r="F25" s="237">
        <v>0</v>
      </c>
      <c r="G25" s="238">
        <v>0</v>
      </c>
    </row>
    <row r="26" spans="1:7" ht="12" customHeight="1" x14ac:dyDescent="0.2">
      <c r="A26" s="213">
        <v>3</v>
      </c>
      <c r="E26" s="244" t="s">
        <v>590</v>
      </c>
      <c r="F26" s="237">
        <v>0</v>
      </c>
      <c r="G26" s="238">
        <v>0</v>
      </c>
    </row>
    <row r="27" spans="1:7" ht="12" customHeight="1" x14ac:dyDescent="0.2">
      <c r="A27" s="213">
        <v>3</v>
      </c>
      <c r="D27" s="245" t="s">
        <v>591</v>
      </c>
      <c r="E27" s="246" t="s">
        <v>592</v>
      </c>
      <c r="F27" s="247">
        <v>0</v>
      </c>
      <c r="G27" s="248">
        <v>0</v>
      </c>
    </row>
    <row r="28" spans="1:7" ht="12" customHeight="1" x14ac:dyDescent="0.2">
      <c r="A28" s="213">
        <v>3</v>
      </c>
      <c r="D28" s="245"/>
      <c r="E28" s="244" t="s">
        <v>593</v>
      </c>
      <c r="F28" s="237">
        <v>0</v>
      </c>
      <c r="G28" s="238">
        <v>0</v>
      </c>
    </row>
    <row r="29" spans="1:7" ht="12" customHeight="1" x14ac:dyDescent="0.2">
      <c r="A29" s="213">
        <v>3</v>
      </c>
      <c r="E29" s="244" t="s">
        <v>405</v>
      </c>
      <c r="F29" s="237">
        <v>0</v>
      </c>
      <c r="G29" s="238">
        <v>0</v>
      </c>
    </row>
    <row r="30" spans="1:7" ht="12" customHeight="1" x14ac:dyDescent="0.2">
      <c r="A30" s="213">
        <v>3</v>
      </c>
      <c r="E30" s="249" t="s">
        <v>594</v>
      </c>
      <c r="F30" s="240">
        <f>SUM(F22:F29)</f>
        <v>0</v>
      </c>
      <c r="G30" s="241">
        <f>SUM(G22:G29)</f>
        <v>0</v>
      </c>
    </row>
    <row r="31" spans="1:7" ht="7.15" customHeight="1" x14ac:dyDescent="0.2">
      <c r="A31" s="213">
        <v>3</v>
      </c>
      <c r="E31" s="249"/>
      <c r="F31" s="250"/>
      <c r="G31" s="251"/>
    </row>
    <row r="32" spans="1:7" ht="12" customHeight="1" x14ac:dyDescent="0.2">
      <c r="A32" s="213">
        <v>3</v>
      </c>
      <c r="E32" s="209" t="s">
        <v>595</v>
      </c>
      <c r="F32" s="237">
        <v>0</v>
      </c>
      <c r="G32" s="238">
        <v>0</v>
      </c>
    </row>
    <row r="33" spans="1:8" ht="12" customHeight="1" x14ac:dyDescent="0.2">
      <c r="A33" s="213">
        <v>3</v>
      </c>
      <c r="E33" s="54" t="s">
        <v>596</v>
      </c>
      <c r="F33" s="237">
        <v>0</v>
      </c>
      <c r="G33" s="238">
        <v>0</v>
      </c>
    </row>
    <row r="34" spans="1:8" ht="12" customHeight="1" x14ac:dyDescent="0.2">
      <c r="A34" s="213">
        <v>3</v>
      </c>
      <c r="E34" s="249" t="s">
        <v>594</v>
      </c>
      <c r="F34" s="240">
        <f>SUM(F32:F33)</f>
        <v>0</v>
      </c>
      <c r="G34" s="241">
        <f>SUM(G32:G33)</f>
        <v>0</v>
      </c>
    </row>
    <row r="35" spans="1:8" ht="7.15" customHeight="1" x14ac:dyDescent="0.2">
      <c r="A35" s="213">
        <v>3</v>
      </c>
      <c r="E35" s="252"/>
      <c r="F35" s="253"/>
      <c r="G35" s="253"/>
    </row>
    <row r="36" spans="1:8" ht="12" customHeight="1" x14ac:dyDescent="0.2">
      <c r="A36" s="213">
        <v>3</v>
      </c>
      <c r="E36" s="249" t="s">
        <v>597</v>
      </c>
      <c r="F36" s="84"/>
      <c r="G36" s="85"/>
    </row>
    <row r="37" spans="1:8" ht="12" customHeight="1" x14ac:dyDescent="0.2">
      <c r="A37" s="213">
        <v>3</v>
      </c>
      <c r="E37" s="239" t="s">
        <v>598</v>
      </c>
      <c r="F37" s="84">
        <v>0</v>
      </c>
      <c r="G37" s="85">
        <v>0</v>
      </c>
      <c r="H37" s="1053"/>
    </row>
    <row r="38" spans="1:8" s="256" customFormat="1" x14ac:dyDescent="0.2">
      <c r="A38" s="254">
        <v>1</v>
      </c>
      <c r="B38" s="254"/>
      <c r="C38" s="255"/>
      <c r="D38" s="39" t="s">
        <v>599</v>
      </c>
      <c r="E38" s="239" t="s">
        <v>600</v>
      </c>
      <c r="F38" s="84">
        <v>0</v>
      </c>
      <c r="G38" s="85">
        <v>0</v>
      </c>
    </row>
    <row r="39" spans="1:8" s="256" customFormat="1" x14ac:dyDescent="0.2">
      <c r="A39" s="254">
        <v>1</v>
      </c>
      <c r="B39" s="254"/>
      <c r="C39" s="255"/>
      <c r="D39" s="39" t="s">
        <v>601</v>
      </c>
      <c r="E39" s="239" t="s">
        <v>602</v>
      </c>
      <c r="F39" s="84">
        <v>0</v>
      </c>
      <c r="G39" s="85">
        <v>0</v>
      </c>
    </row>
    <row r="40" spans="1:8" s="256" customFormat="1" x14ac:dyDescent="0.2">
      <c r="A40" s="254">
        <v>1</v>
      </c>
      <c r="B40" s="254"/>
      <c r="C40" s="255"/>
      <c r="D40" s="257" t="s">
        <v>603</v>
      </c>
      <c r="E40" s="239" t="s">
        <v>604</v>
      </c>
      <c r="F40" s="84">
        <v>0</v>
      </c>
      <c r="G40" s="85">
        <v>0</v>
      </c>
    </row>
    <row r="41" spans="1:8" ht="12" customHeight="1" x14ac:dyDescent="0.2">
      <c r="A41" s="213">
        <v>3</v>
      </c>
      <c r="E41" s="208" t="s">
        <v>605</v>
      </c>
      <c r="F41" s="52">
        <f>SUM(F37:F40)</f>
        <v>0</v>
      </c>
      <c r="G41" s="52">
        <f>SUM(G37:G40)</f>
        <v>0</v>
      </c>
    </row>
    <row r="42" spans="1:8" ht="12" customHeight="1" x14ac:dyDescent="0.2">
      <c r="A42" s="213">
        <v>3</v>
      </c>
      <c r="E42" s="208" t="s">
        <v>606</v>
      </c>
      <c r="F42" s="52">
        <f>F41+F30</f>
        <v>0</v>
      </c>
      <c r="G42" s="258">
        <f>G41+G30</f>
        <v>0</v>
      </c>
    </row>
    <row r="43" spans="1:8" ht="7.15" customHeight="1" x14ac:dyDescent="0.2">
      <c r="A43" s="213">
        <v>3</v>
      </c>
    </row>
    <row r="44" spans="1:8" ht="14.25" x14ac:dyDescent="0.2">
      <c r="A44" s="213">
        <v>3</v>
      </c>
      <c r="D44" s="39" t="s">
        <v>607</v>
      </c>
      <c r="E44" s="1141" t="s">
        <v>608</v>
      </c>
      <c r="F44" s="1142"/>
      <c r="G44" s="1142"/>
      <c r="H44" s="32"/>
    </row>
    <row r="45" spans="1:8" ht="14.25" x14ac:dyDescent="0.2">
      <c r="A45" s="213">
        <v>3</v>
      </c>
      <c r="D45" s="39" t="s">
        <v>609</v>
      </c>
      <c r="E45" s="1141" t="s">
        <v>610</v>
      </c>
      <c r="F45" s="1142"/>
      <c r="G45" s="1142"/>
      <c r="H45" s="32"/>
    </row>
    <row r="46" spans="1:8" ht="8.25" customHeight="1" x14ac:dyDescent="0.2">
      <c r="A46" s="259"/>
      <c r="B46" s="259"/>
      <c r="C46" s="260"/>
      <c r="E46" s="67"/>
      <c r="F46" s="261"/>
      <c r="G46" s="262"/>
      <c r="H46" s="32"/>
    </row>
    <row r="47" spans="1:8" ht="63.6" customHeight="1" x14ac:dyDescent="0.2">
      <c r="A47" s="259">
        <v>3</v>
      </c>
      <c r="B47" s="259"/>
      <c r="C47" s="260"/>
      <c r="D47" s="209" t="s">
        <v>611</v>
      </c>
      <c r="E47" s="67"/>
      <c r="F47" s="261"/>
      <c r="G47" s="262"/>
      <c r="H47" s="32"/>
    </row>
    <row r="48" spans="1:8" ht="12" customHeight="1" x14ac:dyDescent="0.2">
      <c r="A48" s="213">
        <v>3</v>
      </c>
      <c r="B48" s="1" t="s">
        <v>245</v>
      </c>
      <c r="C48" s="233">
        <v>11</v>
      </c>
      <c r="E48" s="234" t="str">
        <f ca="1">INDEX(TBLStructure[Full Note Title],MATCH(C48,TBLStructure[Model Reference],0))</f>
        <v>1.1C: Grants</v>
      </c>
      <c r="F48" s="250"/>
      <c r="G48" s="251"/>
    </row>
    <row r="49" spans="1:8" ht="12" customHeight="1" x14ac:dyDescent="0.2">
      <c r="A49" s="213">
        <v>3</v>
      </c>
      <c r="E49" s="264" t="s">
        <v>612</v>
      </c>
      <c r="F49" s="237">
        <v>0</v>
      </c>
      <c r="G49" s="238">
        <v>0</v>
      </c>
    </row>
    <row r="50" spans="1:8" ht="12" customHeight="1" x14ac:dyDescent="0.2">
      <c r="A50" s="213">
        <v>3</v>
      </c>
      <c r="E50" s="264" t="s">
        <v>613</v>
      </c>
      <c r="F50" s="237">
        <v>0</v>
      </c>
      <c r="G50" s="238">
        <v>0</v>
      </c>
    </row>
    <row r="51" spans="1:8" ht="12" customHeight="1" x14ac:dyDescent="0.2">
      <c r="A51" s="213">
        <v>3</v>
      </c>
      <c r="E51" s="264" t="s">
        <v>614</v>
      </c>
      <c r="F51" s="237">
        <v>0</v>
      </c>
      <c r="G51" s="238">
        <v>0</v>
      </c>
    </row>
    <row r="52" spans="1:8" ht="12" customHeight="1" x14ac:dyDescent="0.2">
      <c r="A52" s="213">
        <v>3</v>
      </c>
      <c r="E52" s="264" t="s">
        <v>615</v>
      </c>
      <c r="F52" s="237">
        <v>0</v>
      </c>
      <c r="G52" s="238">
        <v>0</v>
      </c>
    </row>
    <row r="53" spans="1:8" ht="12" customHeight="1" x14ac:dyDescent="0.2">
      <c r="A53" s="213">
        <v>3</v>
      </c>
      <c r="E53" s="208" t="s">
        <v>616</v>
      </c>
      <c r="F53" s="240">
        <f>SUM(F48:F52)</f>
        <v>0</v>
      </c>
      <c r="G53" s="241">
        <f>SUM(G48:G52)</f>
        <v>0</v>
      </c>
    </row>
    <row r="54" spans="1:8" ht="12" customHeight="1" x14ac:dyDescent="0.2">
      <c r="E54" s="208"/>
      <c r="F54" s="250"/>
      <c r="G54" s="251"/>
    </row>
    <row r="55" spans="1:8" ht="12" customHeight="1" x14ac:dyDescent="0.2">
      <c r="E55" s="208"/>
      <c r="F55" s="250"/>
      <c r="G55" s="251"/>
    </row>
    <row r="56" spans="1:8" ht="12" customHeight="1" x14ac:dyDescent="0.2">
      <c r="E56" s="208"/>
      <c r="F56" s="250"/>
      <c r="G56" s="251"/>
    </row>
    <row r="57" spans="1:8" ht="12" customHeight="1" x14ac:dyDescent="0.2">
      <c r="E57" s="208"/>
      <c r="F57" s="250"/>
      <c r="G57" s="251"/>
    </row>
    <row r="58" spans="1:8" ht="30" customHeight="1" x14ac:dyDescent="0.2">
      <c r="E58" s="208"/>
      <c r="F58" s="250"/>
      <c r="G58" s="251"/>
      <c r="H58" s="1055"/>
    </row>
    <row r="59" spans="1:8" ht="12" customHeight="1" x14ac:dyDescent="0.2">
      <c r="A59" s="213">
        <v>3</v>
      </c>
      <c r="E59" s="209"/>
      <c r="F59" s="228" t="str">
        <f>Contents!F3</f>
        <v>20X2</v>
      </c>
      <c r="G59" s="229" t="str">
        <f>Contents!F4</f>
        <v>20X1</v>
      </c>
    </row>
    <row r="60" spans="1:8" ht="12" customHeight="1" thickBot="1" x14ac:dyDescent="0.25">
      <c r="A60" s="213">
        <v>3</v>
      </c>
      <c r="E60" s="230"/>
      <c r="F60" s="231" t="s">
        <v>305</v>
      </c>
      <c r="G60" s="232" t="s">
        <v>305</v>
      </c>
    </row>
    <row r="61" spans="1:8" ht="12" customHeight="1" x14ac:dyDescent="0.2">
      <c r="A61" s="213">
        <v>3</v>
      </c>
      <c r="B61" s="213" t="s">
        <v>245</v>
      </c>
      <c r="C61" s="214">
        <v>12</v>
      </c>
      <c r="E61" s="234" t="str">
        <f ca="1">INDEX(TBLStructure[Full Note Title],MATCH(C61,TBLStructure[Model Reference],0))</f>
        <v>1.1D: Finance costs</v>
      </c>
      <c r="G61" s="265"/>
    </row>
    <row r="62" spans="1:8" ht="12" customHeight="1" x14ac:dyDescent="0.2">
      <c r="A62" s="213">
        <v>3</v>
      </c>
      <c r="E62" s="209" t="s">
        <v>140</v>
      </c>
      <c r="F62" s="237">
        <v>0</v>
      </c>
      <c r="G62" s="238">
        <v>0</v>
      </c>
    </row>
    <row r="63" spans="1:8" x14ac:dyDescent="0.2">
      <c r="A63" s="213">
        <v>3</v>
      </c>
      <c r="D63" s="266" t="s">
        <v>617</v>
      </c>
      <c r="E63" s="209" t="s">
        <v>618</v>
      </c>
      <c r="F63" s="84">
        <v>0</v>
      </c>
      <c r="G63" s="85">
        <v>0</v>
      </c>
    </row>
    <row r="64" spans="1:8" x14ac:dyDescent="0.2">
      <c r="A64" s="213">
        <v>3</v>
      </c>
      <c r="D64" s="209"/>
      <c r="E64" s="209" t="s">
        <v>619</v>
      </c>
      <c r="F64" s="84">
        <v>0</v>
      </c>
      <c r="G64" s="85">
        <v>0</v>
      </c>
    </row>
    <row r="65" spans="1:8" ht="12" customHeight="1" x14ac:dyDescent="0.2">
      <c r="A65" s="213">
        <v>3</v>
      </c>
      <c r="E65" s="209" t="s">
        <v>620</v>
      </c>
      <c r="F65" s="84">
        <v>0</v>
      </c>
      <c r="G65" s="85">
        <v>0</v>
      </c>
    </row>
    <row r="66" spans="1:8" ht="12" customHeight="1" x14ac:dyDescent="0.2">
      <c r="A66" s="213">
        <v>3</v>
      </c>
      <c r="E66" s="209" t="s">
        <v>621</v>
      </c>
      <c r="F66" s="84">
        <v>0</v>
      </c>
      <c r="G66" s="85">
        <v>0</v>
      </c>
    </row>
    <row r="67" spans="1:8" ht="12" customHeight="1" x14ac:dyDescent="0.2">
      <c r="A67" s="213">
        <v>3</v>
      </c>
      <c r="E67" s="208" t="s">
        <v>622</v>
      </c>
      <c r="F67" s="52">
        <f>SUM(F61:F66)</f>
        <v>0</v>
      </c>
      <c r="G67" s="258">
        <f>SUM(G61:G66)</f>
        <v>0</v>
      </c>
    </row>
    <row r="68" spans="1:8" ht="4.9000000000000004" customHeight="1" x14ac:dyDescent="0.2">
      <c r="E68" s="208"/>
      <c r="F68" s="261"/>
      <c r="G68" s="262"/>
    </row>
    <row r="69" spans="1:8" ht="14.25" x14ac:dyDescent="0.2">
      <c r="A69" s="213">
        <v>3</v>
      </c>
      <c r="D69" s="39" t="s">
        <v>609</v>
      </c>
      <c r="E69" s="1141" t="s">
        <v>623</v>
      </c>
      <c r="F69" s="1142"/>
      <c r="G69" s="1142"/>
      <c r="H69" s="29"/>
    </row>
    <row r="70" spans="1:8" ht="12.75" customHeight="1" x14ac:dyDescent="0.2">
      <c r="A70" s="213">
        <v>3</v>
      </c>
      <c r="E70" s="267"/>
      <c r="F70" s="261"/>
      <c r="G70" s="262"/>
    </row>
    <row r="71" spans="1:8" ht="31.15" customHeight="1" x14ac:dyDescent="0.2">
      <c r="A71" s="213">
        <v>3</v>
      </c>
    </row>
    <row r="72" spans="1:8" x14ac:dyDescent="0.2">
      <c r="A72" s="213">
        <v>3</v>
      </c>
      <c r="C72" s="214">
        <v>146</v>
      </c>
      <c r="D72" s="266" t="s">
        <v>624</v>
      </c>
      <c r="E72" s="234" t="str">
        <f ca="1">INDEX(TBLStructure[Full Note Title],MATCH(C72,TBLStructure[Model Reference],0))</f>
        <v>1.1E: Impairment loss on financial instruments</v>
      </c>
    </row>
    <row r="73" spans="1:8" x14ac:dyDescent="0.2">
      <c r="A73" s="213">
        <v>3</v>
      </c>
      <c r="D73" s="268"/>
      <c r="E73" s="215" t="s">
        <v>625</v>
      </c>
      <c r="F73" s="84">
        <v>0</v>
      </c>
      <c r="G73" s="85">
        <v>0</v>
      </c>
    </row>
    <row r="74" spans="1:8" x14ac:dyDescent="0.2">
      <c r="A74" s="213">
        <v>3</v>
      </c>
      <c r="D74" s="268"/>
      <c r="E74" s="215" t="s">
        <v>626</v>
      </c>
      <c r="F74" s="237">
        <v>0</v>
      </c>
      <c r="G74" s="238">
        <v>0</v>
      </c>
    </row>
    <row r="75" spans="1:8" x14ac:dyDescent="0.2">
      <c r="A75" s="213">
        <v>3</v>
      </c>
      <c r="E75" s="215" t="s">
        <v>627</v>
      </c>
      <c r="F75" s="237">
        <v>0</v>
      </c>
      <c r="G75" s="238">
        <v>0</v>
      </c>
    </row>
    <row r="76" spans="1:8" x14ac:dyDescent="0.2">
      <c r="A76" s="213">
        <v>3</v>
      </c>
      <c r="E76" s="208" t="s">
        <v>628</v>
      </c>
      <c r="F76" s="240">
        <f>SUM(F73:F75)</f>
        <v>0</v>
      </c>
      <c r="G76" s="241">
        <f>SUM(G73:G75)</f>
        <v>0</v>
      </c>
    </row>
    <row r="77" spans="1:8" x14ac:dyDescent="0.2">
      <c r="A77" s="213">
        <v>3</v>
      </c>
      <c r="E77" s="209"/>
      <c r="F77" s="84"/>
      <c r="G77" s="238"/>
    </row>
    <row r="78" spans="1:8" x14ac:dyDescent="0.2">
      <c r="A78" s="213">
        <v>3</v>
      </c>
      <c r="B78" s="213" t="s">
        <v>245</v>
      </c>
      <c r="C78" s="214">
        <v>13</v>
      </c>
      <c r="D78" s="39" t="s">
        <v>624</v>
      </c>
      <c r="E78" s="269" t="str">
        <f ca="1">INDEX(TBLStructure[Full Note Title],MATCH(C78,TBLStructure[Model Reference],0))</f>
        <v>1.1F: Write-down and impairment of other assets</v>
      </c>
      <c r="F78" s="237"/>
      <c r="G78" s="238"/>
    </row>
    <row r="79" spans="1:8" ht="12" customHeight="1" x14ac:dyDescent="0.2">
      <c r="A79" s="213">
        <v>3</v>
      </c>
      <c r="D79" s="1144" t="s">
        <v>629</v>
      </c>
      <c r="E79" s="271" t="s">
        <v>630</v>
      </c>
      <c r="F79" s="237">
        <v>0</v>
      </c>
      <c r="G79" s="238">
        <v>0</v>
      </c>
    </row>
    <row r="80" spans="1:8" ht="12" customHeight="1" x14ac:dyDescent="0.2">
      <c r="A80" s="213">
        <v>3</v>
      </c>
      <c r="D80" s="1144"/>
      <c r="E80" s="271" t="s">
        <v>631</v>
      </c>
      <c r="F80" s="237">
        <v>0</v>
      </c>
      <c r="G80" s="238">
        <v>0</v>
      </c>
    </row>
    <row r="81" spans="1:7" s="272" customFormat="1" ht="12" customHeight="1" x14ac:dyDescent="0.2">
      <c r="A81" s="272">
        <v>3</v>
      </c>
      <c r="C81" s="273"/>
      <c r="D81" s="216"/>
      <c r="E81" s="271" t="s">
        <v>632</v>
      </c>
      <c r="F81" s="237">
        <v>0</v>
      </c>
      <c r="G81" s="238">
        <v>0</v>
      </c>
    </row>
    <row r="82" spans="1:7" s="272" customFormat="1" ht="12" customHeight="1" x14ac:dyDescent="0.2">
      <c r="A82" s="272">
        <v>3</v>
      </c>
      <c r="C82" s="273"/>
      <c r="D82" s="216"/>
      <c r="E82" s="271" t="s">
        <v>633</v>
      </c>
      <c r="F82" s="237">
        <v>0</v>
      </c>
      <c r="G82" s="238">
        <v>0</v>
      </c>
    </row>
    <row r="83" spans="1:7" s="272" customFormat="1" ht="12" customHeight="1" x14ac:dyDescent="0.2">
      <c r="A83" s="272">
        <v>3</v>
      </c>
      <c r="C83" s="273"/>
      <c r="D83" s="216"/>
      <c r="E83" s="271" t="s">
        <v>634</v>
      </c>
      <c r="F83" s="237">
        <v>0</v>
      </c>
      <c r="G83" s="238">
        <v>0</v>
      </c>
    </row>
    <row r="84" spans="1:7" s="272" customFormat="1" ht="12" customHeight="1" x14ac:dyDescent="0.2">
      <c r="A84" s="272">
        <v>3</v>
      </c>
      <c r="C84" s="273"/>
      <c r="D84" s="216"/>
      <c r="E84" s="271" t="s">
        <v>635</v>
      </c>
      <c r="F84" s="237">
        <v>0</v>
      </c>
      <c r="G84" s="238">
        <v>0</v>
      </c>
    </row>
    <row r="85" spans="1:7" ht="12" customHeight="1" x14ac:dyDescent="0.2">
      <c r="A85" s="213">
        <v>3</v>
      </c>
      <c r="D85" s="39"/>
      <c r="E85" s="271" t="s">
        <v>636</v>
      </c>
      <c r="F85" s="237">
        <v>0</v>
      </c>
      <c r="G85" s="238">
        <v>0</v>
      </c>
    </row>
    <row r="86" spans="1:7" ht="12" customHeight="1" x14ac:dyDescent="0.2">
      <c r="A86" s="213">
        <v>3</v>
      </c>
      <c r="D86" s="245"/>
      <c r="E86" s="54" t="s">
        <v>637</v>
      </c>
      <c r="F86" s="237">
        <v>0</v>
      </c>
      <c r="G86" s="238">
        <v>0</v>
      </c>
    </row>
    <row r="87" spans="1:7" ht="12" customHeight="1" x14ac:dyDescent="0.2">
      <c r="A87" s="213">
        <v>3</v>
      </c>
      <c r="D87" s="245"/>
      <c r="E87" s="54" t="s">
        <v>638</v>
      </c>
      <c r="F87" s="237">
        <v>0</v>
      </c>
      <c r="G87" s="238">
        <v>0</v>
      </c>
    </row>
    <row r="88" spans="1:7" ht="12" customHeight="1" x14ac:dyDescent="0.2">
      <c r="A88" s="213">
        <v>3</v>
      </c>
      <c r="E88" s="208" t="s">
        <v>639</v>
      </c>
      <c r="F88" s="240">
        <f>SUM(F79:F87)</f>
        <v>0</v>
      </c>
      <c r="G88" s="241">
        <f>SUM(G79:G87)</f>
        <v>0</v>
      </c>
    </row>
    <row r="89" spans="1:7" x14ac:dyDescent="0.2">
      <c r="A89" s="213">
        <v>3</v>
      </c>
      <c r="E89" s="209"/>
      <c r="F89" s="84"/>
      <c r="G89" s="238"/>
    </row>
    <row r="90" spans="1:7" ht="12" customHeight="1" x14ac:dyDescent="0.2">
      <c r="A90" s="213">
        <v>3</v>
      </c>
      <c r="B90" s="213" t="s">
        <v>245</v>
      </c>
      <c r="C90" s="214">
        <v>14</v>
      </c>
      <c r="D90" s="245" t="s">
        <v>640</v>
      </c>
      <c r="E90" s="234" t="str">
        <f ca="1">INDEX(TBLStructure[Full Note Title],MATCH(C90,TBLStructure[Model Reference],0))</f>
        <v>1.1G: Foreign exchange losses</v>
      </c>
      <c r="F90" s="237"/>
      <c r="G90" s="238"/>
    </row>
    <row r="91" spans="1:7" ht="12" customHeight="1" x14ac:dyDescent="0.2">
      <c r="A91" s="213">
        <v>3</v>
      </c>
      <c r="D91" s="245"/>
      <c r="E91" s="209" t="s">
        <v>641</v>
      </c>
      <c r="F91" s="237">
        <v>0</v>
      </c>
      <c r="G91" s="238">
        <v>0</v>
      </c>
    </row>
    <row r="92" spans="1:7" ht="12" customHeight="1" x14ac:dyDescent="0.2">
      <c r="A92" s="213">
        <v>3</v>
      </c>
      <c r="E92" s="209" t="s">
        <v>642</v>
      </c>
      <c r="F92" s="237">
        <v>0</v>
      </c>
      <c r="G92" s="238">
        <v>0</v>
      </c>
    </row>
    <row r="93" spans="1:7" ht="12" customHeight="1" x14ac:dyDescent="0.2">
      <c r="A93" s="213">
        <v>3</v>
      </c>
      <c r="E93" s="208" t="s">
        <v>643</v>
      </c>
      <c r="F93" s="240">
        <f>SUM(F90:F92)</f>
        <v>0</v>
      </c>
      <c r="G93" s="241">
        <f>SUM(G90:G92)</f>
        <v>0</v>
      </c>
    </row>
    <row r="94" spans="1:7" x14ac:dyDescent="0.2">
      <c r="A94" s="213">
        <v>3</v>
      </c>
      <c r="E94" s="209"/>
      <c r="F94" s="84"/>
      <c r="G94" s="238"/>
    </row>
    <row r="95" spans="1:7" ht="12" customHeight="1" x14ac:dyDescent="0.2">
      <c r="A95" s="213">
        <v>3</v>
      </c>
      <c r="B95" s="213" t="s">
        <v>245</v>
      </c>
      <c r="C95" s="214">
        <v>15</v>
      </c>
      <c r="E95" s="234" t="str">
        <f ca="1">INDEX(TBLStructure[Full Note Title],MATCH(C95,TBLStructure[Model Reference],0))</f>
        <v>1.1H: Other expenses</v>
      </c>
      <c r="F95" s="274"/>
      <c r="G95" s="274"/>
    </row>
    <row r="96" spans="1:7" ht="12" customHeight="1" x14ac:dyDescent="0.2">
      <c r="A96" s="213">
        <v>3</v>
      </c>
      <c r="E96" s="209" t="s">
        <v>644</v>
      </c>
      <c r="F96" s="237">
        <v>0</v>
      </c>
      <c r="G96" s="238">
        <v>0</v>
      </c>
    </row>
    <row r="97" spans="1:8" ht="12" customHeight="1" x14ac:dyDescent="0.2">
      <c r="A97" s="213">
        <v>3</v>
      </c>
      <c r="E97" s="209" t="s">
        <v>645</v>
      </c>
      <c r="F97" s="84">
        <v>0</v>
      </c>
      <c r="G97" s="85">
        <v>0</v>
      </c>
    </row>
    <row r="98" spans="1:8" ht="12" customHeight="1" x14ac:dyDescent="0.2">
      <c r="A98" s="213">
        <v>3</v>
      </c>
      <c r="E98" s="209" t="s">
        <v>646</v>
      </c>
      <c r="F98" s="84">
        <v>0</v>
      </c>
      <c r="G98" s="85">
        <v>0</v>
      </c>
    </row>
    <row r="99" spans="1:8" ht="12" customHeight="1" x14ac:dyDescent="0.2">
      <c r="A99" s="213">
        <v>3</v>
      </c>
      <c r="D99" s="39" t="s">
        <v>647</v>
      </c>
      <c r="E99" s="209" t="s">
        <v>648</v>
      </c>
      <c r="F99" s="84">
        <v>0</v>
      </c>
      <c r="G99" s="85">
        <v>0</v>
      </c>
    </row>
    <row r="100" spans="1:8" ht="12" customHeight="1" x14ac:dyDescent="0.2">
      <c r="A100" s="213">
        <v>3</v>
      </c>
      <c r="D100" s="245"/>
      <c r="E100" s="209" t="s">
        <v>649</v>
      </c>
      <c r="F100" s="84">
        <v>0</v>
      </c>
      <c r="G100" s="85">
        <v>0</v>
      </c>
    </row>
    <row r="101" spans="1:8" ht="12" customHeight="1" x14ac:dyDescent="0.2">
      <c r="A101" s="213">
        <v>3</v>
      </c>
      <c r="E101" s="208" t="s">
        <v>650</v>
      </c>
      <c r="F101" s="52">
        <f>SUM(F95:F100)</f>
        <v>0</v>
      </c>
      <c r="G101" s="258">
        <f>SUM(G95:G100)</f>
        <v>0</v>
      </c>
    </row>
    <row r="102" spans="1:8" ht="7.15" customHeight="1" x14ac:dyDescent="0.2">
      <c r="A102" s="213">
        <v>3</v>
      </c>
      <c r="E102" s="275"/>
      <c r="F102" s="84"/>
      <c r="G102" s="85"/>
    </row>
    <row r="103" spans="1:8" ht="12" hidden="1" customHeight="1" x14ac:dyDescent="0.2">
      <c r="A103" s="213">
        <v>1</v>
      </c>
      <c r="E103" s="209"/>
      <c r="F103" s="228" t="str">
        <f>Contents!F3</f>
        <v>20X2</v>
      </c>
      <c r="G103" s="229" t="str">
        <f>Contents!F4</f>
        <v>20X1</v>
      </c>
    </row>
    <row r="104" spans="1:8" ht="12" hidden="1" customHeight="1" thickBot="1" x14ac:dyDescent="0.25">
      <c r="A104" s="213">
        <v>1</v>
      </c>
      <c r="E104" s="230"/>
      <c r="F104" s="231" t="s">
        <v>305</v>
      </c>
      <c r="G104" s="232" t="s">
        <v>305</v>
      </c>
    </row>
    <row r="105" spans="1:8" ht="14.25" x14ac:dyDescent="0.2">
      <c r="A105" s="213">
        <v>3</v>
      </c>
      <c r="D105" s="266" t="s">
        <v>609</v>
      </c>
      <c r="E105" s="1141" t="s">
        <v>651</v>
      </c>
      <c r="F105" s="1142"/>
      <c r="G105" s="1142"/>
      <c r="H105" s="29"/>
    </row>
    <row r="106" spans="1:8" ht="12" hidden="1" customHeight="1" x14ac:dyDescent="0.2">
      <c r="A106" s="213">
        <v>1</v>
      </c>
      <c r="E106" s="209"/>
      <c r="F106" s="228" t="str">
        <f>Contents!F3</f>
        <v>20X2</v>
      </c>
      <c r="G106" s="229" t="str">
        <f>Contents!F4</f>
        <v>20X1</v>
      </c>
    </row>
    <row r="107" spans="1:8" ht="12" hidden="1" customHeight="1" thickBot="1" x14ac:dyDescent="0.25">
      <c r="A107" s="213">
        <v>1</v>
      </c>
      <c r="E107" s="230"/>
      <c r="F107" s="231" t="s">
        <v>305</v>
      </c>
      <c r="G107" s="232" t="s">
        <v>305</v>
      </c>
    </row>
    <row r="108" spans="1:8" x14ac:dyDescent="0.2">
      <c r="A108" s="213">
        <v>3</v>
      </c>
      <c r="E108" s="209"/>
      <c r="F108" s="84"/>
      <c r="G108" s="238"/>
    </row>
    <row r="109" spans="1:8" ht="12" customHeight="1" x14ac:dyDescent="0.2">
      <c r="A109" s="213">
        <v>3</v>
      </c>
      <c r="B109" s="213" t="s">
        <v>245</v>
      </c>
      <c r="C109" s="214">
        <v>16</v>
      </c>
      <c r="E109" s="234" t="str">
        <f ca="1">INDEX(TBLStructure[Full Note Title],MATCH(C109,TBLStructure[Model Reference],0))</f>
        <v>1.1I: Income tax expense (competitive neutrality)</v>
      </c>
    </row>
    <row r="110" spans="1:8" ht="12" customHeight="1" x14ac:dyDescent="0.2">
      <c r="A110" s="213">
        <v>3</v>
      </c>
      <c r="E110" s="209" t="s">
        <v>652</v>
      </c>
      <c r="F110" s="84">
        <v>0</v>
      </c>
      <c r="G110" s="85">
        <v>0</v>
      </c>
    </row>
    <row r="111" spans="1:8" ht="12" customHeight="1" x14ac:dyDescent="0.2">
      <c r="A111" s="213">
        <v>3</v>
      </c>
      <c r="E111" s="208" t="s">
        <v>653</v>
      </c>
      <c r="F111" s="52">
        <f>SUM(F109:F110)</f>
        <v>0</v>
      </c>
      <c r="G111" s="258">
        <f>SUM(G109:G110)</f>
        <v>0</v>
      </c>
    </row>
    <row r="112" spans="1:8" ht="41.45" customHeight="1" x14ac:dyDescent="0.2">
      <c r="A112" s="213">
        <v>3</v>
      </c>
    </row>
    <row r="113" spans="1:7" ht="43.5" customHeight="1" x14ac:dyDescent="0.2">
      <c r="A113" s="213">
        <v>3</v>
      </c>
      <c r="E113" s="245"/>
      <c r="F113" s="1"/>
      <c r="G113" s="1"/>
    </row>
    <row r="114" spans="1:7" ht="17.25" customHeight="1" x14ac:dyDescent="0.2">
      <c r="A114" s="213">
        <v>3</v>
      </c>
    </row>
    <row r="115" spans="1:7" ht="12.75" customHeight="1" x14ac:dyDescent="0.2"/>
    <row r="116" spans="1:7" ht="12.75" customHeight="1" x14ac:dyDescent="0.2"/>
    <row r="124" spans="1:7" x14ac:dyDescent="0.2">
      <c r="E124" s="276"/>
      <c r="F124" s="277"/>
      <c r="G124" s="277"/>
    </row>
    <row r="125" spans="1:7" x14ac:dyDescent="0.2">
      <c r="E125" s="276"/>
      <c r="F125" s="277"/>
      <c r="G125" s="277"/>
    </row>
    <row r="178" spans="1:8" x14ac:dyDescent="0.2">
      <c r="E178" s="276"/>
      <c r="F178" s="277"/>
    </row>
    <row r="179" spans="1:8" x14ac:dyDescent="0.2">
      <c r="E179" s="276"/>
      <c r="F179" s="277"/>
    </row>
    <row r="180" spans="1:8" x14ac:dyDescent="0.2">
      <c r="A180" s="278"/>
      <c r="H180" s="278"/>
    </row>
    <row r="181" spans="1:8" x14ac:dyDescent="0.2">
      <c r="A181" s="278"/>
      <c r="H181" s="278"/>
    </row>
    <row r="182" spans="1:8" x14ac:dyDescent="0.2">
      <c r="A182" s="278"/>
      <c r="H182" s="278"/>
    </row>
    <row r="183" spans="1:8" x14ac:dyDescent="0.2">
      <c r="A183" s="278"/>
      <c r="H183" s="278"/>
    </row>
    <row r="184" spans="1:8" x14ac:dyDescent="0.2">
      <c r="A184" s="278"/>
      <c r="H184" s="278"/>
    </row>
    <row r="185" spans="1:8" x14ac:dyDescent="0.2">
      <c r="A185" s="278"/>
      <c r="H185" s="278"/>
    </row>
    <row r="186" spans="1:8" x14ac:dyDescent="0.2">
      <c r="A186" s="278"/>
      <c r="H186" s="278"/>
    </row>
    <row r="187" spans="1:8" x14ac:dyDescent="0.2">
      <c r="A187" s="278"/>
      <c r="H187" s="278"/>
    </row>
    <row r="188" spans="1:8" x14ac:dyDescent="0.2">
      <c r="A188" s="278"/>
      <c r="E188" s="276"/>
      <c r="F188" s="277"/>
      <c r="H188" s="278"/>
    </row>
    <row r="189" spans="1:8" x14ac:dyDescent="0.2">
      <c r="A189" s="278"/>
      <c r="E189" s="276"/>
      <c r="F189" s="277"/>
      <c r="H189" s="278"/>
    </row>
    <row r="190" spans="1:8" x14ac:dyDescent="0.2">
      <c r="A190" s="278"/>
      <c r="E190" s="276"/>
      <c r="F190" s="277"/>
      <c r="H190" s="278"/>
    </row>
    <row r="191" spans="1:8" x14ac:dyDescent="0.2">
      <c r="A191" s="278"/>
      <c r="E191" s="276"/>
      <c r="F191" s="277"/>
      <c r="H191" s="278"/>
    </row>
    <row r="192" spans="1:8" x14ac:dyDescent="0.2">
      <c r="E192" s="276"/>
      <c r="F192" s="277"/>
    </row>
    <row r="193" spans="5:6" x14ac:dyDescent="0.2">
      <c r="E193" s="276"/>
      <c r="F193" s="277"/>
    </row>
    <row r="214" spans="1:8" x14ac:dyDescent="0.2">
      <c r="A214" s="278"/>
      <c r="H214" s="278"/>
    </row>
  </sheetData>
  <mergeCells count="6">
    <mergeCell ref="E105:G105"/>
    <mergeCell ref="B2:C2"/>
    <mergeCell ref="E44:G44"/>
    <mergeCell ref="E45:G45"/>
    <mergeCell ref="E69:G69"/>
    <mergeCell ref="D79:D80"/>
  </mergeCells>
  <conditionalFormatting sqref="M23">
    <cfRule type="containsText" dxfId="0" priority="1" operator="containsText" text="20x2">
      <formula>NOT(ISERROR(SEARCH("20x2",M23)))</formula>
    </cfRule>
  </conditionalFormatting>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58" min="4" max="6" man="1"/>
  </row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264B-33A1-49C0-A980-2EBC4D4AF6C3}">
  <sheetPr codeName="Sheet38">
    <tabColor theme="9" tint="0.79998168889431442"/>
  </sheetPr>
  <dimension ref="A1:AH175"/>
  <sheetViews>
    <sheetView showGridLines="0" view="pageBreakPreview" topLeftCell="D127" zoomScaleNormal="100" zoomScaleSheetLayoutView="100" workbookViewId="0">
      <selection activeCell="K161" sqref="K161"/>
    </sheetView>
  </sheetViews>
  <sheetFormatPr defaultRowHeight="12.75" x14ac:dyDescent="0.2"/>
  <cols>
    <col min="1" max="1" width="8.7109375" style="213" hidden="1" customWidth="1"/>
    <col min="2" max="2" width="6.28515625" style="213" hidden="1" customWidth="1"/>
    <col min="3" max="3" width="4" style="214" hidden="1" customWidth="1"/>
    <col min="4" max="4" width="17.5703125" style="215" customWidth="1"/>
    <col min="5" max="5" width="58.85546875" style="215" customWidth="1"/>
    <col min="6" max="7" width="13.28515625" style="215" customWidth="1"/>
    <col min="8" max="9670" width="9.140625" style="213"/>
    <col min="9671" max="9671" width="9.28515625" style="213" customWidth="1"/>
    <col min="9672" max="16384" width="9.140625" style="213"/>
  </cols>
  <sheetData>
    <row r="1" spans="1:8" x14ac:dyDescent="0.2">
      <c r="A1" s="213" t="s">
        <v>0</v>
      </c>
      <c r="B1" s="1143" t="s">
        <v>243</v>
      </c>
      <c r="C1" s="1143"/>
      <c r="D1" s="1061" t="s">
        <v>654</v>
      </c>
    </row>
    <row r="2" spans="1:8" ht="15" customHeight="1" x14ac:dyDescent="0.2">
      <c r="A2" s="213">
        <v>3</v>
      </c>
      <c r="B2" s="213" t="s">
        <v>577</v>
      </c>
      <c r="C2" s="214">
        <v>17</v>
      </c>
      <c r="E2" s="224" t="str">
        <f ca="1">INDEX(TBLStructure[Number],MATCH(C2,TBLStructure[Model Reference],0))&amp;"."&amp;INDEX(TBLStructure[Sub Number],MATCH(C2,TBLStructure[Model Reference],0))&amp;" "&amp;INDEX(TBLStructure[Sub-category],MATCH(C2,TBLStructure[Model Reference],0))</f>
        <v>1.2 Own-Source Revenue and Gains</v>
      </c>
      <c r="F2" s="224"/>
      <c r="G2" s="224"/>
    </row>
    <row r="3" spans="1:8" ht="12.75" customHeight="1" x14ac:dyDescent="0.2">
      <c r="A3" s="213">
        <v>3</v>
      </c>
      <c r="E3" s="209"/>
      <c r="F3" s="22" t="str">
        <f>Contents!F3</f>
        <v>20X2</v>
      </c>
      <c r="G3" s="23" t="str">
        <f>Contents!F4</f>
        <v>20X1</v>
      </c>
      <c r="H3" s="1053"/>
    </row>
    <row r="4" spans="1:8" ht="12.75" customHeight="1" thickBot="1" x14ac:dyDescent="0.25">
      <c r="A4" s="213">
        <v>3</v>
      </c>
      <c r="E4" s="230"/>
      <c r="F4" s="279" t="s">
        <v>305</v>
      </c>
      <c r="G4" s="280" t="s">
        <v>305</v>
      </c>
    </row>
    <row r="5" spans="1:8" ht="4.1500000000000004" customHeight="1" x14ac:dyDescent="0.2">
      <c r="A5" s="213">
        <v>3</v>
      </c>
    </row>
    <row r="6" spans="1:8" ht="12" customHeight="1" x14ac:dyDescent="0.2">
      <c r="A6" s="213">
        <v>3</v>
      </c>
      <c r="E6" s="281" t="s">
        <v>655</v>
      </c>
      <c r="F6" s="282"/>
      <c r="G6" s="283"/>
    </row>
    <row r="7" spans="1:8" ht="4.1500000000000004" customHeight="1" x14ac:dyDescent="0.2">
      <c r="A7" s="213">
        <v>3</v>
      </c>
    </row>
    <row r="8" spans="1:8" ht="12" customHeight="1" x14ac:dyDescent="0.2">
      <c r="A8" s="213">
        <v>3</v>
      </c>
      <c r="B8" s="213" t="s">
        <v>245</v>
      </c>
      <c r="C8" s="214">
        <v>17</v>
      </c>
      <c r="D8" s="266" t="s">
        <v>656</v>
      </c>
      <c r="E8" s="234" t="str">
        <f ca="1">INDEX(TBLStructure[Full Note Title],MATCH(C8,TBLStructure[Model Reference],0))</f>
        <v>1.2A: Revenue from contracts with customers</v>
      </c>
      <c r="F8" s="282"/>
      <c r="G8" s="283"/>
    </row>
    <row r="9" spans="1:8" ht="12" customHeight="1" x14ac:dyDescent="0.2">
      <c r="A9" s="213">
        <v>3</v>
      </c>
      <c r="D9" s="266"/>
      <c r="E9" s="209" t="s">
        <v>657</v>
      </c>
      <c r="F9" s="31">
        <v>0</v>
      </c>
      <c r="G9" s="32">
        <v>0</v>
      </c>
    </row>
    <row r="10" spans="1:8" ht="12" customHeight="1" x14ac:dyDescent="0.2">
      <c r="A10" s="213">
        <v>3</v>
      </c>
      <c r="E10" s="209" t="s">
        <v>658</v>
      </c>
      <c r="F10" s="31">
        <v>0</v>
      </c>
      <c r="G10" s="32">
        <v>0</v>
      </c>
    </row>
    <row r="11" spans="1:8" ht="12" customHeight="1" x14ac:dyDescent="0.2">
      <c r="A11" s="213">
        <v>3</v>
      </c>
      <c r="E11" s="208" t="s">
        <v>659</v>
      </c>
      <c r="F11" s="60">
        <f>SUM(F8:F10)</f>
        <v>0</v>
      </c>
      <c r="G11" s="61">
        <f>SUM(G8:G10)</f>
        <v>0</v>
      </c>
    </row>
    <row r="12" spans="1:8" ht="12" customHeight="1" x14ac:dyDescent="0.2">
      <c r="E12" s="208"/>
      <c r="F12" s="92"/>
      <c r="G12" s="93"/>
    </row>
    <row r="13" spans="1:8" ht="12" customHeight="1" x14ac:dyDescent="0.2">
      <c r="A13" s="213">
        <v>3</v>
      </c>
      <c r="D13" s="1145" t="s">
        <v>660</v>
      </c>
      <c r="E13" s="208" t="s">
        <v>661</v>
      </c>
      <c r="F13" s="282"/>
      <c r="G13" s="282"/>
    </row>
    <row r="14" spans="1:8" ht="86.45" customHeight="1" x14ac:dyDescent="0.2">
      <c r="D14" s="1145"/>
      <c r="E14" s="1095" t="s">
        <v>662</v>
      </c>
      <c r="F14" s="1095"/>
      <c r="G14" s="1095"/>
    </row>
    <row r="15" spans="1:8" ht="12" customHeight="1" x14ac:dyDescent="0.2">
      <c r="D15" s="284"/>
      <c r="E15" s="209" t="s">
        <v>663</v>
      </c>
      <c r="F15" s="282"/>
      <c r="G15" s="283"/>
    </row>
    <row r="16" spans="1:8" ht="12" customHeight="1" x14ac:dyDescent="0.2">
      <c r="D16" s="284"/>
      <c r="E16" s="239" t="s">
        <v>664</v>
      </c>
      <c r="F16" s="31">
        <v>0</v>
      </c>
      <c r="G16" s="32">
        <v>0</v>
      </c>
    </row>
    <row r="17" spans="4:7" ht="12" customHeight="1" x14ac:dyDescent="0.2">
      <c r="D17" s="284"/>
      <c r="E17" s="239" t="s">
        <v>665</v>
      </c>
      <c r="F17" s="31">
        <v>0</v>
      </c>
      <c r="G17" s="32">
        <v>0</v>
      </c>
    </row>
    <row r="18" spans="4:7" ht="12" customHeight="1" x14ac:dyDescent="0.2">
      <c r="D18" s="284"/>
      <c r="E18" s="239" t="s">
        <v>666</v>
      </c>
      <c r="F18" s="31">
        <v>0</v>
      </c>
      <c r="G18" s="32">
        <v>0</v>
      </c>
    </row>
    <row r="19" spans="4:7" ht="12" customHeight="1" x14ac:dyDescent="0.2">
      <c r="D19" s="284"/>
      <c r="E19" s="239" t="s">
        <v>667</v>
      </c>
      <c r="F19" s="31">
        <v>0</v>
      </c>
      <c r="G19" s="32">
        <v>0</v>
      </c>
    </row>
    <row r="20" spans="4:7" ht="12" customHeight="1" x14ac:dyDescent="0.2">
      <c r="D20" s="284"/>
      <c r="E20" s="239" t="s">
        <v>668</v>
      </c>
      <c r="F20" s="31">
        <v>0</v>
      </c>
      <c r="G20" s="32">
        <v>0</v>
      </c>
    </row>
    <row r="21" spans="4:7" ht="12" customHeight="1" x14ac:dyDescent="0.2">
      <c r="D21" s="284"/>
      <c r="E21" s="234"/>
      <c r="F21" s="60">
        <f>SUM(F16:F20)</f>
        <v>0</v>
      </c>
      <c r="G21" s="61">
        <f>SUM(G16:G20)</f>
        <v>0</v>
      </c>
    </row>
    <row r="22" spans="4:7" ht="7.9" customHeight="1" x14ac:dyDescent="0.2">
      <c r="D22" s="284"/>
      <c r="E22" s="234"/>
      <c r="F22" s="282"/>
      <c r="G22" s="283"/>
    </row>
    <row r="23" spans="4:7" ht="12" customHeight="1" x14ac:dyDescent="0.2">
      <c r="D23" s="284"/>
      <c r="E23" s="209" t="s">
        <v>669</v>
      </c>
      <c r="F23" s="282"/>
      <c r="G23" s="283"/>
    </row>
    <row r="24" spans="4:7" ht="12" customHeight="1" x14ac:dyDescent="0.2">
      <c r="D24" s="284"/>
      <c r="E24" s="239" t="s">
        <v>612</v>
      </c>
      <c r="F24" s="31">
        <v>0</v>
      </c>
      <c r="G24" s="32">
        <v>0</v>
      </c>
    </row>
    <row r="25" spans="4:7" ht="12" customHeight="1" x14ac:dyDescent="0.2">
      <c r="D25" s="284"/>
      <c r="E25" s="239" t="s">
        <v>613</v>
      </c>
      <c r="F25" s="31">
        <v>0</v>
      </c>
      <c r="G25" s="32">
        <v>0</v>
      </c>
    </row>
    <row r="26" spans="4:7" ht="12" customHeight="1" x14ac:dyDescent="0.2">
      <c r="D26" s="284"/>
      <c r="E26" s="239" t="s">
        <v>670</v>
      </c>
      <c r="F26" s="31">
        <v>0</v>
      </c>
      <c r="G26" s="32">
        <v>0</v>
      </c>
    </row>
    <row r="27" spans="4:7" ht="12" customHeight="1" x14ac:dyDescent="0.2">
      <c r="D27" s="284"/>
      <c r="E27" s="234"/>
      <c r="F27" s="60">
        <f>SUM(F24:F26)</f>
        <v>0</v>
      </c>
      <c r="G27" s="61">
        <f>SUM(G24:G26)</f>
        <v>0</v>
      </c>
    </row>
    <row r="28" spans="4:7" ht="9" customHeight="1" x14ac:dyDescent="0.2">
      <c r="D28" s="284"/>
      <c r="E28" s="234"/>
      <c r="F28" s="282"/>
      <c r="G28" s="283"/>
    </row>
    <row r="29" spans="4:7" ht="12" customHeight="1" x14ac:dyDescent="0.2">
      <c r="D29" s="284"/>
      <c r="E29" s="209" t="s">
        <v>671</v>
      </c>
      <c r="F29" s="282"/>
      <c r="G29" s="283"/>
    </row>
    <row r="30" spans="4:7" ht="12" customHeight="1" x14ac:dyDescent="0.2">
      <c r="D30" s="284"/>
      <c r="E30" s="239" t="s">
        <v>672</v>
      </c>
      <c r="F30" s="31">
        <v>0</v>
      </c>
      <c r="G30" s="32">
        <v>0</v>
      </c>
    </row>
    <row r="31" spans="4:7" ht="12" customHeight="1" x14ac:dyDescent="0.2">
      <c r="D31" s="284"/>
      <c r="E31" s="239" t="s">
        <v>673</v>
      </c>
      <c r="F31" s="31">
        <v>0</v>
      </c>
      <c r="G31" s="32">
        <v>0</v>
      </c>
    </row>
    <row r="32" spans="4:7" ht="12" customHeight="1" x14ac:dyDescent="0.2">
      <c r="D32" s="284"/>
      <c r="E32" s="234"/>
      <c r="F32" s="60">
        <f>SUM(F29:F31)</f>
        <v>0</v>
      </c>
      <c r="G32" s="61">
        <f>SUM(G29:G31)</f>
        <v>0</v>
      </c>
    </row>
    <row r="33" spans="1:7" customFormat="1" ht="4.9000000000000004" customHeight="1" x14ac:dyDescent="0.25"/>
    <row r="34" spans="1:7" ht="12.75" customHeight="1" x14ac:dyDescent="0.2">
      <c r="A34" s="213">
        <v>3</v>
      </c>
      <c r="E34" s="285"/>
      <c r="F34" s="285"/>
      <c r="G34" s="285"/>
    </row>
    <row r="35" spans="1:7" ht="132.6" customHeight="1" x14ac:dyDescent="0.2">
      <c r="A35" s="213">
        <v>3</v>
      </c>
      <c r="E35" s="285"/>
      <c r="F35" s="285"/>
      <c r="G35" s="285"/>
    </row>
    <row r="36" spans="1:7" ht="70.900000000000006" customHeight="1" x14ac:dyDescent="0.2">
      <c r="A36" s="213">
        <v>3</v>
      </c>
      <c r="E36" s="285"/>
      <c r="F36" s="285"/>
      <c r="G36" s="285"/>
    </row>
    <row r="37" spans="1:7" ht="12.75" customHeight="1" x14ac:dyDescent="0.2">
      <c r="E37" s="285"/>
      <c r="F37" s="285"/>
      <c r="G37" s="285"/>
    </row>
    <row r="38" spans="1:7" ht="12.75" customHeight="1" x14ac:dyDescent="0.2">
      <c r="E38" s="285"/>
      <c r="F38" s="285"/>
      <c r="G38" s="285"/>
    </row>
    <row r="39" spans="1:7" ht="12.75" customHeight="1" x14ac:dyDescent="0.2">
      <c r="E39" s="285"/>
      <c r="F39" s="285"/>
      <c r="G39" s="285"/>
    </row>
    <row r="40" spans="1:7" ht="12.75" hidden="1" customHeight="1" x14ac:dyDescent="0.2">
      <c r="E40" s="285"/>
      <c r="F40" s="285"/>
      <c r="G40" s="285"/>
    </row>
    <row r="41" spans="1:7" ht="12.75" customHeight="1" x14ac:dyDescent="0.2">
      <c r="A41" s="213">
        <v>3</v>
      </c>
      <c r="E41" s="209"/>
      <c r="F41" s="22" t="str">
        <f>Contents!F3</f>
        <v>20X2</v>
      </c>
      <c r="G41" s="23" t="str">
        <f>Contents!F4</f>
        <v>20X1</v>
      </c>
    </row>
    <row r="42" spans="1:7" ht="12.75" customHeight="1" thickBot="1" x14ac:dyDescent="0.25">
      <c r="A42" s="213">
        <v>3</v>
      </c>
      <c r="E42" s="230"/>
      <c r="F42" s="279" t="s">
        <v>305</v>
      </c>
      <c r="G42" s="280" t="s">
        <v>305</v>
      </c>
    </row>
    <row r="43" spans="1:7" ht="12" customHeight="1" x14ac:dyDescent="0.2">
      <c r="A43" s="213">
        <v>3</v>
      </c>
      <c r="B43" s="213" t="s">
        <v>245</v>
      </c>
      <c r="C43" s="214">
        <v>18</v>
      </c>
      <c r="E43" s="234" t="str">
        <f ca="1">INDEX(TBLStructure[Full Note Title],MATCH(C43,TBLStructure[Model Reference],0))</f>
        <v>1.2B: Fees and fines</v>
      </c>
      <c r="F43" s="282"/>
      <c r="G43" s="283"/>
    </row>
    <row r="44" spans="1:7" ht="12" customHeight="1" x14ac:dyDescent="0.2">
      <c r="A44" s="213">
        <v>3</v>
      </c>
      <c r="E44" s="209" t="s">
        <v>674</v>
      </c>
      <c r="F44" s="28">
        <v>0</v>
      </c>
      <c r="G44" s="29">
        <v>0</v>
      </c>
    </row>
    <row r="45" spans="1:7" ht="12" customHeight="1" x14ac:dyDescent="0.2">
      <c r="A45" s="213">
        <v>3</v>
      </c>
      <c r="E45" s="209" t="s">
        <v>675</v>
      </c>
      <c r="F45" s="28">
        <v>0</v>
      </c>
      <c r="G45" s="29">
        <v>0</v>
      </c>
    </row>
    <row r="46" spans="1:7" ht="12" customHeight="1" x14ac:dyDescent="0.2">
      <c r="A46" s="213">
        <v>3</v>
      </c>
      <c r="E46" s="208" t="s">
        <v>676</v>
      </c>
      <c r="F46" s="35">
        <f>SUM(F43:F45)</f>
        <v>0</v>
      </c>
      <c r="G46" s="36">
        <f>SUM(G43:G45)</f>
        <v>0</v>
      </c>
    </row>
    <row r="47" spans="1:7" ht="11.65" customHeight="1" x14ac:dyDescent="0.2">
      <c r="A47" s="213">
        <v>3</v>
      </c>
      <c r="E47" s="209"/>
      <c r="F47" s="28"/>
      <c r="G47" s="29"/>
    </row>
    <row r="48" spans="1:7" ht="12" customHeight="1" x14ac:dyDescent="0.2">
      <c r="A48" s="213">
        <v>3</v>
      </c>
      <c r="B48" s="213" t="s">
        <v>245</v>
      </c>
      <c r="C48" s="214">
        <v>19</v>
      </c>
      <c r="D48" s="286"/>
      <c r="E48" s="234" t="str">
        <f ca="1">INDEX(TBLStructure[Full Note Title],MATCH(C48,TBLStructure[Model Reference],0))</f>
        <v>1.2C: Interest</v>
      </c>
      <c r="F48" s="28"/>
      <c r="G48" s="29"/>
    </row>
    <row r="49" spans="1:7" ht="12" customHeight="1" x14ac:dyDescent="0.2">
      <c r="A49" s="213">
        <v>3</v>
      </c>
      <c r="D49" s="286"/>
      <c r="E49" s="209" t="s">
        <v>140</v>
      </c>
      <c r="F49" s="28">
        <v>0</v>
      </c>
      <c r="G49" s="29">
        <v>0</v>
      </c>
    </row>
    <row r="50" spans="1:7" ht="12" customHeight="1" x14ac:dyDescent="0.2">
      <c r="A50" s="213">
        <v>3</v>
      </c>
      <c r="E50" s="209" t="s">
        <v>142</v>
      </c>
      <c r="F50" s="28">
        <v>0</v>
      </c>
      <c r="G50" s="29">
        <v>0</v>
      </c>
    </row>
    <row r="51" spans="1:7" ht="12" customHeight="1" x14ac:dyDescent="0.2">
      <c r="A51" s="213">
        <v>3</v>
      </c>
      <c r="E51" s="209" t="s">
        <v>143</v>
      </c>
      <c r="F51" s="28">
        <v>0</v>
      </c>
      <c r="G51" s="29">
        <v>0</v>
      </c>
    </row>
    <row r="52" spans="1:7" ht="12" customHeight="1" x14ac:dyDescent="0.2">
      <c r="A52" s="213">
        <v>3</v>
      </c>
      <c r="E52" s="209" t="s">
        <v>677</v>
      </c>
      <c r="F52" s="28">
        <v>0</v>
      </c>
      <c r="G52" s="29">
        <v>0</v>
      </c>
    </row>
    <row r="53" spans="1:7" ht="12" customHeight="1" x14ac:dyDescent="0.2">
      <c r="A53" s="213">
        <v>3</v>
      </c>
      <c r="E53" s="208" t="s">
        <v>678</v>
      </c>
      <c r="F53" s="35">
        <f>SUM(F48:F52)</f>
        <v>0</v>
      </c>
      <c r="G53" s="36">
        <f>SUM(G48:G52)</f>
        <v>0</v>
      </c>
    </row>
    <row r="54" spans="1:7" x14ac:dyDescent="0.2">
      <c r="A54" s="213">
        <v>3</v>
      </c>
      <c r="F54" s="54"/>
      <c r="G54" s="54"/>
    </row>
    <row r="55" spans="1:7" ht="16.899999999999999" customHeight="1" x14ac:dyDescent="0.2">
      <c r="A55" s="213">
        <v>3</v>
      </c>
      <c r="F55" s="54"/>
      <c r="G55" s="54"/>
    </row>
    <row r="56" spans="1:7" x14ac:dyDescent="0.2">
      <c r="A56" s="213">
        <v>3</v>
      </c>
      <c r="F56" s="54"/>
      <c r="G56" s="54"/>
    </row>
    <row r="57" spans="1:7" ht="12" customHeight="1" x14ac:dyDescent="0.2">
      <c r="A57" s="213">
        <v>3</v>
      </c>
      <c r="B57" s="213" t="s">
        <v>245</v>
      </c>
      <c r="C57" s="214">
        <v>20</v>
      </c>
      <c r="D57" s="286"/>
      <c r="E57" s="234" t="str">
        <f ca="1">INDEX(TBLStructure[Full Note Title],MATCH(C57,TBLStructure[Model Reference],0))</f>
        <v>1.2D: Dividends</v>
      </c>
      <c r="F57" s="282"/>
      <c r="G57" s="283"/>
    </row>
    <row r="58" spans="1:7" ht="12" customHeight="1" x14ac:dyDescent="0.2">
      <c r="A58" s="213">
        <v>3</v>
      </c>
      <c r="D58" s="286"/>
      <c r="E58" s="209" t="s">
        <v>679</v>
      </c>
      <c r="F58" s="28">
        <v>0</v>
      </c>
      <c r="G58" s="29">
        <v>0</v>
      </c>
    </row>
    <row r="59" spans="1:7" ht="12" customHeight="1" x14ac:dyDescent="0.2">
      <c r="A59" s="213">
        <v>3</v>
      </c>
      <c r="E59" s="209" t="s">
        <v>680</v>
      </c>
      <c r="F59" s="28">
        <v>0</v>
      </c>
      <c r="G59" s="29">
        <v>0</v>
      </c>
    </row>
    <row r="60" spans="1:7" ht="12" customHeight="1" x14ac:dyDescent="0.2">
      <c r="A60" s="213">
        <v>3</v>
      </c>
      <c r="E60" s="209" t="s">
        <v>681</v>
      </c>
      <c r="F60" s="28">
        <v>0</v>
      </c>
      <c r="G60" s="29">
        <v>0</v>
      </c>
    </row>
    <row r="61" spans="1:7" ht="12" customHeight="1" x14ac:dyDescent="0.2">
      <c r="A61" s="213">
        <v>3</v>
      </c>
      <c r="E61" s="209" t="s">
        <v>405</v>
      </c>
      <c r="F61" s="28">
        <v>0</v>
      </c>
      <c r="G61" s="29">
        <v>0</v>
      </c>
    </row>
    <row r="62" spans="1:7" ht="12" customHeight="1" x14ac:dyDescent="0.2">
      <c r="A62" s="213">
        <v>3</v>
      </c>
      <c r="E62" s="208" t="s">
        <v>682</v>
      </c>
      <c r="F62" s="35">
        <f>SUM(F57:F61)</f>
        <v>0</v>
      </c>
      <c r="G62" s="36">
        <f>SUM(G57:G61)</f>
        <v>0</v>
      </c>
    </row>
    <row r="63" spans="1:7" ht="9.6" customHeight="1" x14ac:dyDescent="0.2">
      <c r="A63" s="213">
        <v>3</v>
      </c>
      <c r="E63" s="245"/>
      <c r="F63" s="275"/>
      <c r="G63" s="287"/>
    </row>
    <row r="64" spans="1:7" ht="12" customHeight="1" x14ac:dyDescent="0.2">
      <c r="A64" s="213">
        <v>3</v>
      </c>
      <c r="B64" s="213" t="s">
        <v>245</v>
      </c>
      <c r="C64" s="214">
        <v>21</v>
      </c>
      <c r="E64" s="234" t="str">
        <f ca="1">INDEX(TBLStructure[Full Note Title],MATCH(C64,TBLStructure[Model Reference],0))</f>
        <v>1.2E: Rental income</v>
      </c>
      <c r="F64" s="275"/>
      <c r="G64" s="287"/>
    </row>
    <row r="65" spans="1:7" ht="12" customHeight="1" x14ac:dyDescent="0.2">
      <c r="A65" s="213">
        <v>3</v>
      </c>
      <c r="E65" s="215" t="s">
        <v>683</v>
      </c>
      <c r="F65" s="275"/>
      <c r="G65" s="287"/>
    </row>
    <row r="66" spans="1:7" s="256" customFormat="1" x14ac:dyDescent="0.2">
      <c r="A66" s="256">
        <v>3</v>
      </c>
      <c r="C66" s="288"/>
      <c r="D66" s="39" t="s">
        <v>684</v>
      </c>
      <c r="E66" s="289" t="s">
        <v>685</v>
      </c>
      <c r="F66" s="31">
        <v>0</v>
      </c>
      <c r="G66" s="32">
        <v>0</v>
      </c>
    </row>
    <row r="67" spans="1:7" s="256" customFormat="1" x14ac:dyDescent="0.2">
      <c r="A67" s="256">
        <v>3</v>
      </c>
      <c r="C67" s="288"/>
      <c r="D67" s="39" t="s">
        <v>686</v>
      </c>
      <c r="E67" s="289" t="s">
        <v>687</v>
      </c>
      <c r="F67" s="31">
        <v>0</v>
      </c>
      <c r="G67" s="32">
        <v>0</v>
      </c>
    </row>
    <row r="68" spans="1:7" s="256" customFormat="1" x14ac:dyDescent="0.2">
      <c r="A68" s="256">
        <v>3</v>
      </c>
      <c r="C68" s="288"/>
      <c r="D68" s="39" t="s">
        <v>688</v>
      </c>
      <c r="E68" s="289" t="s">
        <v>689</v>
      </c>
      <c r="F68" s="31">
        <v>0</v>
      </c>
      <c r="G68" s="32">
        <v>0</v>
      </c>
    </row>
    <row r="69" spans="1:7" ht="12" hidden="1" customHeight="1" x14ac:dyDescent="0.2">
      <c r="A69" s="213">
        <v>3</v>
      </c>
      <c r="D69" s="216" t="s">
        <v>690</v>
      </c>
      <c r="E69" s="289" t="s">
        <v>691</v>
      </c>
      <c r="F69" s="31">
        <v>0</v>
      </c>
      <c r="G69" s="32">
        <v>0</v>
      </c>
    </row>
    <row r="70" spans="1:7" ht="12" customHeight="1" x14ac:dyDescent="0.2">
      <c r="A70" s="213">
        <v>3</v>
      </c>
      <c r="D70" s="216"/>
      <c r="E70" s="216" t="s">
        <v>692</v>
      </c>
      <c r="F70" s="31"/>
      <c r="G70" s="32"/>
    </row>
    <row r="71" spans="1:7" ht="13.15" hidden="1" customHeight="1" x14ac:dyDescent="0.2">
      <c r="A71" s="213">
        <v>1</v>
      </c>
      <c r="D71" s="216" t="s">
        <v>693</v>
      </c>
      <c r="E71" s="289" t="s">
        <v>694</v>
      </c>
      <c r="F71" s="31">
        <v>0</v>
      </c>
      <c r="G71" s="32">
        <v>0</v>
      </c>
    </row>
    <row r="72" spans="1:7" x14ac:dyDescent="0.2">
      <c r="A72" s="213">
        <v>1</v>
      </c>
      <c r="D72" s="39" t="s">
        <v>695</v>
      </c>
      <c r="E72" s="289" t="s">
        <v>694</v>
      </c>
      <c r="F72" s="31">
        <v>0</v>
      </c>
      <c r="G72" s="32">
        <v>0</v>
      </c>
    </row>
    <row r="73" spans="1:7" s="256" customFormat="1" x14ac:dyDescent="0.2">
      <c r="A73" s="256">
        <v>3</v>
      </c>
      <c r="C73" s="288"/>
      <c r="D73" s="39" t="s">
        <v>696</v>
      </c>
      <c r="E73" s="289" t="s">
        <v>697</v>
      </c>
      <c r="F73" s="31">
        <v>0</v>
      </c>
      <c r="G73" s="32">
        <v>0</v>
      </c>
    </row>
    <row r="74" spans="1:7" s="290" customFormat="1" x14ac:dyDescent="0.2">
      <c r="A74" s="290">
        <v>3</v>
      </c>
      <c r="C74" s="291"/>
      <c r="D74" s="39" t="s">
        <v>698</v>
      </c>
      <c r="E74" s="289" t="s">
        <v>689</v>
      </c>
      <c r="F74" s="31">
        <v>0</v>
      </c>
      <c r="G74" s="32">
        <v>0</v>
      </c>
    </row>
    <row r="75" spans="1:7" s="256" customFormat="1" x14ac:dyDescent="0.2">
      <c r="A75" s="256">
        <v>3</v>
      </c>
      <c r="C75" s="288"/>
      <c r="D75" s="39" t="s">
        <v>699</v>
      </c>
      <c r="E75" s="216" t="s">
        <v>700</v>
      </c>
      <c r="F75" s="31">
        <v>0</v>
      </c>
      <c r="G75" s="32">
        <v>0</v>
      </c>
    </row>
    <row r="76" spans="1:7" ht="12" customHeight="1" x14ac:dyDescent="0.2">
      <c r="A76" s="213">
        <v>3</v>
      </c>
      <c r="E76" s="208" t="s">
        <v>701</v>
      </c>
      <c r="F76" s="60">
        <f>SUM(F65:F75)</f>
        <v>0</v>
      </c>
      <c r="G76" s="61">
        <f>SUM(G65:G75)</f>
        <v>0</v>
      </c>
    </row>
    <row r="77" spans="1:7" ht="9.1999999999999993" customHeight="1" x14ac:dyDescent="0.2">
      <c r="A77" s="213">
        <v>3</v>
      </c>
      <c r="E77" s="208"/>
      <c r="F77" s="92"/>
      <c r="G77" s="93"/>
    </row>
    <row r="78" spans="1:7" s="256" customFormat="1" ht="12" customHeight="1" x14ac:dyDescent="0.2">
      <c r="A78" s="256">
        <v>3</v>
      </c>
      <c r="C78" s="288"/>
      <c r="D78" s="215"/>
      <c r="E78" s="21" t="s">
        <v>702</v>
      </c>
      <c r="F78" s="25"/>
      <c r="G78" s="92"/>
    </row>
    <row r="79" spans="1:7" s="256" customFormat="1" ht="48.75" customHeight="1" x14ac:dyDescent="0.2">
      <c r="C79" s="288"/>
      <c r="D79" s="266" t="s">
        <v>703</v>
      </c>
      <c r="E79" s="1095" t="s">
        <v>704</v>
      </c>
      <c r="F79" s="1148"/>
      <c r="G79" s="1148"/>
    </row>
    <row r="80" spans="1:7" s="256" customFormat="1" ht="15" x14ac:dyDescent="0.2">
      <c r="C80" s="288"/>
      <c r="D80" s="263" t="s">
        <v>705</v>
      </c>
      <c r="E80" s="1095" t="s">
        <v>706</v>
      </c>
      <c r="F80" s="1148"/>
      <c r="G80" s="1148"/>
    </row>
    <row r="81" spans="1:34" s="254" customFormat="1" ht="11.45" customHeight="1" x14ac:dyDescent="0.25">
      <c r="A81" s="256"/>
      <c r="B81" s="256"/>
      <c r="C81" s="288"/>
      <c r="D81" s="215"/>
      <c r="E81" s="9"/>
      <c r="F81" s="292"/>
      <c r="G81" s="292"/>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row>
    <row r="82" spans="1:34" s="297" customFormat="1" ht="12" customHeight="1" x14ac:dyDescent="0.2">
      <c r="A82" s="293">
        <v>3</v>
      </c>
      <c r="B82" s="293"/>
      <c r="C82" s="294"/>
      <c r="D82" s="295" t="s">
        <v>707</v>
      </c>
      <c r="E82" s="1149" t="s">
        <v>708</v>
      </c>
      <c r="F82" s="1149"/>
      <c r="G82" s="1149"/>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row>
    <row r="83" spans="1:34" s="297" customFormat="1" ht="12" customHeight="1" x14ac:dyDescent="0.2">
      <c r="A83" s="293"/>
      <c r="B83" s="293"/>
      <c r="C83" s="294"/>
      <c r="D83" s="295"/>
      <c r="E83" s="296"/>
      <c r="F83" s="228" t="str">
        <f>Contents!F3</f>
        <v>20X2</v>
      </c>
      <c r="G83" s="229" t="str">
        <f>Contents!F4</f>
        <v>20X1</v>
      </c>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row>
    <row r="84" spans="1:34" s="297" customFormat="1" ht="12" customHeight="1" x14ac:dyDescent="0.2">
      <c r="A84" s="293"/>
      <c r="B84" s="293"/>
      <c r="C84" s="294"/>
      <c r="D84" s="295"/>
      <c r="E84" s="296"/>
      <c r="F84" s="242" t="s">
        <v>305</v>
      </c>
      <c r="G84" s="243" t="s">
        <v>305</v>
      </c>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row>
    <row r="85" spans="1:34" s="297" customFormat="1" ht="12" customHeight="1" x14ac:dyDescent="0.2">
      <c r="A85" s="293">
        <v>3</v>
      </c>
      <c r="B85" s="293"/>
      <c r="C85" s="294"/>
      <c r="D85" s="216"/>
      <c r="E85" s="298" t="s">
        <v>709</v>
      </c>
      <c r="F85" s="261">
        <v>0</v>
      </c>
      <c r="G85" s="261">
        <v>0</v>
      </c>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row>
    <row r="86" spans="1:34" s="297" customFormat="1" ht="12" customHeight="1" x14ac:dyDescent="0.2">
      <c r="A86" s="293">
        <v>3</v>
      </c>
      <c r="B86" s="293"/>
      <c r="C86" s="294"/>
      <c r="D86" s="216"/>
      <c r="E86" s="298" t="s">
        <v>710</v>
      </c>
      <c r="F86" s="261">
        <v>0</v>
      </c>
      <c r="G86" s="261">
        <v>0</v>
      </c>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row>
    <row r="87" spans="1:34" s="297" customFormat="1" ht="12" customHeight="1" x14ac:dyDescent="0.2">
      <c r="A87" s="293">
        <v>3</v>
      </c>
      <c r="B87" s="293"/>
      <c r="C87" s="294"/>
      <c r="D87" s="216"/>
      <c r="E87" s="298" t="s">
        <v>711</v>
      </c>
      <c r="F87" s="261">
        <v>0</v>
      </c>
      <c r="G87" s="261">
        <v>0</v>
      </c>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row>
    <row r="88" spans="1:34" s="297" customFormat="1" ht="12" customHeight="1" x14ac:dyDescent="0.2">
      <c r="A88" s="293">
        <v>3</v>
      </c>
      <c r="B88" s="293"/>
      <c r="C88" s="294"/>
      <c r="D88" s="216"/>
      <c r="E88" s="298" t="s">
        <v>712</v>
      </c>
      <c r="F88" s="261">
        <v>0</v>
      </c>
      <c r="G88" s="261">
        <v>0</v>
      </c>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row>
    <row r="89" spans="1:34" s="297" customFormat="1" ht="12" customHeight="1" x14ac:dyDescent="0.2">
      <c r="A89" s="293">
        <v>3</v>
      </c>
      <c r="B89" s="293"/>
      <c r="C89" s="294"/>
      <c r="D89" s="216"/>
      <c r="E89" s="298" t="s">
        <v>713</v>
      </c>
      <c r="F89" s="261">
        <v>0</v>
      </c>
      <c r="G89" s="261">
        <v>0</v>
      </c>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4" s="297" customFormat="1" ht="12" customHeight="1" x14ac:dyDescent="0.2">
      <c r="A90" s="293">
        <v>3</v>
      </c>
      <c r="B90" s="293"/>
      <c r="C90" s="294"/>
      <c r="D90" s="216"/>
      <c r="E90" s="298" t="s">
        <v>714</v>
      </c>
      <c r="F90" s="299">
        <v>0</v>
      </c>
      <c r="G90" s="299">
        <v>0</v>
      </c>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row>
    <row r="91" spans="1:34" s="297" customFormat="1" ht="12" customHeight="1" x14ac:dyDescent="0.2">
      <c r="A91" s="293">
        <v>3</v>
      </c>
      <c r="B91" s="293"/>
      <c r="C91" s="294"/>
      <c r="D91" s="216"/>
      <c r="E91" s="83" t="s">
        <v>715</v>
      </c>
      <c r="F91" s="300">
        <f>SUM(F85:F90)</f>
        <v>0</v>
      </c>
      <c r="G91" s="300">
        <f>SUM(G85:G90)</f>
        <v>0</v>
      </c>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row>
    <row r="92" spans="1:34" s="297" customFormat="1" ht="12" customHeight="1" x14ac:dyDescent="0.2">
      <c r="A92" s="293"/>
      <c r="B92" s="293"/>
      <c r="C92" s="294"/>
      <c r="D92" s="216"/>
      <c r="E92" s="298" t="s">
        <v>716</v>
      </c>
      <c r="F92" s="261">
        <v>0</v>
      </c>
      <c r="G92" s="261">
        <v>0</v>
      </c>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row>
    <row r="93" spans="1:34" s="297" customFormat="1" ht="12" customHeight="1" x14ac:dyDescent="0.2">
      <c r="A93" s="293"/>
      <c r="B93" s="293"/>
      <c r="C93" s="294"/>
      <c r="D93" s="216"/>
      <c r="E93" s="298" t="s">
        <v>717</v>
      </c>
      <c r="F93" s="261">
        <v>0</v>
      </c>
      <c r="G93" s="261">
        <v>0</v>
      </c>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row>
    <row r="94" spans="1:34" s="297" customFormat="1" ht="12" customHeight="1" x14ac:dyDescent="0.2">
      <c r="A94" s="293"/>
      <c r="B94" s="293"/>
      <c r="C94" s="294"/>
      <c r="D94" s="216"/>
      <c r="E94" s="83" t="s">
        <v>718</v>
      </c>
      <c r="F94" s="52">
        <f>SUM(F91:F93)</f>
        <v>0</v>
      </c>
      <c r="G94" s="52">
        <f>SUM(G91:G93)</f>
        <v>0</v>
      </c>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row>
    <row r="95" spans="1:34" s="297" customFormat="1" ht="12" customHeight="1" x14ac:dyDescent="0.2">
      <c r="A95" s="293"/>
      <c r="B95" s="293"/>
      <c r="C95" s="294"/>
      <c r="D95" s="216"/>
      <c r="E95" s="83"/>
      <c r="F95" s="261"/>
      <c r="G95" s="26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row>
    <row r="96" spans="1:34" s="256" customFormat="1" ht="12" customHeight="1" x14ac:dyDescent="0.2">
      <c r="A96" s="256">
        <v>3</v>
      </c>
      <c r="C96" s="288"/>
      <c r="D96" s="215"/>
      <c r="E96" s="21" t="s">
        <v>719</v>
      </c>
      <c r="F96" s="25"/>
      <c r="G96" s="92"/>
    </row>
    <row r="97" spans="1:34" s="256" customFormat="1" ht="48" customHeight="1" x14ac:dyDescent="0.2">
      <c r="C97" s="288"/>
      <c r="D97" s="266" t="s">
        <v>703</v>
      </c>
      <c r="E97" s="1095" t="s">
        <v>704</v>
      </c>
      <c r="F97" s="1148"/>
      <c r="G97" s="1148"/>
    </row>
    <row r="98" spans="1:34" s="254" customFormat="1" ht="6" customHeight="1" x14ac:dyDescent="0.25">
      <c r="A98" s="256">
        <v>3</v>
      </c>
      <c r="B98" s="256"/>
      <c r="C98" s="288"/>
      <c r="D98" s="215"/>
      <c r="E98" s="9"/>
      <c r="F98" s="292"/>
      <c r="G98" s="292"/>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row>
    <row r="99" spans="1:34" s="297" customFormat="1" ht="12" customHeight="1" x14ac:dyDescent="0.2">
      <c r="A99" s="293">
        <v>3</v>
      </c>
      <c r="B99" s="293"/>
      <c r="C99" s="294"/>
      <c r="D99" s="295" t="s">
        <v>720</v>
      </c>
      <c r="E99" s="1149" t="s">
        <v>721</v>
      </c>
      <c r="F99" s="1149"/>
      <c r="G99" s="1149"/>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row>
    <row r="100" spans="1:34" s="297" customFormat="1" ht="12" customHeight="1" x14ac:dyDescent="0.2">
      <c r="A100" s="293"/>
      <c r="B100" s="293"/>
      <c r="C100" s="294"/>
      <c r="D100" s="295"/>
      <c r="E100" s="296"/>
      <c r="F100" s="228" t="str">
        <f>Contents!F3</f>
        <v>20X2</v>
      </c>
      <c r="G100" s="229" t="str">
        <f>Contents!F4</f>
        <v>20X1</v>
      </c>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row>
    <row r="101" spans="1:34" s="297" customFormat="1" ht="12" customHeight="1" x14ac:dyDescent="0.2">
      <c r="A101" s="293"/>
      <c r="B101" s="293"/>
      <c r="C101" s="294"/>
      <c r="D101" s="295"/>
      <c r="E101" s="296"/>
      <c r="F101" s="242" t="s">
        <v>305</v>
      </c>
      <c r="G101" s="243" t="s">
        <v>305</v>
      </c>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row>
    <row r="102" spans="1:34" s="297" customFormat="1" ht="12" customHeight="1" x14ac:dyDescent="0.2">
      <c r="A102" s="293">
        <v>3</v>
      </c>
      <c r="B102" s="293"/>
      <c r="C102" s="294"/>
      <c r="D102" s="216"/>
      <c r="E102" s="298" t="s">
        <v>709</v>
      </c>
      <c r="F102" s="261">
        <v>0</v>
      </c>
      <c r="G102" s="261">
        <v>0</v>
      </c>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row>
    <row r="103" spans="1:34" s="297" customFormat="1" ht="12" customHeight="1" x14ac:dyDescent="0.2">
      <c r="A103" s="293">
        <v>3</v>
      </c>
      <c r="B103" s="293"/>
      <c r="C103" s="294"/>
      <c r="D103" s="216"/>
      <c r="E103" s="298" t="s">
        <v>710</v>
      </c>
      <c r="F103" s="261">
        <v>0</v>
      </c>
      <c r="G103" s="261">
        <v>0</v>
      </c>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row>
    <row r="104" spans="1:34" s="297" customFormat="1" ht="12" customHeight="1" x14ac:dyDescent="0.2">
      <c r="A104" s="293">
        <v>3</v>
      </c>
      <c r="B104" s="293"/>
      <c r="C104" s="294"/>
      <c r="D104" s="216"/>
      <c r="E104" s="298" t="s">
        <v>711</v>
      </c>
      <c r="F104" s="261">
        <v>0</v>
      </c>
      <c r="G104" s="261">
        <v>0</v>
      </c>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row>
    <row r="105" spans="1:34" s="297" customFormat="1" ht="12" customHeight="1" x14ac:dyDescent="0.2">
      <c r="A105" s="293">
        <v>3</v>
      </c>
      <c r="B105" s="293"/>
      <c r="C105" s="294"/>
      <c r="D105" s="216"/>
      <c r="E105" s="298" t="s">
        <v>712</v>
      </c>
      <c r="F105" s="261">
        <v>0</v>
      </c>
      <c r="G105" s="261">
        <v>0</v>
      </c>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row>
    <row r="106" spans="1:34" s="297" customFormat="1" ht="12" customHeight="1" x14ac:dyDescent="0.2">
      <c r="A106" s="293">
        <v>3</v>
      </c>
      <c r="B106" s="293"/>
      <c r="C106" s="294"/>
      <c r="D106" s="216"/>
      <c r="E106" s="298" t="s">
        <v>713</v>
      </c>
      <c r="F106" s="261">
        <v>0</v>
      </c>
      <c r="G106" s="261">
        <v>0</v>
      </c>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row>
    <row r="107" spans="1:34" s="297" customFormat="1" ht="12" customHeight="1" x14ac:dyDescent="0.2">
      <c r="A107" s="293">
        <v>3</v>
      </c>
      <c r="B107" s="293"/>
      <c r="C107" s="294"/>
      <c r="D107" s="216"/>
      <c r="E107" s="298" t="s">
        <v>714</v>
      </c>
      <c r="F107" s="299">
        <v>0</v>
      </c>
      <c r="G107" s="299">
        <v>0</v>
      </c>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row>
    <row r="108" spans="1:34" s="297" customFormat="1" ht="12" customHeight="1" x14ac:dyDescent="0.2">
      <c r="A108" s="293">
        <v>3</v>
      </c>
      <c r="B108" s="293"/>
      <c r="C108" s="294"/>
      <c r="D108" s="216"/>
      <c r="E108" s="83" t="s">
        <v>715</v>
      </c>
      <c r="F108" s="52">
        <f>SUM(F102:F107)</f>
        <v>0</v>
      </c>
      <c r="G108" s="52">
        <f>SUM(G102:G107)</f>
        <v>0</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row>
    <row r="109" spans="1:34" s="254" customFormat="1" ht="6" customHeight="1" x14ac:dyDescent="0.25">
      <c r="A109" s="256">
        <v>3</v>
      </c>
      <c r="B109" s="256"/>
      <c r="C109" s="288"/>
      <c r="D109" s="215"/>
      <c r="E109" s="9"/>
      <c r="F109" s="292"/>
      <c r="G109" s="292"/>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row>
    <row r="110" spans="1:34" ht="23.65" customHeight="1" x14ac:dyDescent="0.2">
      <c r="A110" s="213">
        <v>3</v>
      </c>
      <c r="D110" s="266" t="s">
        <v>609</v>
      </c>
      <c r="E110" s="1141" t="s">
        <v>722</v>
      </c>
      <c r="F110" s="1142"/>
      <c r="G110" s="1142"/>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row>
    <row r="111" spans="1:34" ht="8.65" customHeight="1" x14ac:dyDescent="0.2">
      <c r="E111" s="64"/>
      <c r="F111" s="40"/>
      <c r="G111" s="41"/>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row>
    <row r="112" spans="1:34" ht="12.75" customHeight="1" x14ac:dyDescent="0.2">
      <c r="A112" s="213">
        <v>3</v>
      </c>
      <c r="E112" s="209"/>
      <c r="F112" s="22" t="str">
        <f>Contents!F3</f>
        <v>20X2</v>
      </c>
      <c r="G112" s="23" t="str">
        <f>Contents!F4</f>
        <v>20X1</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row>
    <row r="113" spans="1:34" ht="12.75" customHeight="1" thickBot="1" x14ac:dyDescent="0.25">
      <c r="A113" s="213">
        <v>3</v>
      </c>
      <c r="E113" s="230"/>
      <c r="F113" s="279" t="s">
        <v>305</v>
      </c>
      <c r="G113" s="280" t="s">
        <v>305</v>
      </c>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row>
    <row r="114" spans="1:34" ht="12" customHeight="1" x14ac:dyDescent="0.2">
      <c r="A114" s="213">
        <v>3</v>
      </c>
      <c r="B114" s="213" t="s">
        <v>245</v>
      </c>
      <c r="C114" s="214">
        <v>23</v>
      </c>
      <c r="D114" s="286"/>
      <c r="E114" s="234" t="str">
        <f ca="1">INDEX(TBLStructure[Full Note Title],MATCH(C114,TBLStructure[Model Reference],0))</f>
        <v>1.2F: Other revenue</v>
      </c>
      <c r="F114" s="40"/>
      <c r="G114" s="41"/>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row>
    <row r="115" spans="1:34" ht="12" customHeight="1" x14ac:dyDescent="0.2">
      <c r="A115" s="213">
        <v>3</v>
      </c>
      <c r="D115" s="1144" t="s">
        <v>723</v>
      </c>
      <c r="E115" s="245" t="s">
        <v>724</v>
      </c>
      <c r="F115" s="28">
        <v>0</v>
      </c>
      <c r="G115" s="29">
        <v>0</v>
      </c>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row>
    <row r="116" spans="1:34" ht="14.25" customHeight="1" x14ac:dyDescent="0.2">
      <c r="A116" s="213">
        <v>3</v>
      </c>
      <c r="D116" s="1144"/>
      <c r="E116" s="245" t="s">
        <v>725</v>
      </c>
      <c r="F116" s="28"/>
      <c r="G116" s="29"/>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row>
    <row r="117" spans="1:34" s="272" customFormat="1" x14ac:dyDescent="0.2">
      <c r="A117" s="272">
        <v>1</v>
      </c>
      <c r="C117" s="273"/>
      <c r="D117" s="1145" t="s">
        <v>726</v>
      </c>
      <c r="E117" s="301" t="s">
        <v>727</v>
      </c>
      <c r="F117" s="28">
        <v>0</v>
      </c>
      <c r="G117" s="29">
        <v>0</v>
      </c>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row>
    <row r="118" spans="1:34" ht="12" customHeight="1" x14ac:dyDescent="0.2">
      <c r="A118" s="213">
        <v>3</v>
      </c>
      <c r="D118" s="1145"/>
      <c r="E118" s="264" t="s">
        <v>728</v>
      </c>
      <c r="F118" s="28">
        <v>0</v>
      </c>
      <c r="G118" s="29">
        <v>0</v>
      </c>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row>
    <row r="119" spans="1:34" ht="16.5" customHeight="1" x14ac:dyDescent="0.2">
      <c r="A119" s="213">
        <v>3</v>
      </c>
      <c r="E119" s="208" t="s">
        <v>729</v>
      </c>
      <c r="F119" s="35">
        <f>SUM(F115:F118)</f>
        <v>0</v>
      </c>
      <c r="G119" s="36">
        <f>SUM(G115:G118)</f>
        <v>0</v>
      </c>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row>
    <row r="120" spans="1:34" ht="16.5" customHeight="1" x14ac:dyDescent="0.2">
      <c r="E120" s="208"/>
      <c r="F120" s="40"/>
      <c r="G120" s="41"/>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row>
    <row r="121" spans="1:34" s="1" customFormat="1" ht="24.6" customHeight="1" x14ac:dyDescent="0.2">
      <c r="C121" s="233"/>
      <c r="D121" s="266" t="s">
        <v>730</v>
      </c>
      <c r="E121" s="1145" t="s">
        <v>731</v>
      </c>
      <c r="F121" s="1145"/>
      <c r="G121" s="1145"/>
      <c r="H121" s="209"/>
    </row>
    <row r="122" spans="1:34" s="1" customFormat="1" ht="14.25" x14ac:dyDescent="0.2">
      <c r="C122" s="233"/>
      <c r="D122" s="3"/>
    </row>
    <row r="123" spans="1:34" s="1" customFormat="1" ht="14.25" x14ac:dyDescent="0.2">
      <c r="C123" s="233"/>
      <c r="D123" s="3"/>
    </row>
    <row r="124" spans="1:34" s="1" customFormat="1" ht="24" x14ac:dyDescent="0.2">
      <c r="C124" s="233"/>
      <c r="D124" s="302" t="s">
        <v>723</v>
      </c>
    </row>
    <row r="125" spans="1:34" s="1" customFormat="1" ht="14.25" x14ac:dyDescent="0.2">
      <c r="C125" s="233"/>
      <c r="D125" s="3"/>
    </row>
    <row r="126" spans="1:34" s="1" customFormat="1" ht="14.25" x14ac:dyDescent="0.2">
      <c r="C126" s="233"/>
      <c r="D126" s="3"/>
    </row>
    <row r="127" spans="1:34" ht="63" customHeight="1" x14ac:dyDescent="0.2">
      <c r="A127" s="213">
        <v>3</v>
      </c>
      <c r="E127" s="208"/>
      <c r="F127" s="40"/>
      <c r="G127" s="41"/>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6"/>
    </row>
    <row r="128" spans="1:34" s="1" customFormat="1" ht="14.25" hidden="1" x14ac:dyDescent="0.2">
      <c r="A128" s="1">
        <v>3</v>
      </c>
      <c r="B128" s="213" t="s">
        <v>245</v>
      </c>
      <c r="C128" s="214">
        <v>162</v>
      </c>
      <c r="E128" s="303" t="str">
        <f ca="1">INDEX(TBLStructure[Full Note Title],MATCH(C128,TBLStructure[Model Reference],0))</f>
        <v>3.2FHidden: Volunteer services</v>
      </c>
      <c r="F128" s="303"/>
      <c r="G128" s="304"/>
      <c r="H128" s="304"/>
    </row>
    <row r="129" spans="1:34" ht="12" customHeight="1" x14ac:dyDescent="0.2">
      <c r="A129" s="213">
        <v>3</v>
      </c>
      <c r="D129" s="216"/>
      <c r="E129" s="281" t="s">
        <v>263</v>
      </c>
      <c r="F129" s="40"/>
      <c r="G129" s="41"/>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row>
    <row r="130" spans="1:34" ht="7.9" customHeight="1" x14ac:dyDescent="0.2">
      <c r="A130" s="213">
        <v>3</v>
      </c>
      <c r="D130" s="216"/>
      <c r="E130" s="209"/>
      <c r="F130" s="40"/>
      <c r="G130" s="41"/>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row>
    <row r="131" spans="1:34" ht="12" customHeight="1" x14ac:dyDescent="0.2">
      <c r="A131" s="213">
        <v>3</v>
      </c>
      <c r="B131" s="213" t="s">
        <v>245</v>
      </c>
      <c r="C131" s="214">
        <v>24</v>
      </c>
      <c r="D131" s="39" t="s">
        <v>265</v>
      </c>
      <c r="E131" s="234" t="str">
        <f ca="1">INDEX(TBLStructure[Full Note Title],MATCH(C131,TBLStructure[Model Reference],0))</f>
        <v>1.2G: Foreign exchange gains</v>
      </c>
      <c r="F131" s="275"/>
      <c r="G131" s="287"/>
    </row>
    <row r="132" spans="1:34" ht="12" customHeight="1" x14ac:dyDescent="0.2">
      <c r="A132" s="213">
        <v>3</v>
      </c>
      <c r="D132" s="39"/>
      <c r="E132" s="245" t="s">
        <v>641</v>
      </c>
      <c r="F132" s="28">
        <v>0</v>
      </c>
      <c r="G132" s="29">
        <v>0</v>
      </c>
    </row>
    <row r="133" spans="1:34" ht="12" customHeight="1" x14ac:dyDescent="0.2">
      <c r="A133" s="213">
        <v>3</v>
      </c>
      <c r="D133" s="216"/>
      <c r="E133" s="245" t="s">
        <v>642</v>
      </c>
      <c r="F133" s="28">
        <v>0</v>
      </c>
      <c r="G133" s="29">
        <v>0</v>
      </c>
    </row>
    <row r="134" spans="1:34" ht="12" customHeight="1" x14ac:dyDescent="0.2">
      <c r="A134" s="213">
        <v>3</v>
      </c>
      <c r="D134" s="216"/>
      <c r="E134" s="208" t="s">
        <v>732</v>
      </c>
      <c r="F134" s="35">
        <f>SUM(F131:F133)</f>
        <v>0</v>
      </c>
      <c r="G134" s="36">
        <f>SUM(G131:G133)</f>
        <v>0</v>
      </c>
    </row>
    <row r="135" spans="1:34" x14ac:dyDescent="0.2">
      <c r="A135" s="213">
        <v>3</v>
      </c>
      <c r="D135" s="216"/>
      <c r="E135" s="209"/>
      <c r="F135" s="28"/>
      <c r="G135" s="29"/>
    </row>
    <row r="136" spans="1:34" ht="12" customHeight="1" x14ac:dyDescent="0.2">
      <c r="A136" s="213">
        <v>3</v>
      </c>
      <c r="B136" s="213" t="s">
        <v>245</v>
      </c>
      <c r="C136" s="214">
        <v>25</v>
      </c>
      <c r="D136" s="39" t="s">
        <v>266</v>
      </c>
      <c r="E136" s="234" t="str">
        <f ca="1">INDEX(TBLStructure[Full Note Title],MATCH(C136,TBLStructure[Model Reference],0))</f>
        <v>1.2H: Reversal of write-downs and impairment</v>
      </c>
      <c r="F136" s="28"/>
      <c r="G136" s="29"/>
    </row>
    <row r="137" spans="1:34" ht="12" customHeight="1" x14ac:dyDescent="0.2">
      <c r="A137" s="213">
        <v>3</v>
      </c>
      <c r="D137" s="216"/>
      <c r="E137" s="245" t="s">
        <v>733</v>
      </c>
      <c r="F137" s="237">
        <v>0</v>
      </c>
      <c r="G137" s="238">
        <v>0</v>
      </c>
    </row>
    <row r="138" spans="1:34" ht="12" customHeight="1" x14ac:dyDescent="0.2">
      <c r="A138" s="213">
        <v>3</v>
      </c>
      <c r="D138" s="1144" t="s">
        <v>629</v>
      </c>
      <c r="E138" s="39" t="s">
        <v>734</v>
      </c>
      <c r="F138" s="237">
        <v>0</v>
      </c>
      <c r="G138" s="238">
        <v>0</v>
      </c>
    </row>
    <row r="139" spans="1:34" ht="12" customHeight="1" x14ac:dyDescent="0.2">
      <c r="D139" s="1144"/>
      <c r="E139" s="271" t="s">
        <v>735</v>
      </c>
      <c r="F139" s="237">
        <v>0</v>
      </c>
      <c r="G139" s="238">
        <v>0</v>
      </c>
    </row>
    <row r="140" spans="1:34" ht="24" x14ac:dyDescent="0.2">
      <c r="D140" s="295"/>
      <c r="E140" s="271" t="s">
        <v>736</v>
      </c>
      <c r="F140" s="237">
        <v>0</v>
      </c>
      <c r="G140" s="238">
        <v>0</v>
      </c>
    </row>
    <row r="141" spans="1:34" ht="12" customHeight="1" x14ac:dyDescent="0.2">
      <c r="D141" s="216"/>
      <c r="E141" s="271" t="s">
        <v>737</v>
      </c>
      <c r="F141" s="237">
        <v>0</v>
      </c>
      <c r="G141" s="238">
        <v>0</v>
      </c>
    </row>
    <row r="142" spans="1:34" ht="12" customHeight="1" x14ac:dyDescent="0.2">
      <c r="D142" s="216"/>
      <c r="E142" s="271" t="s">
        <v>738</v>
      </c>
      <c r="F142" s="237">
        <v>0</v>
      </c>
      <c r="G142" s="238">
        <v>0</v>
      </c>
    </row>
    <row r="143" spans="1:34" ht="12" customHeight="1" x14ac:dyDescent="0.2">
      <c r="D143" s="216"/>
      <c r="E143" s="271" t="s">
        <v>739</v>
      </c>
      <c r="F143" s="237">
        <v>0</v>
      </c>
      <c r="G143" s="238">
        <v>0</v>
      </c>
    </row>
    <row r="144" spans="1:34" ht="12" customHeight="1" x14ac:dyDescent="0.2">
      <c r="A144" s="213">
        <v>3</v>
      </c>
      <c r="E144" s="208" t="s">
        <v>740</v>
      </c>
      <c r="F144" s="35">
        <f>SUM(F136:F143)</f>
        <v>0</v>
      </c>
      <c r="G144" s="36">
        <f>SUM(G136:G143)</f>
        <v>0</v>
      </c>
    </row>
    <row r="145" spans="1:8" x14ac:dyDescent="0.2">
      <c r="A145" s="213">
        <v>3</v>
      </c>
      <c r="E145" s="267"/>
      <c r="F145" s="28"/>
      <c r="G145" s="29"/>
    </row>
    <row r="146" spans="1:8" ht="12.75" customHeight="1" x14ac:dyDescent="0.2">
      <c r="A146" s="213">
        <v>3</v>
      </c>
      <c r="E146" s="209"/>
      <c r="F146" s="22" t="str">
        <f>Contents!F3</f>
        <v>20X2</v>
      </c>
      <c r="G146" s="23" t="str">
        <f>Contents!F4</f>
        <v>20X1</v>
      </c>
    </row>
    <row r="147" spans="1:8" ht="12.75" customHeight="1" thickBot="1" x14ac:dyDescent="0.25">
      <c r="A147" s="213">
        <v>3</v>
      </c>
      <c r="E147" s="230"/>
      <c r="F147" s="279" t="s">
        <v>305</v>
      </c>
      <c r="G147" s="280" t="s">
        <v>305</v>
      </c>
    </row>
    <row r="148" spans="1:8" ht="12" customHeight="1" x14ac:dyDescent="0.2">
      <c r="A148" s="213">
        <v>3</v>
      </c>
      <c r="B148" s="213" t="s">
        <v>245</v>
      </c>
      <c r="C148" s="214">
        <v>26</v>
      </c>
      <c r="E148" s="234" t="str">
        <f ca="1">INDEX(TBLStructure[Full Note Title],MATCH(C148,TBLStructure[Model Reference],0))</f>
        <v>1.2I: Other gains</v>
      </c>
      <c r="F148" s="28"/>
      <c r="G148" s="29"/>
    </row>
    <row r="149" spans="1:8" ht="12" customHeight="1" x14ac:dyDescent="0.2">
      <c r="A149" s="213">
        <v>3</v>
      </c>
      <c r="D149" s="216" t="s">
        <v>741</v>
      </c>
      <c r="E149" s="54" t="s">
        <v>742</v>
      </c>
      <c r="F149" s="28">
        <v>0</v>
      </c>
      <c r="G149" s="29">
        <v>0</v>
      </c>
    </row>
    <row r="150" spans="1:8" ht="12" customHeight="1" x14ac:dyDescent="0.2">
      <c r="A150" s="213">
        <v>3</v>
      </c>
      <c r="D150" s="1145" t="s">
        <v>723</v>
      </c>
      <c r="E150" s="245" t="s">
        <v>725</v>
      </c>
    </row>
    <row r="151" spans="1:8" ht="12" customHeight="1" x14ac:dyDescent="0.2">
      <c r="A151" s="213">
        <v>3</v>
      </c>
      <c r="D151" s="1145"/>
      <c r="E151" s="305" t="s">
        <v>743</v>
      </c>
      <c r="F151" s="31">
        <v>0</v>
      </c>
      <c r="G151" s="32">
        <v>0</v>
      </c>
    </row>
    <row r="152" spans="1:8" s="256" customFormat="1" x14ac:dyDescent="0.2">
      <c r="C152" s="288"/>
      <c r="D152" s="39" t="s">
        <v>647</v>
      </c>
      <c r="E152" s="245" t="s">
        <v>744</v>
      </c>
      <c r="F152" s="31">
        <v>0</v>
      </c>
      <c r="G152" s="32">
        <v>0</v>
      </c>
    </row>
    <row r="153" spans="1:8" ht="12" customHeight="1" x14ac:dyDescent="0.2">
      <c r="A153" s="213">
        <v>3</v>
      </c>
      <c r="D153" s="216"/>
      <c r="E153" s="245" t="s">
        <v>745</v>
      </c>
      <c r="F153" s="31">
        <v>0</v>
      </c>
      <c r="G153" s="32">
        <v>0</v>
      </c>
    </row>
    <row r="154" spans="1:8" ht="12" customHeight="1" x14ac:dyDescent="0.2">
      <c r="A154" s="213">
        <v>3</v>
      </c>
      <c r="D154" s="216"/>
      <c r="E154" s="245" t="s">
        <v>405</v>
      </c>
      <c r="F154" s="31">
        <v>0</v>
      </c>
      <c r="G154" s="32">
        <v>0</v>
      </c>
    </row>
    <row r="155" spans="1:8" ht="12" customHeight="1" x14ac:dyDescent="0.2">
      <c r="A155" s="213">
        <v>3</v>
      </c>
      <c r="D155" s="216"/>
      <c r="E155" s="208" t="s">
        <v>746</v>
      </c>
      <c r="F155" s="60">
        <f>SUM(F148:F154)</f>
        <v>0</v>
      </c>
      <c r="G155" s="61">
        <f>SUM(G148:G154)</f>
        <v>0</v>
      </c>
    </row>
    <row r="156" spans="1:8" s="254" customFormat="1" ht="6" customHeight="1" x14ac:dyDescent="0.25">
      <c r="A156" s="254">
        <v>3</v>
      </c>
      <c r="C156" s="255"/>
      <c r="D156" s="216"/>
      <c r="E156" s="9"/>
      <c r="F156" s="292"/>
      <c r="G156" s="292"/>
    </row>
    <row r="157" spans="1:8" ht="14.25" x14ac:dyDescent="0.2">
      <c r="A157" s="213">
        <v>3</v>
      </c>
      <c r="D157" s="266" t="s">
        <v>609</v>
      </c>
      <c r="E157" s="1141" t="s">
        <v>747</v>
      </c>
      <c r="F157" s="1142"/>
      <c r="G157" s="1142"/>
      <c r="H157" s="29"/>
    </row>
    <row r="158" spans="1:8" x14ac:dyDescent="0.2">
      <c r="A158" s="213">
        <v>3</v>
      </c>
      <c r="E158" s="208"/>
      <c r="F158" s="40"/>
      <c r="G158" s="41"/>
    </row>
    <row r="159" spans="1:8" ht="111" customHeight="1" x14ac:dyDescent="0.2">
      <c r="A159" s="213">
        <v>3</v>
      </c>
      <c r="E159" s="208"/>
      <c r="F159" s="40"/>
      <c r="G159" s="41"/>
      <c r="H159" s="1053"/>
    </row>
    <row r="160" spans="1:8" ht="12" customHeight="1" x14ac:dyDescent="0.2">
      <c r="A160" s="213">
        <v>3</v>
      </c>
      <c r="B160" s="213" t="s">
        <v>245</v>
      </c>
      <c r="C160" s="214">
        <v>27</v>
      </c>
      <c r="D160" s="1147" t="s">
        <v>748</v>
      </c>
      <c r="E160" s="234" t="str">
        <f ca="1">INDEX(TBLStructure[Full Note Title],MATCH(C160,TBLStructure[Model Reference],0))</f>
        <v>1.2J: Revenue from Government</v>
      </c>
      <c r="F160" s="208"/>
      <c r="G160" s="283"/>
    </row>
    <row r="161" spans="1:7" ht="12" customHeight="1" x14ac:dyDescent="0.2">
      <c r="A161" s="213">
        <v>3</v>
      </c>
      <c r="D161" s="1147"/>
      <c r="E161" s="209" t="s">
        <v>165</v>
      </c>
      <c r="F161" s="282"/>
      <c r="G161" s="283"/>
    </row>
    <row r="162" spans="1:7" ht="12" customHeight="1" x14ac:dyDescent="0.2">
      <c r="A162" s="213">
        <v>3</v>
      </c>
      <c r="E162" s="285" t="s">
        <v>749</v>
      </c>
      <c r="F162" s="28">
        <v>0</v>
      </c>
      <c r="G162" s="29">
        <v>0</v>
      </c>
    </row>
    <row r="163" spans="1:7" ht="12" customHeight="1" x14ac:dyDescent="0.2">
      <c r="A163" s="213">
        <v>3</v>
      </c>
      <c r="E163" s="285" t="s">
        <v>750</v>
      </c>
      <c r="F163" s="28">
        <v>0</v>
      </c>
      <c r="G163" s="29">
        <v>0</v>
      </c>
    </row>
    <row r="164" spans="1:7" ht="12" customHeight="1" x14ac:dyDescent="0.2">
      <c r="A164" s="213">
        <v>3</v>
      </c>
      <c r="E164" s="285" t="s">
        <v>405</v>
      </c>
      <c r="F164" s="28">
        <v>0</v>
      </c>
      <c r="G164" s="29">
        <v>0</v>
      </c>
    </row>
    <row r="165" spans="1:7" ht="12" customHeight="1" x14ac:dyDescent="0.2">
      <c r="A165" s="213">
        <v>3</v>
      </c>
      <c r="E165" s="54" t="s">
        <v>751</v>
      </c>
      <c r="F165" s="28">
        <v>0</v>
      </c>
      <c r="G165" s="29">
        <v>0</v>
      </c>
    </row>
    <row r="166" spans="1:7" ht="12" customHeight="1" x14ac:dyDescent="0.2">
      <c r="A166" s="213">
        <v>3</v>
      </c>
      <c r="E166" s="54" t="s">
        <v>752</v>
      </c>
      <c r="F166" s="306"/>
      <c r="G166" s="306"/>
    </row>
    <row r="167" spans="1:7" ht="12" customHeight="1" x14ac:dyDescent="0.2">
      <c r="A167" s="213">
        <v>3</v>
      </c>
      <c r="E167" s="285" t="s">
        <v>753</v>
      </c>
      <c r="F167" s="28">
        <v>0</v>
      </c>
      <c r="G167" s="29">
        <v>0</v>
      </c>
    </row>
    <row r="168" spans="1:7" ht="12" customHeight="1" x14ac:dyDescent="0.2">
      <c r="A168" s="213">
        <v>3</v>
      </c>
      <c r="E168" s="285" t="s">
        <v>405</v>
      </c>
      <c r="F168" s="28">
        <v>0</v>
      </c>
      <c r="G168" s="29">
        <v>0</v>
      </c>
    </row>
    <row r="169" spans="1:7" ht="12" customHeight="1" x14ac:dyDescent="0.2">
      <c r="A169" s="213">
        <v>3</v>
      </c>
      <c r="E169" s="208" t="s">
        <v>754</v>
      </c>
      <c r="F169" s="35">
        <f>SUM(F161:F168)</f>
        <v>0</v>
      </c>
      <c r="G169" s="36">
        <f>SUM(G161:G168)</f>
        <v>0</v>
      </c>
    </row>
    <row r="170" spans="1:7" ht="7.15" customHeight="1" x14ac:dyDescent="0.2">
      <c r="A170" s="213">
        <v>3</v>
      </c>
    </row>
    <row r="171" spans="1:7" ht="141" customHeight="1" x14ac:dyDescent="0.2">
      <c r="A171" s="213">
        <v>3</v>
      </c>
    </row>
    <row r="172" spans="1:7" s="307" customFormat="1" ht="12" hidden="1" customHeight="1" x14ac:dyDescent="0.2">
      <c r="A172" s="307">
        <v>3</v>
      </c>
      <c r="B172" s="307" t="s">
        <v>245</v>
      </c>
      <c r="C172" s="308">
        <v>164</v>
      </c>
      <c r="D172" s="309"/>
      <c r="E172" s="310" t="str">
        <f ca="1">INDEX(TBLStructure[Full Note Title],MATCH(C172,TBLStructure[Model Reference],0))</f>
        <v>1.2KHidden: Unsatisfied obligations</v>
      </c>
      <c r="F172" s="311"/>
      <c r="G172" s="312"/>
    </row>
    <row r="173" spans="1:7" s="307" customFormat="1" ht="27.75" hidden="1" customHeight="1" x14ac:dyDescent="0.2">
      <c r="C173" s="308"/>
      <c r="D173" s="313"/>
      <c r="E173" s="1146" t="s">
        <v>755</v>
      </c>
      <c r="F173" s="1146"/>
      <c r="G173" s="1146"/>
    </row>
    <row r="174" spans="1:7" s="307" customFormat="1" ht="26.45" hidden="1" customHeight="1" x14ac:dyDescent="0.2">
      <c r="C174" s="308"/>
      <c r="D174" s="313"/>
      <c r="E174" s="1146" t="s">
        <v>756</v>
      </c>
      <c r="F174" s="1146"/>
      <c r="G174" s="1146"/>
    </row>
    <row r="175" spans="1:7" hidden="1" x14ac:dyDescent="0.2">
      <c r="A175" s="213">
        <v>3</v>
      </c>
    </row>
  </sheetData>
  <mergeCells count="18">
    <mergeCell ref="E121:G121"/>
    <mergeCell ref="B1:C1"/>
    <mergeCell ref="D13:D14"/>
    <mergeCell ref="E14:G14"/>
    <mergeCell ref="E79:G79"/>
    <mergeCell ref="E80:G80"/>
    <mergeCell ref="E82:G82"/>
    <mergeCell ref="E97:G97"/>
    <mergeCell ref="E99:G99"/>
    <mergeCell ref="E110:G110"/>
    <mergeCell ref="D115:D116"/>
    <mergeCell ref="D117:D118"/>
    <mergeCell ref="D138:D139"/>
    <mergeCell ref="D150:D151"/>
    <mergeCell ref="E157:G157"/>
    <mergeCell ref="E173:G173"/>
    <mergeCell ref="E174:G174"/>
    <mergeCell ref="D160:D161"/>
  </mergeCells>
  <printOptions horizontalCentered="1"/>
  <pageMargins left="0.23622047244094491" right="0.23622047244094491" top="0.74803149606299213" bottom="0.74803149606299213" header="0.31496062992125984" footer="0.31496062992125984"/>
  <pageSetup paperSize="9" scale="96" fitToHeight="0" orientation="portrait" r:id="rId1"/>
  <rowBreaks count="3" manualBreakCount="3">
    <brk id="39" min="4" max="6" man="1"/>
    <brk id="95" min="4" max="6" man="1"/>
    <brk id="145" min="4" max="6" man="1"/>
  </row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0444-383F-4972-9E17-47E87238085E}">
  <sheetPr codeName="Sheet33">
    <tabColor theme="9" tint="0.79998168889431442"/>
  </sheetPr>
  <dimension ref="A1:I949"/>
  <sheetViews>
    <sheetView showGridLines="0" view="pageBreakPreview" topLeftCell="D3" zoomScaleNormal="100" zoomScaleSheetLayoutView="100" workbookViewId="0">
      <selection activeCell="O126" sqref="O126"/>
    </sheetView>
  </sheetViews>
  <sheetFormatPr defaultRowHeight="12.75" x14ac:dyDescent="0.2"/>
  <cols>
    <col min="1" max="1" width="5.5703125" style="213" hidden="1" customWidth="1"/>
    <col min="2" max="2" width="4.28515625" style="213" hidden="1" customWidth="1"/>
    <col min="3" max="3" width="5.28515625" style="214" hidden="1" customWidth="1"/>
    <col min="4" max="4" width="17.42578125" style="215" customWidth="1"/>
    <col min="5" max="5" width="63.42578125" style="215" customWidth="1"/>
    <col min="6" max="6" width="13.42578125" style="215" customWidth="1"/>
    <col min="7" max="7" width="13.7109375" style="215" customWidth="1"/>
    <col min="8" max="9670" width="9.140625" style="213"/>
    <col min="9671" max="9671" width="9.28515625" style="213" customWidth="1"/>
    <col min="9672" max="16384" width="9.140625" style="213"/>
  </cols>
  <sheetData>
    <row r="1" spans="1:9" x14ac:dyDescent="0.2">
      <c r="A1" s="213" t="s">
        <v>0</v>
      </c>
      <c r="D1" s="1061" t="s">
        <v>757</v>
      </c>
    </row>
    <row r="2" spans="1:9" ht="18.75" x14ac:dyDescent="0.2">
      <c r="A2" s="213">
        <v>3</v>
      </c>
      <c r="B2" s="1143" t="s">
        <v>243</v>
      </c>
      <c r="C2" s="1143"/>
      <c r="D2" s="218"/>
      <c r="E2" s="219"/>
      <c r="F2" s="219"/>
      <c r="G2" s="219"/>
      <c r="H2" s="221"/>
      <c r="I2" s="221"/>
    </row>
    <row r="3" spans="1:9" ht="34.5" customHeight="1" x14ac:dyDescent="0.2">
      <c r="A3" s="213">
        <v>3</v>
      </c>
      <c r="B3" s="217"/>
      <c r="C3" s="314"/>
      <c r="D3" s="218"/>
      <c r="E3" s="219"/>
      <c r="F3" s="219"/>
      <c r="G3" s="219"/>
      <c r="H3" s="221"/>
      <c r="I3" s="221"/>
    </row>
    <row r="4" spans="1:9" ht="38.25" customHeight="1" x14ac:dyDescent="0.2">
      <c r="A4" s="213">
        <v>3</v>
      </c>
      <c r="D4" s="218"/>
      <c r="E4" s="219"/>
      <c r="F4" s="219"/>
      <c r="G4" s="219"/>
      <c r="H4" s="221"/>
      <c r="I4" s="221"/>
    </row>
    <row r="5" spans="1:9" ht="15" customHeight="1" x14ac:dyDescent="0.2">
      <c r="A5" s="213">
        <v>3</v>
      </c>
      <c r="B5" s="213" t="s">
        <v>577</v>
      </c>
      <c r="C5" s="214">
        <v>30</v>
      </c>
      <c r="E5" s="315" t="str">
        <f ca="1">INDEX(TBLStructure[Number],MATCH(C5,TBLStructure[Model Reference],0))&amp;"."&amp;INDEX(TBLStructure[Sub Number],MATCH(C5,TBLStructure[Model Reference],0))&amp;" "&amp;INDEX(TBLStructure[Sub-category],MATCH(C5,TBLStructure[Model Reference],0))</f>
        <v>2.1 Administered - Expenses</v>
      </c>
      <c r="F5" s="315"/>
      <c r="G5" s="315"/>
    </row>
    <row r="6" spans="1:9" ht="12.75" customHeight="1" x14ac:dyDescent="0.2">
      <c r="A6" s="213">
        <v>3</v>
      </c>
      <c r="D6" s="1153" t="s">
        <v>567</v>
      </c>
      <c r="E6" s="316"/>
      <c r="F6" s="317" t="str">
        <f>Contents!F3</f>
        <v>20X2</v>
      </c>
      <c r="G6" s="318" t="str">
        <f>Contents!F4</f>
        <v>20X1</v>
      </c>
    </row>
    <row r="7" spans="1:9" ht="12.75" customHeight="1" thickBot="1" x14ac:dyDescent="0.25">
      <c r="A7" s="213">
        <v>3</v>
      </c>
      <c r="D7" s="1153"/>
      <c r="E7" s="319"/>
      <c r="F7" s="320" t="s">
        <v>249</v>
      </c>
      <c r="G7" s="321" t="s">
        <v>249</v>
      </c>
    </row>
    <row r="8" spans="1:9" ht="7.5" customHeight="1" x14ac:dyDescent="0.2">
      <c r="A8" s="213">
        <v>3</v>
      </c>
      <c r="E8" s="316"/>
      <c r="F8" s="322"/>
      <c r="G8" s="323"/>
    </row>
    <row r="9" spans="1:9" ht="12" customHeight="1" x14ac:dyDescent="0.2">
      <c r="A9" s="213">
        <v>3</v>
      </c>
      <c r="B9" s="213" t="s">
        <v>245</v>
      </c>
      <c r="C9" s="214">
        <v>30</v>
      </c>
      <c r="E9" s="324" t="str">
        <f ca="1">INDEX(TBLStructure[Full Note Title],MATCH(C9,TBLStructure[Model Reference],0))</f>
        <v>2.1A: Employee benefits</v>
      </c>
      <c r="F9" s="323"/>
      <c r="G9" s="316"/>
    </row>
    <row r="10" spans="1:9" ht="12" customHeight="1" x14ac:dyDescent="0.2">
      <c r="A10" s="213">
        <v>3</v>
      </c>
      <c r="E10" s="316" t="s">
        <v>578</v>
      </c>
      <c r="F10" s="108">
        <v>0</v>
      </c>
      <c r="G10" s="109">
        <v>0</v>
      </c>
    </row>
    <row r="11" spans="1:9" ht="12" customHeight="1" x14ac:dyDescent="0.2">
      <c r="A11" s="213">
        <v>3</v>
      </c>
      <c r="E11" s="316" t="s">
        <v>579</v>
      </c>
      <c r="F11" s="108">
        <v>0</v>
      </c>
      <c r="G11" s="109">
        <v>0</v>
      </c>
    </row>
    <row r="12" spans="1:9" ht="12" customHeight="1" x14ac:dyDescent="0.2">
      <c r="A12" s="213">
        <v>3</v>
      </c>
      <c r="E12" s="325" t="s">
        <v>580</v>
      </c>
      <c r="F12" s="108">
        <v>0</v>
      </c>
      <c r="G12" s="109">
        <v>0</v>
      </c>
    </row>
    <row r="13" spans="1:9" ht="12" customHeight="1" x14ac:dyDescent="0.2">
      <c r="A13" s="213">
        <v>3</v>
      </c>
      <c r="E13" s="325" t="s">
        <v>581</v>
      </c>
      <c r="F13" s="108">
        <v>0</v>
      </c>
      <c r="G13" s="109">
        <v>0</v>
      </c>
    </row>
    <row r="14" spans="1:9" ht="12" customHeight="1" x14ac:dyDescent="0.2">
      <c r="A14" s="213">
        <v>3</v>
      </c>
      <c r="E14" s="316" t="s">
        <v>582</v>
      </c>
      <c r="F14" s="108">
        <v>0</v>
      </c>
      <c r="G14" s="109">
        <v>0</v>
      </c>
    </row>
    <row r="15" spans="1:9" ht="12" customHeight="1" x14ac:dyDescent="0.2">
      <c r="A15" s="213">
        <v>3</v>
      </c>
      <c r="E15" s="316" t="s">
        <v>758</v>
      </c>
      <c r="F15" s="108">
        <v>0</v>
      </c>
      <c r="G15" s="109">
        <v>0</v>
      </c>
    </row>
    <row r="16" spans="1:9" ht="12" customHeight="1" x14ac:dyDescent="0.2">
      <c r="A16" s="213">
        <v>3</v>
      </c>
      <c r="E16" s="326" t="s">
        <v>584</v>
      </c>
      <c r="F16" s="114">
        <f>SUM(F9:F15)</f>
        <v>0</v>
      </c>
      <c r="G16" s="115">
        <f>SUM(G9:G15)</f>
        <v>0</v>
      </c>
    </row>
    <row r="17" spans="1:7" ht="12" customHeight="1" x14ac:dyDescent="0.2">
      <c r="E17" s="326"/>
      <c r="F17" s="122"/>
      <c r="G17" s="123"/>
    </row>
    <row r="18" spans="1:7" ht="12" customHeight="1" x14ac:dyDescent="0.2">
      <c r="E18" s="326"/>
      <c r="F18" s="122"/>
      <c r="G18" s="123"/>
    </row>
    <row r="19" spans="1:7" ht="12" customHeight="1" x14ac:dyDescent="0.2">
      <c r="E19" s="326"/>
      <c r="F19" s="122"/>
      <c r="G19" s="123"/>
    </row>
    <row r="20" spans="1:7" ht="7.5" customHeight="1" x14ac:dyDescent="0.2">
      <c r="A20" s="213">
        <v>3</v>
      </c>
      <c r="E20" s="316"/>
      <c r="F20" s="108"/>
      <c r="G20" s="109"/>
    </row>
    <row r="21" spans="1:7" ht="12" customHeight="1" x14ac:dyDescent="0.2">
      <c r="A21" s="213">
        <v>3</v>
      </c>
      <c r="B21" s="213" t="s">
        <v>245</v>
      </c>
      <c r="C21" s="214">
        <v>31</v>
      </c>
      <c r="E21" s="324" t="str">
        <f ca="1">INDEX(TBLStructure[Full Note Title],MATCH(C21,TBLStructure[Model Reference],0))</f>
        <v>2.1B: Suppliers</v>
      </c>
      <c r="F21" s="108"/>
      <c r="G21" s="109"/>
    </row>
    <row r="22" spans="1:7" ht="12" customHeight="1" x14ac:dyDescent="0.2">
      <c r="A22" s="213">
        <v>3</v>
      </c>
      <c r="E22" s="327" t="s">
        <v>585</v>
      </c>
      <c r="F22" s="108"/>
      <c r="G22" s="109"/>
    </row>
    <row r="23" spans="1:7" ht="12" customHeight="1" x14ac:dyDescent="0.2">
      <c r="A23" s="213">
        <v>3</v>
      </c>
      <c r="E23" s="328" t="s">
        <v>588</v>
      </c>
      <c r="F23" s="108">
        <v>0</v>
      </c>
      <c r="G23" s="109">
        <v>0</v>
      </c>
    </row>
    <row r="24" spans="1:7" ht="12" customHeight="1" x14ac:dyDescent="0.2">
      <c r="A24" s="213">
        <v>3</v>
      </c>
      <c r="E24" s="328" t="s">
        <v>589</v>
      </c>
      <c r="F24" s="108">
        <v>0</v>
      </c>
      <c r="G24" s="109">
        <v>0</v>
      </c>
    </row>
    <row r="25" spans="1:7" ht="12" customHeight="1" x14ac:dyDescent="0.2">
      <c r="A25" s="213">
        <v>3</v>
      </c>
      <c r="E25" s="328" t="s">
        <v>590</v>
      </c>
      <c r="F25" s="108">
        <v>0</v>
      </c>
      <c r="G25" s="109">
        <v>0</v>
      </c>
    </row>
    <row r="26" spans="1:7" ht="12" customHeight="1" x14ac:dyDescent="0.2">
      <c r="A26" s="213">
        <v>3</v>
      </c>
      <c r="D26" s="329" t="s">
        <v>591</v>
      </c>
      <c r="E26" s="328" t="s">
        <v>592</v>
      </c>
      <c r="F26" s="108">
        <v>0</v>
      </c>
      <c r="G26" s="109">
        <v>0</v>
      </c>
    </row>
    <row r="27" spans="1:7" ht="12" customHeight="1" x14ac:dyDescent="0.2">
      <c r="A27" s="213">
        <v>3</v>
      </c>
      <c r="D27" s="329"/>
      <c r="E27" s="328" t="s">
        <v>593</v>
      </c>
      <c r="F27" s="108">
        <v>0</v>
      </c>
      <c r="G27" s="109">
        <v>0</v>
      </c>
    </row>
    <row r="28" spans="1:7" ht="12" customHeight="1" x14ac:dyDescent="0.2">
      <c r="A28" s="213">
        <v>3</v>
      </c>
      <c r="D28" s="329"/>
      <c r="E28" s="328" t="s">
        <v>405</v>
      </c>
      <c r="F28" s="108">
        <v>0</v>
      </c>
      <c r="G28" s="109">
        <v>0</v>
      </c>
    </row>
    <row r="29" spans="1:7" ht="12" customHeight="1" x14ac:dyDescent="0.2">
      <c r="A29" s="213">
        <v>3</v>
      </c>
      <c r="E29" s="327" t="s">
        <v>594</v>
      </c>
      <c r="F29" s="114">
        <f>SUM(F22:F28)</f>
        <v>0</v>
      </c>
      <c r="G29" s="115">
        <f>SUM(G22:G28)</f>
        <v>0</v>
      </c>
    </row>
    <row r="30" spans="1:7" ht="7.5" customHeight="1" x14ac:dyDescent="0.2">
      <c r="A30" s="213">
        <v>3</v>
      </c>
      <c r="E30" s="327"/>
      <c r="F30" s="122"/>
      <c r="G30" s="123"/>
    </row>
    <row r="31" spans="1:7" ht="12" customHeight="1" x14ac:dyDescent="0.2">
      <c r="A31" s="213">
        <v>3</v>
      </c>
      <c r="E31" s="316" t="s">
        <v>595</v>
      </c>
      <c r="F31" s="108">
        <v>0</v>
      </c>
      <c r="G31" s="109">
        <v>0</v>
      </c>
    </row>
    <row r="32" spans="1:7" ht="12" customHeight="1" x14ac:dyDescent="0.2">
      <c r="A32" s="213">
        <v>3</v>
      </c>
      <c r="E32" s="316" t="s">
        <v>759</v>
      </c>
      <c r="F32" s="108">
        <v>0</v>
      </c>
      <c r="G32" s="109">
        <v>0</v>
      </c>
    </row>
    <row r="33" spans="1:8" ht="12" customHeight="1" x14ac:dyDescent="0.2">
      <c r="A33" s="213">
        <v>3</v>
      </c>
      <c r="E33" s="327" t="s">
        <v>594</v>
      </c>
      <c r="F33" s="114">
        <f>SUM(F31:F32)</f>
        <v>0</v>
      </c>
      <c r="G33" s="115">
        <f>SUM(G31:G32)</f>
        <v>0</v>
      </c>
    </row>
    <row r="34" spans="1:8" ht="7.5" customHeight="1" x14ac:dyDescent="0.2">
      <c r="A34" s="213">
        <v>3</v>
      </c>
      <c r="E34" s="316"/>
      <c r="F34" s="108"/>
      <c r="G34" s="109"/>
    </row>
    <row r="35" spans="1:8" ht="12" customHeight="1" x14ac:dyDescent="0.2">
      <c r="A35" s="213">
        <v>3</v>
      </c>
      <c r="E35" s="327" t="s">
        <v>597</v>
      </c>
      <c r="F35" s="108"/>
      <c r="G35" s="109"/>
    </row>
    <row r="36" spans="1:8" ht="12" customHeight="1" x14ac:dyDescent="0.2">
      <c r="A36" s="213">
        <v>3</v>
      </c>
      <c r="E36" s="330" t="s">
        <v>598</v>
      </c>
      <c r="F36" s="108">
        <v>0</v>
      </c>
      <c r="G36" s="109">
        <v>0</v>
      </c>
    </row>
    <row r="37" spans="1:8" s="254" customFormat="1" x14ac:dyDescent="0.2">
      <c r="A37" s="254">
        <v>1</v>
      </c>
      <c r="C37" s="255"/>
      <c r="D37" s="39" t="s">
        <v>599</v>
      </c>
      <c r="E37" s="330" t="s">
        <v>600</v>
      </c>
      <c r="F37" s="108">
        <v>0</v>
      </c>
      <c r="G37" s="109">
        <v>0</v>
      </c>
    </row>
    <row r="38" spans="1:8" s="254" customFormat="1" x14ac:dyDescent="0.2">
      <c r="A38" s="254">
        <v>1</v>
      </c>
      <c r="C38" s="255"/>
      <c r="D38" s="39" t="s">
        <v>601</v>
      </c>
      <c r="E38" s="330" t="s">
        <v>602</v>
      </c>
      <c r="F38" s="108">
        <v>0</v>
      </c>
      <c r="G38" s="109">
        <v>0</v>
      </c>
    </row>
    <row r="39" spans="1:8" s="254" customFormat="1" x14ac:dyDescent="0.2">
      <c r="A39" s="254">
        <v>1</v>
      </c>
      <c r="C39" s="255"/>
      <c r="D39" s="39" t="s">
        <v>760</v>
      </c>
      <c r="E39" s="330" t="s">
        <v>604</v>
      </c>
      <c r="F39" s="108">
        <v>0</v>
      </c>
      <c r="G39" s="109">
        <v>0</v>
      </c>
    </row>
    <row r="40" spans="1:8" ht="12" customHeight="1" x14ac:dyDescent="0.2">
      <c r="A40" s="213">
        <v>3</v>
      </c>
      <c r="E40" s="327" t="s">
        <v>605</v>
      </c>
      <c r="F40" s="114">
        <f>SUM(F36:F39)</f>
        <v>0</v>
      </c>
      <c r="G40" s="115">
        <f>SUM(G36:G39)</f>
        <v>0</v>
      </c>
    </row>
    <row r="41" spans="1:8" ht="12" customHeight="1" x14ac:dyDescent="0.2">
      <c r="A41" s="213">
        <v>3</v>
      </c>
      <c r="E41" s="326" t="s">
        <v>606</v>
      </c>
      <c r="F41" s="114">
        <f>F40+F29</f>
        <v>0</v>
      </c>
      <c r="G41" s="115">
        <f>G40+G29</f>
        <v>0</v>
      </c>
    </row>
    <row r="42" spans="1:8" ht="7.5" customHeight="1" x14ac:dyDescent="0.2">
      <c r="A42" s="213">
        <v>3</v>
      </c>
      <c r="E42" s="326"/>
      <c r="F42" s="122"/>
      <c r="G42" s="123"/>
    </row>
    <row r="43" spans="1:8" ht="14.25" x14ac:dyDescent="0.2">
      <c r="A43" s="213">
        <v>3</v>
      </c>
      <c r="D43" s="39" t="s">
        <v>607</v>
      </c>
      <c r="E43" s="1150" t="s">
        <v>608</v>
      </c>
      <c r="F43" s="1151"/>
      <c r="G43" s="1151"/>
      <c r="H43" s="29"/>
    </row>
    <row r="44" spans="1:8" ht="27.6" customHeight="1" x14ac:dyDescent="0.2">
      <c r="A44" s="213">
        <v>3</v>
      </c>
      <c r="D44" s="266" t="s">
        <v>609</v>
      </c>
      <c r="E44" s="1150" t="s">
        <v>761</v>
      </c>
      <c r="F44" s="1151"/>
      <c r="G44" s="1151"/>
      <c r="H44" s="29"/>
    </row>
    <row r="45" spans="1:8" ht="8.25" customHeight="1" x14ac:dyDescent="0.2">
      <c r="E45" s="332"/>
      <c r="F45" s="122"/>
      <c r="G45" s="123"/>
      <c r="H45" s="29"/>
    </row>
    <row r="46" spans="1:8" ht="73.900000000000006" customHeight="1" x14ac:dyDescent="0.2">
      <c r="A46" s="213">
        <v>3</v>
      </c>
      <c r="D46" s="263" t="s">
        <v>762</v>
      </c>
      <c r="E46" s="332"/>
      <c r="F46" s="122"/>
      <c r="G46" s="123"/>
      <c r="H46" s="29"/>
    </row>
    <row r="47" spans="1:8" ht="7.5" customHeight="1" x14ac:dyDescent="0.2">
      <c r="A47" s="213">
        <v>3</v>
      </c>
      <c r="E47" s="106"/>
      <c r="F47" s="122"/>
      <c r="G47" s="123"/>
    </row>
    <row r="48" spans="1:8" ht="12.75" customHeight="1" x14ac:dyDescent="0.2">
      <c r="A48" s="213">
        <v>3</v>
      </c>
      <c r="E48" s="316"/>
      <c r="F48" s="317" t="str">
        <f>Contents!F3</f>
        <v>20X2</v>
      </c>
      <c r="G48" s="318" t="str">
        <f>Contents!F4</f>
        <v>20X1</v>
      </c>
    </row>
    <row r="49" spans="1:7" ht="12.75" customHeight="1" thickBot="1" x14ac:dyDescent="0.25">
      <c r="A49" s="213">
        <v>3</v>
      </c>
      <c r="E49" s="319"/>
      <c r="F49" s="320" t="s">
        <v>249</v>
      </c>
      <c r="G49" s="321" t="s">
        <v>249</v>
      </c>
    </row>
    <row r="50" spans="1:7" ht="12" customHeight="1" x14ac:dyDescent="0.2">
      <c r="A50" s="213">
        <v>3</v>
      </c>
      <c r="B50" s="213" t="s">
        <v>245</v>
      </c>
      <c r="C50" s="214">
        <v>32</v>
      </c>
      <c r="E50" s="324" t="str">
        <f ca="1">INDEX(TBLStructure[Full Note Title],MATCH(C50,TBLStructure[Model Reference],0))</f>
        <v>2.1C: Subsidies</v>
      </c>
      <c r="F50" s="333"/>
      <c r="G50" s="334"/>
    </row>
    <row r="51" spans="1:7" ht="12" customHeight="1" x14ac:dyDescent="0.2">
      <c r="A51" s="213">
        <v>3</v>
      </c>
      <c r="E51" s="327" t="s">
        <v>763</v>
      </c>
      <c r="F51" s="108"/>
      <c r="G51" s="109"/>
    </row>
    <row r="52" spans="1:7" ht="12" customHeight="1" x14ac:dyDescent="0.2">
      <c r="A52" s="213">
        <v>3</v>
      </c>
      <c r="D52" s="39" t="s">
        <v>764</v>
      </c>
      <c r="E52" s="335" t="s">
        <v>615</v>
      </c>
      <c r="F52" s="108">
        <v>0</v>
      </c>
      <c r="G52" s="109">
        <v>0</v>
      </c>
    </row>
    <row r="53" spans="1:7" ht="12" customHeight="1" x14ac:dyDescent="0.2">
      <c r="A53" s="213">
        <v>3</v>
      </c>
      <c r="D53" s="39"/>
      <c r="E53" s="335" t="s">
        <v>765</v>
      </c>
      <c r="F53" s="108">
        <v>0</v>
      </c>
      <c r="G53" s="109">
        <v>0</v>
      </c>
    </row>
    <row r="54" spans="1:7" ht="12" customHeight="1" x14ac:dyDescent="0.2">
      <c r="A54" s="213">
        <v>3</v>
      </c>
      <c r="D54" s="216"/>
      <c r="E54" s="335" t="s">
        <v>766</v>
      </c>
      <c r="F54" s="108">
        <v>0</v>
      </c>
      <c r="G54" s="109">
        <v>0</v>
      </c>
    </row>
    <row r="55" spans="1:7" ht="12" customHeight="1" x14ac:dyDescent="0.2">
      <c r="A55" s="213">
        <v>3</v>
      </c>
      <c r="D55" s="216"/>
      <c r="E55" s="335" t="s">
        <v>767</v>
      </c>
      <c r="F55" s="108">
        <v>0</v>
      </c>
      <c r="G55" s="109">
        <v>0</v>
      </c>
    </row>
    <row r="56" spans="1:7" ht="12" customHeight="1" x14ac:dyDescent="0.2">
      <c r="A56" s="213">
        <v>3</v>
      </c>
      <c r="D56" s="216"/>
      <c r="E56" s="326" t="s">
        <v>768</v>
      </c>
      <c r="F56" s="114">
        <f>SUM(F51:F55)</f>
        <v>0</v>
      </c>
      <c r="G56" s="115">
        <f>SUM(G51:G55)</f>
        <v>0</v>
      </c>
    </row>
    <row r="57" spans="1:7" x14ac:dyDescent="0.2">
      <c r="A57" s="213">
        <v>3</v>
      </c>
      <c r="D57" s="216"/>
      <c r="E57" s="316"/>
      <c r="F57" s="108"/>
      <c r="G57" s="109"/>
    </row>
    <row r="58" spans="1:7" ht="12" customHeight="1" x14ac:dyDescent="0.2">
      <c r="A58" s="213">
        <v>3</v>
      </c>
      <c r="B58" s="213" t="s">
        <v>245</v>
      </c>
      <c r="C58" s="214">
        <v>33</v>
      </c>
      <c r="D58" s="216"/>
      <c r="E58" s="324" t="str">
        <f ca="1">INDEX(TBLStructure[Full Note Title],MATCH(C58,TBLStructure[Model Reference],0))</f>
        <v>2.1D: Personal benefits</v>
      </c>
      <c r="F58" s="108"/>
      <c r="G58" s="109"/>
    </row>
    <row r="59" spans="1:7" ht="12" customHeight="1" x14ac:dyDescent="0.2">
      <c r="A59" s="213">
        <v>3</v>
      </c>
      <c r="D59" s="216"/>
      <c r="E59" s="316" t="s">
        <v>769</v>
      </c>
      <c r="F59" s="108"/>
      <c r="G59" s="109"/>
    </row>
    <row r="60" spans="1:7" ht="12" customHeight="1" x14ac:dyDescent="0.2">
      <c r="A60" s="213">
        <v>3</v>
      </c>
      <c r="D60" s="216"/>
      <c r="E60" s="325" t="s">
        <v>770</v>
      </c>
      <c r="F60" s="108">
        <v>0</v>
      </c>
      <c r="G60" s="109">
        <v>0</v>
      </c>
    </row>
    <row r="61" spans="1:7" ht="12" customHeight="1" x14ac:dyDescent="0.2">
      <c r="A61" s="213">
        <v>3</v>
      </c>
      <c r="D61" s="39" t="s">
        <v>764</v>
      </c>
      <c r="E61" s="325" t="s">
        <v>615</v>
      </c>
      <c r="F61" s="108">
        <v>0</v>
      </c>
      <c r="G61" s="109">
        <v>0</v>
      </c>
    </row>
    <row r="62" spans="1:7" ht="12" customHeight="1" x14ac:dyDescent="0.2">
      <c r="A62" s="213">
        <v>3</v>
      </c>
      <c r="D62" s="39"/>
      <c r="E62" s="316" t="s">
        <v>771</v>
      </c>
      <c r="F62" s="108"/>
      <c r="G62" s="109"/>
    </row>
    <row r="63" spans="1:7" ht="12" customHeight="1" x14ac:dyDescent="0.2">
      <c r="A63" s="213">
        <v>3</v>
      </c>
      <c r="D63" s="39" t="s">
        <v>764</v>
      </c>
      <c r="E63" s="325" t="s">
        <v>615</v>
      </c>
      <c r="F63" s="108">
        <v>0</v>
      </c>
      <c r="G63" s="109">
        <v>0</v>
      </c>
    </row>
    <row r="64" spans="1:7" ht="12" customHeight="1" x14ac:dyDescent="0.2">
      <c r="A64" s="213">
        <v>3</v>
      </c>
      <c r="D64" s="39"/>
      <c r="E64" s="326" t="s">
        <v>772</v>
      </c>
      <c r="F64" s="114">
        <f>SUM(F59:F63)</f>
        <v>0</v>
      </c>
      <c r="G64" s="115">
        <f>SUM(G59:G63)</f>
        <v>0</v>
      </c>
    </row>
    <row r="65" spans="1:7" ht="12" customHeight="1" x14ac:dyDescent="0.2">
      <c r="D65" s="39"/>
      <c r="E65" s="326"/>
      <c r="F65" s="122"/>
      <c r="G65" s="123"/>
    </row>
    <row r="66" spans="1:7" ht="12" customHeight="1" x14ac:dyDescent="0.2">
      <c r="D66" s="39"/>
      <c r="E66" s="1154" t="s">
        <v>773</v>
      </c>
      <c r="F66" s="1154"/>
      <c r="G66" s="1154"/>
    </row>
    <row r="67" spans="1:7" ht="12" customHeight="1" x14ac:dyDescent="0.2">
      <c r="D67" s="39"/>
      <c r="E67" s="1154"/>
      <c r="F67" s="1154"/>
      <c r="G67" s="1154"/>
    </row>
    <row r="68" spans="1:7" ht="12" customHeight="1" x14ac:dyDescent="0.2">
      <c r="D68" s="39"/>
      <c r="E68" s="1154"/>
      <c r="F68" s="1154"/>
      <c r="G68" s="1154"/>
    </row>
    <row r="69" spans="1:7" ht="7.5" customHeight="1" x14ac:dyDescent="0.2">
      <c r="A69" s="213">
        <v>3</v>
      </c>
      <c r="D69" s="216"/>
      <c r="E69" s="316"/>
      <c r="F69" s="108"/>
      <c r="G69" s="109"/>
    </row>
    <row r="70" spans="1:7" ht="12" customHeight="1" x14ac:dyDescent="0.2">
      <c r="A70" s="213">
        <v>3</v>
      </c>
      <c r="B70" s="213" t="s">
        <v>245</v>
      </c>
      <c r="C70" s="214">
        <v>34</v>
      </c>
      <c r="D70" s="216"/>
      <c r="E70" s="324" t="str">
        <f ca="1">INDEX(TBLStructure[Full Note Title],MATCH(C70,TBLStructure[Model Reference],0))</f>
        <v>2.1E: Grants</v>
      </c>
      <c r="F70" s="108"/>
      <c r="G70" s="109"/>
    </row>
    <row r="71" spans="1:7" ht="12" customHeight="1" x14ac:dyDescent="0.2">
      <c r="A71" s="213">
        <v>3</v>
      </c>
      <c r="D71" s="216"/>
      <c r="E71" s="316" t="s">
        <v>774</v>
      </c>
      <c r="F71" s="108"/>
      <c r="G71" s="109"/>
    </row>
    <row r="72" spans="1:7" ht="12" customHeight="1" x14ac:dyDescent="0.2">
      <c r="A72" s="213">
        <v>3</v>
      </c>
      <c r="D72" s="39" t="s">
        <v>764</v>
      </c>
      <c r="E72" s="325" t="s">
        <v>612</v>
      </c>
      <c r="F72" s="108">
        <v>0</v>
      </c>
      <c r="G72" s="109">
        <v>0</v>
      </c>
    </row>
    <row r="73" spans="1:7" ht="12" customHeight="1" x14ac:dyDescent="0.2">
      <c r="A73" s="213">
        <v>3</v>
      </c>
      <c r="D73" s="39"/>
      <c r="E73" s="325" t="s">
        <v>613</v>
      </c>
      <c r="F73" s="108">
        <v>0</v>
      </c>
      <c r="G73" s="109">
        <v>0</v>
      </c>
    </row>
    <row r="74" spans="1:7" ht="12" customHeight="1" x14ac:dyDescent="0.2">
      <c r="A74" s="213">
        <v>3</v>
      </c>
      <c r="D74" s="216"/>
      <c r="E74" s="325" t="s">
        <v>614</v>
      </c>
      <c r="F74" s="108">
        <v>0</v>
      </c>
      <c r="G74" s="109">
        <v>0</v>
      </c>
    </row>
    <row r="75" spans="1:7" ht="12" customHeight="1" x14ac:dyDescent="0.2">
      <c r="A75" s="213">
        <v>3</v>
      </c>
      <c r="D75" s="216"/>
      <c r="E75" s="316" t="s">
        <v>775</v>
      </c>
      <c r="F75" s="108"/>
      <c r="G75" s="109"/>
    </row>
    <row r="76" spans="1:7" ht="12" customHeight="1" x14ac:dyDescent="0.2">
      <c r="A76" s="213">
        <v>3</v>
      </c>
      <c r="D76" s="216"/>
      <c r="E76" s="325" t="s">
        <v>776</v>
      </c>
      <c r="F76" s="108">
        <v>0</v>
      </c>
      <c r="G76" s="109">
        <v>0</v>
      </c>
    </row>
    <row r="77" spans="1:7" ht="12" customHeight="1" x14ac:dyDescent="0.2">
      <c r="A77" s="213">
        <v>3</v>
      </c>
      <c r="D77" s="216"/>
      <c r="E77" s="325" t="s">
        <v>777</v>
      </c>
      <c r="F77" s="108">
        <v>0</v>
      </c>
      <c r="G77" s="109">
        <v>0</v>
      </c>
    </row>
    <row r="78" spans="1:7" ht="12" customHeight="1" x14ac:dyDescent="0.2">
      <c r="A78" s="213">
        <v>3</v>
      </c>
      <c r="D78" s="39" t="s">
        <v>764</v>
      </c>
      <c r="E78" s="325" t="s">
        <v>615</v>
      </c>
      <c r="F78" s="108">
        <v>0</v>
      </c>
      <c r="G78" s="109">
        <v>0</v>
      </c>
    </row>
    <row r="79" spans="1:7" ht="12" customHeight="1" x14ac:dyDescent="0.2">
      <c r="A79" s="213">
        <v>3</v>
      </c>
      <c r="D79" s="245"/>
      <c r="E79" s="326" t="s">
        <v>616</v>
      </c>
      <c r="F79" s="114">
        <f>SUM(F71:F78)</f>
        <v>0</v>
      </c>
      <c r="G79" s="115">
        <f>SUM(G71:G78)</f>
        <v>0</v>
      </c>
    </row>
    <row r="80" spans="1:7" ht="10.9" customHeight="1" x14ac:dyDescent="0.2">
      <c r="A80" s="213">
        <v>3</v>
      </c>
      <c r="E80" s="316"/>
      <c r="F80" s="108"/>
      <c r="G80" s="109"/>
    </row>
    <row r="81" spans="1:8" ht="66" customHeight="1" x14ac:dyDescent="0.2">
      <c r="A81" s="213">
        <v>3</v>
      </c>
      <c r="E81" s="316"/>
      <c r="F81" s="108"/>
      <c r="G81" s="109"/>
    </row>
    <row r="82" spans="1:8" ht="12.75" customHeight="1" x14ac:dyDescent="0.2">
      <c r="A82" s="213">
        <v>3</v>
      </c>
      <c r="E82" s="316"/>
      <c r="F82" s="108"/>
      <c r="G82" s="109"/>
    </row>
    <row r="83" spans="1:8" ht="3.6" customHeight="1" x14ac:dyDescent="0.2">
      <c r="A83" s="213">
        <v>3</v>
      </c>
      <c r="E83" s="316"/>
      <c r="F83" s="108"/>
      <c r="G83" s="109"/>
    </row>
    <row r="84" spans="1:8" ht="12" customHeight="1" x14ac:dyDescent="0.2">
      <c r="A84" s="213">
        <v>3</v>
      </c>
      <c r="B84" s="213" t="s">
        <v>245</v>
      </c>
      <c r="C84" s="214">
        <v>35</v>
      </c>
      <c r="E84" s="324" t="str">
        <f ca="1">INDEX(TBLStructure[Full Note Title],MATCH(C84,TBLStructure[Model Reference],0))</f>
        <v>2.1F: Finance costs</v>
      </c>
      <c r="F84" s="122"/>
      <c r="G84" s="109"/>
    </row>
    <row r="85" spans="1:8" ht="12" customHeight="1" x14ac:dyDescent="0.2">
      <c r="A85" s="213">
        <v>3</v>
      </c>
      <c r="E85" s="336" t="s">
        <v>140</v>
      </c>
      <c r="F85" s="108">
        <v>0</v>
      </c>
      <c r="G85" s="109">
        <v>0</v>
      </c>
    </row>
    <row r="86" spans="1:8" x14ac:dyDescent="0.2">
      <c r="A86" s="213">
        <v>3</v>
      </c>
      <c r="D86" s="39" t="s">
        <v>617</v>
      </c>
      <c r="E86" s="336" t="s">
        <v>618</v>
      </c>
      <c r="F86" s="108">
        <v>0</v>
      </c>
      <c r="G86" s="109">
        <v>0</v>
      </c>
    </row>
    <row r="87" spans="1:8" ht="12" customHeight="1" x14ac:dyDescent="0.2">
      <c r="A87" s="213">
        <v>3</v>
      </c>
      <c r="E87" s="336" t="s">
        <v>619</v>
      </c>
      <c r="F87" s="108">
        <v>0</v>
      </c>
      <c r="G87" s="109">
        <v>0</v>
      </c>
    </row>
    <row r="88" spans="1:8" ht="12" customHeight="1" x14ac:dyDescent="0.2">
      <c r="A88" s="213">
        <v>3</v>
      </c>
      <c r="E88" s="336" t="s">
        <v>620</v>
      </c>
      <c r="F88" s="108">
        <v>0</v>
      </c>
      <c r="G88" s="109">
        <v>0</v>
      </c>
    </row>
    <row r="89" spans="1:8" ht="12" customHeight="1" x14ac:dyDescent="0.2">
      <c r="A89" s="213">
        <v>3</v>
      </c>
      <c r="E89" s="336" t="s">
        <v>621</v>
      </c>
      <c r="F89" s="108">
        <v>0</v>
      </c>
      <c r="G89" s="109">
        <v>0</v>
      </c>
    </row>
    <row r="90" spans="1:8" ht="12" customHeight="1" x14ac:dyDescent="0.2">
      <c r="A90" s="213">
        <v>3</v>
      </c>
      <c r="E90" s="337" t="s">
        <v>622</v>
      </c>
      <c r="F90" s="114">
        <f>SUM(F84:F89)</f>
        <v>0</v>
      </c>
      <c r="G90" s="115">
        <f>SUM(G84:G89)</f>
        <v>0</v>
      </c>
    </row>
    <row r="91" spans="1:8" ht="7.5" customHeight="1" x14ac:dyDescent="0.2">
      <c r="A91" s="213">
        <v>3</v>
      </c>
      <c r="E91" s="337"/>
      <c r="F91" s="108"/>
      <c r="G91" s="109"/>
    </row>
    <row r="92" spans="1:8" ht="14.25" x14ac:dyDescent="0.2">
      <c r="A92" s="213">
        <v>3</v>
      </c>
      <c r="D92" s="266" t="s">
        <v>609</v>
      </c>
      <c r="E92" s="1150" t="s">
        <v>778</v>
      </c>
      <c r="F92" s="1151"/>
      <c r="G92" s="1151"/>
      <c r="H92" s="29"/>
    </row>
    <row r="93" spans="1:8" ht="27.6" customHeight="1" x14ac:dyDescent="0.2">
      <c r="D93" s="263"/>
      <c r="E93" s="145"/>
      <c r="F93" s="331"/>
      <c r="G93" s="331"/>
      <c r="H93" s="29"/>
    </row>
    <row r="94" spans="1:8" ht="19.5" customHeight="1" x14ac:dyDescent="0.2">
      <c r="D94" s="263"/>
      <c r="E94" s="145"/>
      <c r="F94" s="331"/>
      <c r="G94" s="331"/>
      <c r="H94" s="29"/>
    </row>
    <row r="95" spans="1:8" x14ac:dyDescent="0.2">
      <c r="A95" s="213">
        <v>3</v>
      </c>
      <c r="C95" s="214">
        <v>147</v>
      </c>
      <c r="D95" s="1153" t="s">
        <v>779</v>
      </c>
      <c r="E95" s="324" t="str">
        <f ca="1">INDEX(TBLStructure[Full Note Title],MATCH(C95,TBLStructure[Model Reference],0))</f>
        <v>2.1G: Impairment loss on financial instruments</v>
      </c>
      <c r="F95" s="108"/>
      <c r="G95" s="109"/>
    </row>
    <row r="96" spans="1:8" x14ac:dyDescent="0.2">
      <c r="A96" s="213">
        <v>3</v>
      </c>
      <c r="D96" s="1153"/>
      <c r="E96" s="336" t="s">
        <v>625</v>
      </c>
      <c r="F96" s="108">
        <v>0</v>
      </c>
      <c r="G96" s="109">
        <v>0</v>
      </c>
    </row>
    <row r="97" spans="1:7" x14ac:dyDescent="0.2">
      <c r="A97" s="213">
        <v>3</v>
      </c>
      <c r="D97" s="338"/>
      <c r="E97" s="336" t="s">
        <v>626</v>
      </c>
      <c r="F97" s="108">
        <v>0</v>
      </c>
      <c r="G97" s="109">
        <v>0</v>
      </c>
    </row>
    <row r="98" spans="1:7" ht="14.45" customHeight="1" x14ac:dyDescent="0.2">
      <c r="A98" s="213">
        <v>3</v>
      </c>
      <c r="E98" s="336" t="s">
        <v>627</v>
      </c>
      <c r="F98" s="108">
        <v>0</v>
      </c>
      <c r="G98" s="109">
        <v>0</v>
      </c>
    </row>
    <row r="99" spans="1:7" ht="13.15" customHeight="1" x14ac:dyDescent="0.2">
      <c r="A99" s="213">
        <v>3</v>
      </c>
      <c r="D99" s="266" t="s">
        <v>780</v>
      </c>
      <c r="E99" s="336" t="s">
        <v>781</v>
      </c>
      <c r="F99" s="108">
        <v>0</v>
      </c>
      <c r="G99" s="109">
        <v>0</v>
      </c>
    </row>
    <row r="100" spans="1:7" ht="20.45" customHeight="1" x14ac:dyDescent="0.2">
      <c r="A100" s="213">
        <v>3</v>
      </c>
      <c r="D100" s="209"/>
      <c r="E100" s="337" t="s">
        <v>782</v>
      </c>
      <c r="F100" s="114">
        <f>SUM(F96:F99)</f>
        <v>0</v>
      </c>
      <c r="G100" s="115">
        <f>SUM(G96:G99)</f>
        <v>0</v>
      </c>
    </row>
    <row r="101" spans="1:7" ht="7.15" customHeight="1" x14ac:dyDescent="0.2">
      <c r="A101" s="213">
        <v>3</v>
      </c>
      <c r="E101" s="337"/>
      <c r="F101" s="108"/>
      <c r="G101" s="109"/>
    </row>
    <row r="102" spans="1:7" ht="12.75" customHeight="1" x14ac:dyDescent="0.2">
      <c r="A102" s="213">
        <v>3</v>
      </c>
      <c r="E102" s="316"/>
      <c r="F102" s="317" t="str">
        <f>Contents!F3</f>
        <v>20X2</v>
      </c>
      <c r="G102" s="318" t="str">
        <f>Contents!F4</f>
        <v>20X1</v>
      </c>
    </row>
    <row r="103" spans="1:7" ht="12.75" customHeight="1" thickBot="1" x14ac:dyDescent="0.25">
      <c r="A103" s="213">
        <v>3</v>
      </c>
      <c r="E103" s="319"/>
      <c r="F103" s="320" t="s">
        <v>249</v>
      </c>
      <c r="G103" s="321" t="s">
        <v>249</v>
      </c>
    </row>
    <row r="104" spans="1:7" ht="12" customHeight="1" x14ac:dyDescent="0.2">
      <c r="A104" s="213">
        <v>3</v>
      </c>
      <c r="B104" s="213" t="s">
        <v>245</v>
      </c>
      <c r="C104" s="214">
        <v>36</v>
      </c>
      <c r="D104" s="39" t="s">
        <v>783</v>
      </c>
      <c r="E104" s="339" t="str">
        <f ca="1">INDEX(TBLStructure[Full Note Title],MATCH(C104,TBLStructure[Model Reference],0))</f>
        <v>2.1H: Write-down and impairment of assets</v>
      </c>
      <c r="F104" s="108"/>
      <c r="G104" s="109"/>
    </row>
    <row r="105" spans="1:7" ht="12" customHeight="1" x14ac:dyDescent="0.2">
      <c r="A105" s="213">
        <v>3</v>
      </c>
      <c r="D105" s="1144" t="s">
        <v>629</v>
      </c>
      <c r="E105" s="340" t="s">
        <v>630</v>
      </c>
      <c r="F105" s="108">
        <v>0</v>
      </c>
      <c r="G105" s="109">
        <v>0</v>
      </c>
    </row>
    <row r="106" spans="1:7" ht="12" customHeight="1" x14ac:dyDescent="0.2">
      <c r="A106" s="213">
        <v>3</v>
      </c>
      <c r="D106" s="1144"/>
      <c r="E106" s="340" t="s">
        <v>631</v>
      </c>
      <c r="F106" s="341">
        <v>0</v>
      </c>
      <c r="G106" s="342">
        <v>0</v>
      </c>
    </row>
    <row r="107" spans="1:7" ht="12" customHeight="1" x14ac:dyDescent="0.2">
      <c r="D107" s="216"/>
      <c r="E107" s="340" t="s">
        <v>632</v>
      </c>
      <c r="F107" s="341">
        <v>0</v>
      </c>
      <c r="G107" s="342">
        <v>0</v>
      </c>
    </row>
    <row r="108" spans="1:7" ht="12" customHeight="1" x14ac:dyDescent="0.2">
      <c r="D108" s="216"/>
      <c r="E108" s="340" t="s">
        <v>633</v>
      </c>
      <c r="F108" s="341">
        <v>0</v>
      </c>
      <c r="G108" s="342">
        <v>0</v>
      </c>
    </row>
    <row r="109" spans="1:7" ht="12" customHeight="1" x14ac:dyDescent="0.2">
      <c r="D109" s="216"/>
      <c r="E109" s="340" t="s">
        <v>634</v>
      </c>
      <c r="F109" s="341">
        <v>0</v>
      </c>
      <c r="G109" s="342">
        <v>0</v>
      </c>
    </row>
    <row r="110" spans="1:7" ht="12" customHeight="1" x14ac:dyDescent="0.2">
      <c r="D110" s="216"/>
      <c r="E110" s="340" t="s">
        <v>635</v>
      </c>
      <c r="F110" s="341">
        <v>0</v>
      </c>
      <c r="G110" s="342">
        <v>0</v>
      </c>
    </row>
    <row r="111" spans="1:7" ht="12" customHeight="1" x14ac:dyDescent="0.2">
      <c r="A111" s="213">
        <v>3</v>
      </c>
      <c r="D111" s="216"/>
      <c r="E111" s="340" t="s">
        <v>636</v>
      </c>
      <c r="F111" s="341">
        <v>0</v>
      </c>
      <c r="G111" s="342">
        <v>0</v>
      </c>
    </row>
    <row r="112" spans="1:7" ht="12" customHeight="1" x14ac:dyDescent="0.2">
      <c r="A112" s="213">
        <v>3</v>
      </c>
      <c r="D112" s="245"/>
      <c r="E112" s="343" t="s">
        <v>638</v>
      </c>
      <c r="F112" s="108">
        <v>0</v>
      </c>
      <c r="G112" s="109">
        <v>0</v>
      </c>
    </row>
    <row r="113" spans="1:7" ht="12" customHeight="1" x14ac:dyDescent="0.2">
      <c r="A113" s="213">
        <v>3</v>
      </c>
      <c r="E113" s="337" t="s">
        <v>784</v>
      </c>
      <c r="F113" s="114">
        <f>SUM(F104:F112)</f>
        <v>0</v>
      </c>
      <c r="G113" s="115">
        <f>SUM(G104:G112)</f>
        <v>0</v>
      </c>
    </row>
    <row r="114" spans="1:7" ht="7.5" customHeight="1" x14ac:dyDescent="0.2">
      <c r="A114" s="213">
        <v>3</v>
      </c>
      <c r="E114" s="344"/>
      <c r="F114" s="345"/>
      <c r="G114" s="346"/>
    </row>
    <row r="115" spans="1:7" ht="12" customHeight="1" x14ac:dyDescent="0.2">
      <c r="A115" s="213">
        <v>3</v>
      </c>
      <c r="B115" s="213" t="s">
        <v>245</v>
      </c>
      <c r="C115" s="214">
        <v>37</v>
      </c>
      <c r="D115" s="39" t="s">
        <v>640</v>
      </c>
      <c r="E115" s="324" t="str">
        <f ca="1">INDEX(TBLStructure[Full Note Title],MATCH(C115,TBLStructure[Model Reference],0))</f>
        <v>2.1I: Foreign exchange losses</v>
      </c>
      <c r="F115" s="108"/>
      <c r="G115" s="109"/>
    </row>
    <row r="116" spans="1:7" ht="12" customHeight="1" x14ac:dyDescent="0.2">
      <c r="A116" s="213">
        <v>3</v>
      </c>
      <c r="D116" s="245"/>
      <c r="E116" s="347" t="s">
        <v>641</v>
      </c>
      <c r="F116" s="108">
        <v>0</v>
      </c>
      <c r="G116" s="109">
        <v>0</v>
      </c>
    </row>
    <row r="117" spans="1:7" ht="12" customHeight="1" x14ac:dyDescent="0.2">
      <c r="A117" s="213">
        <v>3</v>
      </c>
      <c r="E117" s="347" t="s">
        <v>642</v>
      </c>
      <c r="F117" s="108">
        <v>0</v>
      </c>
      <c r="G117" s="109">
        <v>0</v>
      </c>
    </row>
    <row r="118" spans="1:7" ht="12" customHeight="1" x14ac:dyDescent="0.2">
      <c r="A118" s="213">
        <v>3</v>
      </c>
      <c r="E118" s="326" t="s">
        <v>643</v>
      </c>
      <c r="F118" s="114">
        <f>SUM(F115:F117)</f>
        <v>0</v>
      </c>
      <c r="G118" s="115">
        <f>SUM(G115:G117)</f>
        <v>0</v>
      </c>
    </row>
    <row r="119" spans="1:7" x14ac:dyDescent="0.2">
      <c r="A119" s="213">
        <v>3</v>
      </c>
      <c r="E119" s="316"/>
      <c r="F119" s="108"/>
      <c r="G119" s="109"/>
    </row>
    <row r="120" spans="1:7" ht="12" customHeight="1" x14ac:dyDescent="0.2">
      <c r="A120" s="213">
        <v>3</v>
      </c>
      <c r="B120" s="213" t="s">
        <v>245</v>
      </c>
      <c r="C120" s="214">
        <v>38</v>
      </c>
      <c r="E120" s="324" t="str">
        <f ca="1">INDEX(TBLStructure[Full Note Title],MATCH(C120,TBLStructure[Model Reference],0))</f>
        <v>2.1J: Payments to corporate Commonwealth entities</v>
      </c>
      <c r="F120" s="108"/>
      <c r="G120" s="109"/>
    </row>
    <row r="121" spans="1:7" ht="12" customHeight="1" x14ac:dyDescent="0.2">
      <c r="A121" s="213">
        <v>3</v>
      </c>
      <c r="E121" s="330" t="s">
        <v>785</v>
      </c>
      <c r="F121" s="108">
        <v>0</v>
      </c>
      <c r="G121" s="109">
        <v>0</v>
      </c>
    </row>
    <row r="122" spans="1:7" ht="12" customHeight="1" x14ac:dyDescent="0.2">
      <c r="A122" s="213">
        <v>3</v>
      </c>
      <c r="E122" s="327" t="s">
        <v>786</v>
      </c>
      <c r="F122" s="114">
        <f>SUM(F120:F121)</f>
        <v>0</v>
      </c>
      <c r="G122" s="115">
        <f>SUM(G120:G121)</f>
        <v>0</v>
      </c>
    </row>
    <row r="123" spans="1:7" ht="19.149999999999999" customHeight="1" x14ac:dyDescent="0.2">
      <c r="A123" s="213">
        <v>3</v>
      </c>
      <c r="E123" s="327"/>
      <c r="F123" s="122"/>
      <c r="G123" s="123"/>
    </row>
    <row r="124" spans="1:7" ht="42.6" customHeight="1" x14ac:dyDescent="0.2">
      <c r="A124" s="213">
        <v>3</v>
      </c>
      <c r="E124" s="327"/>
      <c r="F124" s="122"/>
      <c r="G124" s="123"/>
    </row>
    <row r="125" spans="1:7" ht="8.4499999999999993" customHeight="1" x14ac:dyDescent="0.2">
      <c r="A125" s="213">
        <v>3</v>
      </c>
      <c r="E125" s="316"/>
      <c r="F125" s="108"/>
      <c r="G125" s="109"/>
    </row>
    <row r="126" spans="1:7" ht="12" customHeight="1" x14ac:dyDescent="0.2">
      <c r="A126" s="213">
        <v>3</v>
      </c>
      <c r="B126" s="213" t="s">
        <v>245</v>
      </c>
      <c r="C126" s="214">
        <v>39</v>
      </c>
      <c r="E126" s="324" t="str">
        <f ca="1">INDEX(TBLStructure[Full Note Title],MATCH(C126,TBLStructure[Model Reference],0))</f>
        <v>2.1K: Other expenses</v>
      </c>
      <c r="F126" s="108"/>
      <c r="G126" s="109"/>
    </row>
    <row r="127" spans="1:7" ht="12" customHeight="1" x14ac:dyDescent="0.2">
      <c r="A127" s="213">
        <v>3</v>
      </c>
      <c r="E127" s="336" t="s">
        <v>644</v>
      </c>
      <c r="F127" s="108">
        <v>0</v>
      </c>
      <c r="G127" s="109">
        <v>0</v>
      </c>
    </row>
    <row r="128" spans="1:7" ht="12" customHeight="1" x14ac:dyDescent="0.2">
      <c r="A128" s="213">
        <v>3</v>
      </c>
      <c r="E128" s="336" t="s">
        <v>645</v>
      </c>
      <c r="F128" s="108">
        <v>0</v>
      </c>
      <c r="G128" s="109">
        <v>0</v>
      </c>
    </row>
    <row r="129" spans="1:8" ht="12" customHeight="1" x14ac:dyDescent="0.2">
      <c r="A129" s="213">
        <v>3</v>
      </c>
      <c r="E129" s="336" t="s">
        <v>646</v>
      </c>
      <c r="F129" s="108">
        <v>0</v>
      </c>
      <c r="G129" s="109">
        <v>0</v>
      </c>
    </row>
    <row r="130" spans="1:8" x14ac:dyDescent="0.2">
      <c r="A130" s="213">
        <v>3</v>
      </c>
      <c r="D130" s="39" t="s">
        <v>647</v>
      </c>
      <c r="E130" s="336" t="s">
        <v>648</v>
      </c>
      <c r="F130" s="108">
        <v>0</v>
      </c>
      <c r="G130" s="109">
        <v>0</v>
      </c>
    </row>
    <row r="131" spans="1:8" ht="12" customHeight="1" x14ac:dyDescent="0.2">
      <c r="A131" s="213">
        <v>3</v>
      </c>
      <c r="E131" s="336" t="s">
        <v>649</v>
      </c>
      <c r="F131" s="108">
        <v>0</v>
      </c>
      <c r="G131" s="109">
        <v>0</v>
      </c>
    </row>
    <row r="132" spans="1:8" ht="12" customHeight="1" x14ac:dyDescent="0.2">
      <c r="A132" s="213">
        <v>3</v>
      </c>
      <c r="E132" s="337" t="s">
        <v>650</v>
      </c>
      <c r="F132" s="114">
        <f>SUM(F126:F131)</f>
        <v>0</v>
      </c>
      <c r="G132" s="115">
        <f>SUM(G126:G131)</f>
        <v>0</v>
      </c>
    </row>
    <row r="133" spans="1:8" ht="4.9000000000000004" customHeight="1" x14ac:dyDescent="0.2">
      <c r="E133" s="337"/>
      <c r="F133" s="122"/>
      <c r="G133" s="123"/>
    </row>
    <row r="134" spans="1:8" ht="14.25" x14ac:dyDescent="0.2">
      <c r="A134" s="213">
        <v>3</v>
      </c>
      <c r="D134" s="266" t="s">
        <v>609</v>
      </c>
      <c r="E134" s="1150" t="s">
        <v>787</v>
      </c>
      <c r="F134" s="1151"/>
      <c r="G134" s="1151"/>
      <c r="H134" s="29"/>
    </row>
    <row r="135" spans="1:8" x14ac:dyDescent="0.2">
      <c r="A135" s="213">
        <v>3</v>
      </c>
      <c r="E135" s="348"/>
      <c r="F135" s="108"/>
      <c r="G135" s="109"/>
    </row>
    <row r="136" spans="1:8" ht="12" hidden="1" customHeight="1" x14ac:dyDescent="0.2">
      <c r="A136" s="213">
        <v>3</v>
      </c>
      <c r="B136" s="213" t="s">
        <v>245</v>
      </c>
      <c r="C136" s="214">
        <v>40</v>
      </c>
      <c r="E136" s="1063" t="str">
        <f ca="1">INDEX(TBLStructure[Full Note Title],MATCH(C136,TBLStructure[Model Reference],0))</f>
        <v>2.1L: Income tax expense (competitive neutrality)</v>
      </c>
      <c r="F136" s="1071" t="s">
        <v>788</v>
      </c>
      <c r="G136" s="1064"/>
      <c r="H136" s="1071"/>
    </row>
    <row r="137" spans="1:8" ht="12" hidden="1" customHeight="1" x14ac:dyDescent="0.2">
      <c r="A137" s="213">
        <v>3</v>
      </c>
      <c r="E137" s="1065" t="s">
        <v>789</v>
      </c>
      <c r="F137" s="1066">
        <v>0</v>
      </c>
      <c r="G137" s="1067">
        <v>0</v>
      </c>
    </row>
    <row r="138" spans="1:8" ht="15" hidden="1" customHeight="1" x14ac:dyDescent="0.2">
      <c r="A138" s="213">
        <v>3</v>
      </c>
      <c r="E138" s="1068" t="s">
        <v>653</v>
      </c>
      <c r="F138" s="1069">
        <f>SUM(F136:F137)</f>
        <v>0</v>
      </c>
      <c r="G138" s="1070">
        <f>SUM(G136:G137)</f>
        <v>0</v>
      </c>
    </row>
    <row r="139" spans="1:8" ht="81" customHeight="1" x14ac:dyDescent="0.2">
      <c r="A139" s="213">
        <v>3</v>
      </c>
      <c r="E139" s="1152"/>
      <c r="F139" s="1152"/>
      <c r="G139" s="1152"/>
    </row>
    <row r="140" spans="1:8" ht="12.75" customHeight="1" x14ac:dyDescent="0.2">
      <c r="A140" s="213">
        <v>3</v>
      </c>
      <c r="E140" s="213"/>
      <c r="F140" s="213"/>
      <c r="G140" s="213"/>
    </row>
    <row r="141" spans="1:8" ht="12.75" customHeight="1" x14ac:dyDescent="0.2">
      <c r="E141" s="213"/>
      <c r="F141" s="213"/>
      <c r="G141" s="213"/>
    </row>
    <row r="142" spans="1:8" ht="12.75" customHeight="1" x14ac:dyDescent="0.2">
      <c r="E142" s="213"/>
      <c r="F142" s="213"/>
      <c r="G142" s="213"/>
    </row>
    <row r="143" spans="1:8" ht="12.75" customHeight="1" x14ac:dyDescent="0.2">
      <c r="E143" s="213"/>
      <c r="F143" s="213"/>
      <c r="G143" s="213"/>
    </row>
    <row r="144" spans="1:8" ht="12.75" customHeight="1" x14ac:dyDescent="0.2">
      <c r="E144" s="213"/>
      <c r="F144" s="213"/>
      <c r="G144" s="213"/>
    </row>
    <row r="145" spans="5:7" ht="12.75" customHeight="1" x14ac:dyDescent="0.2">
      <c r="E145" s="213"/>
      <c r="F145" s="213"/>
      <c r="G145" s="213"/>
    </row>
    <row r="146" spans="5:7" ht="12.75" customHeight="1" x14ac:dyDescent="0.2">
      <c r="E146" s="213"/>
      <c r="F146" s="213"/>
      <c r="G146" s="213"/>
    </row>
    <row r="147" spans="5:7" ht="12.75" customHeight="1" x14ac:dyDescent="0.2">
      <c r="E147" s="213"/>
      <c r="F147" s="213"/>
      <c r="G147" s="213"/>
    </row>
    <row r="148" spans="5:7" x14ac:dyDescent="0.2">
      <c r="E148" s="213"/>
      <c r="F148" s="213"/>
      <c r="G148" s="213"/>
    </row>
    <row r="149" spans="5:7" x14ac:dyDescent="0.2">
      <c r="E149" s="213"/>
      <c r="F149" s="213"/>
      <c r="G149" s="213"/>
    </row>
    <row r="150" spans="5:7" x14ac:dyDescent="0.2">
      <c r="E150" s="213"/>
      <c r="F150" s="213"/>
      <c r="G150" s="213"/>
    </row>
    <row r="151" spans="5:7" x14ac:dyDescent="0.2">
      <c r="E151" s="213"/>
      <c r="F151" s="213"/>
      <c r="G151" s="213"/>
    </row>
    <row r="152" spans="5:7" x14ac:dyDescent="0.2">
      <c r="E152" s="213"/>
      <c r="F152" s="213"/>
      <c r="G152" s="213"/>
    </row>
    <row r="153" spans="5:7" x14ac:dyDescent="0.2">
      <c r="E153" s="213"/>
      <c r="F153" s="213"/>
      <c r="G153" s="213"/>
    </row>
    <row r="154" spans="5:7" x14ac:dyDescent="0.2">
      <c r="E154" s="213"/>
      <c r="F154" s="213"/>
      <c r="G154" s="213"/>
    </row>
    <row r="155" spans="5:7" x14ac:dyDescent="0.2">
      <c r="E155" s="213"/>
      <c r="F155" s="213"/>
      <c r="G155" s="213"/>
    </row>
    <row r="156" spans="5:7" x14ac:dyDescent="0.2">
      <c r="E156" s="213"/>
      <c r="F156" s="213"/>
      <c r="G156" s="213"/>
    </row>
    <row r="157" spans="5:7" x14ac:dyDescent="0.2">
      <c r="E157" s="213"/>
      <c r="F157" s="213"/>
      <c r="G157" s="213"/>
    </row>
    <row r="158" spans="5:7" x14ac:dyDescent="0.2">
      <c r="E158" s="213"/>
      <c r="F158" s="213"/>
      <c r="G158" s="213"/>
    </row>
    <row r="159" spans="5:7" x14ac:dyDescent="0.2">
      <c r="E159" s="213"/>
      <c r="F159" s="213"/>
      <c r="G159" s="213"/>
    </row>
    <row r="160" spans="5:7" x14ac:dyDescent="0.2">
      <c r="E160" s="213"/>
      <c r="F160" s="213"/>
      <c r="G160" s="213"/>
    </row>
    <row r="161" spans="5:7" x14ac:dyDescent="0.2">
      <c r="E161" s="213"/>
      <c r="F161" s="213"/>
      <c r="G161" s="213"/>
    </row>
    <row r="162" spans="5:7" x14ac:dyDescent="0.2">
      <c r="E162" s="213"/>
      <c r="F162" s="213"/>
      <c r="G162" s="213"/>
    </row>
    <row r="163" spans="5:7" x14ac:dyDescent="0.2">
      <c r="E163" s="213"/>
      <c r="F163" s="213"/>
      <c r="G163" s="213"/>
    </row>
    <row r="164" spans="5:7" x14ac:dyDescent="0.2">
      <c r="E164" s="213"/>
      <c r="F164" s="213"/>
      <c r="G164" s="213"/>
    </row>
    <row r="165" spans="5:7" x14ac:dyDescent="0.2">
      <c r="E165" s="213"/>
      <c r="F165" s="213"/>
      <c r="G165" s="213"/>
    </row>
    <row r="166" spans="5:7" x14ac:dyDescent="0.2">
      <c r="E166" s="213"/>
      <c r="F166" s="213"/>
      <c r="G166" s="213"/>
    </row>
    <row r="167" spans="5:7" x14ac:dyDescent="0.2">
      <c r="E167" s="213"/>
      <c r="F167" s="213"/>
      <c r="G167" s="213"/>
    </row>
    <row r="168" spans="5:7" x14ac:dyDescent="0.2">
      <c r="E168" s="213"/>
      <c r="F168" s="213"/>
      <c r="G168" s="213"/>
    </row>
    <row r="169" spans="5:7" x14ac:dyDescent="0.2">
      <c r="E169" s="213"/>
      <c r="F169" s="213"/>
      <c r="G169" s="213"/>
    </row>
    <row r="170" spans="5:7" x14ac:dyDescent="0.2">
      <c r="E170" s="213"/>
      <c r="F170" s="213"/>
      <c r="G170" s="213"/>
    </row>
    <row r="171" spans="5:7" x14ac:dyDescent="0.2">
      <c r="E171" s="213"/>
      <c r="F171" s="213"/>
      <c r="G171" s="213"/>
    </row>
    <row r="172" spans="5:7" x14ac:dyDescent="0.2">
      <c r="E172" s="213"/>
      <c r="F172" s="213"/>
      <c r="G172" s="213"/>
    </row>
    <row r="173" spans="5:7" x14ac:dyDescent="0.2">
      <c r="E173" s="213"/>
      <c r="F173" s="213"/>
      <c r="G173" s="213"/>
    </row>
    <row r="174" spans="5:7" x14ac:dyDescent="0.2">
      <c r="E174" s="213"/>
      <c r="F174" s="213"/>
      <c r="G174" s="213"/>
    </row>
    <row r="175" spans="5:7" x14ac:dyDescent="0.2">
      <c r="E175" s="213"/>
      <c r="F175" s="213"/>
      <c r="G175" s="213"/>
    </row>
    <row r="176" spans="5:7" x14ac:dyDescent="0.2">
      <c r="E176" s="213"/>
      <c r="F176" s="213"/>
      <c r="G176" s="213"/>
    </row>
    <row r="177" spans="5:7" x14ac:dyDescent="0.2">
      <c r="E177" s="213"/>
      <c r="F177" s="213"/>
      <c r="G177" s="213"/>
    </row>
    <row r="178" spans="5:7" x14ac:dyDescent="0.2">
      <c r="E178" s="213"/>
      <c r="F178" s="213"/>
      <c r="G178" s="213"/>
    </row>
    <row r="179" spans="5:7" x14ac:dyDescent="0.2">
      <c r="E179" s="213"/>
      <c r="F179" s="213"/>
      <c r="G179" s="213"/>
    </row>
    <row r="180" spans="5:7" x14ac:dyDescent="0.2">
      <c r="E180" s="213"/>
      <c r="F180" s="213"/>
      <c r="G180" s="213"/>
    </row>
    <row r="181" spans="5:7" x14ac:dyDescent="0.2">
      <c r="E181" s="213"/>
      <c r="F181" s="213"/>
      <c r="G181" s="213"/>
    </row>
    <row r="182" spans="5:7" x14ac:dyDescent="0.2">
      <c r="E182" s="213"/>
      <c r="F182" s="213"/>
      <c r="G182" s="213"/>
    </row>
    <row r="183" spans="5:7" x14ac:dyDescent="0.2">
      <c r="E183" s="213"/>
      <c r="F183" s="213"/>
      <c r="G183" s="213"/>
    </row>
    <row r="184" spans="5:7" x14ac:dyDescent="0.2">
      <c r="E184" s="213"/>
      <c r="F184" s="213"/>
      <c r="G184" s="213"/>
    </row>
    <row r="185" spans="5:7" x14ac:dyDescent="0.2">
      <c r="E185" s="213"/>
      <c r="F185" s="213"/>
      <c r="G185" s="213"/>
    </row>
    <row r="186" spans="5:7" x14ac:dyDescent="0.2">
      <c r="E186" s="213"/>
      <c r="F186" s="213"/>
      <c r="G186" s="213"/>
    </row>
    <row r="187" spans="5:7" x14ac:dyDescent="0.2">
      <c r="E187" s="213"/>
      <c r="F187" s="213"/>
      <c r="G187" s="213"/>
    </row>
    <row r="188" spans="5:7" x14ac:dyDescent="0.2">
      <c r="E188" s="213"/>
      <c r="F188" s="213"/>
      <c r="G188" s="213"/>
    </row>
    <row r="189" spans="5:7" x14ac:dyDescent="0.2">
      <c r="E189" s="213"/>
      <c r="F189" s="213"/>
      <c r="G189" s="213"/>
    </row>
    <row r="190" spans="5:7" x14ac:dyDescent="0.2">
      <c r="E190" s="213"/>
      <c r="F190" s="213"/>
      <c r="G190" s="213"/>
    </row>
    <row r="191" spans="5:7" x14ac:dyDescent="0.2">
      <c r="E191" s="213"/>
      <c r="F191" s="213"/>
      <c r="G191" s="213"/>
    </row>
    <row r="192" spans="5:7" x14ac:dyDescent="0.2">
      <c r="E192" s="213"/>
      <c r="F192" s="213"/>
      <c r="G192" s="213"/>
    </row>
    <row r="193" spans="5:7" x14ac:dyDescent="0.2">
      <c r="E193" s="213"/>
      <c r="F193" s="213"/>
      <c r="G193" s="213"/>
    </row>
    <row r="194" spans="5:7" x14ac:dyDescent="0.2">
      <c r="E194" s="213"/>
      <c r="F194" s="213"/>
      <c r="G194" s="213"/>
    </row>
    <row r="195" spans="5:7" x14ac:dyDescent="0.2">
      <c r="E195" s="213"/>
      <c r="F195" s="213"/>
      <c r="G195" s="213"/>
    </row>
    <row r="196" spans="5:7" x14ac:dyDescent="0.2">
      <c r="E196" s="213"/>
      <c r="F196" s="213"/>
      <c r="G196" s="213"/>
    </row>
    <row r="197" spans="5:7" x14ac:dyDescent="0.2">
      <c r="E197" s="213"/>
      <c r="F197" s="213"/>
      <c r="G197" s="213"/>
    </row>
    <row r="198" spans="5:7" x14ac:dyDescent="0.2">
      <c r="E198" s="213"/>
      <c r="F198" s="213"/>
      <c r="G198" s="213"/>
    </row>
    <row r="199" spans="5:7" x14ac:dyDescent="0.2">
      <c r="E199" s="213"/>
      <c r="F199" s="213"/>
      <c r="G199" s="213"/>
    </row>
    <row r="200" spans="5:7" x14ac:dyDescent="0.2">
      <c r="E200" s="213"/>
      <c r="F200" s="213"/>
      <c r="G200" s="213"/>
    </row>
    <row r="201" spans="5:7" x14ac:dyDescent="0.2">
      <c r="E201" s="213"/>
      <c r="F201" s="213"/>
      <c r="G201" s="213"/>
    </row>
    <row r="202" spans="5:7" x14ac:dyDescent="0.2">
      <c r="E202" s="213"/>
      <c r="F202" s="213"/>
      <c r="G202" s="213"/>
    </row>
    <row r="203" spans="5:7" x14ac:dyDescent="0.2">
      <c r="E203" s="213"/>
      <c r="F203" s="213"/>
      <c r="G203" s="213"/>
    </row>
    <row r="204" spans="5:7" x14ac:dyDescent="0.2">
      <c r="E204" s="213"/>
      <c r="F204" s="213"/>
      <c r="G204" s="213"/>
    </row>
    <row r="205" spans="5:7" x14ac:dyDescent="0.2">
      <c r="E205" s="213"/>
      <c r="F205" s="213"/>
      <c r="G205" s="213"/>
    </row>
    <row r="206" spans="5:7" x14ac:dyDescent="0.2">
      <c r="E206" s="213"/>
      <c r="F206" s="213"/>
      <c r="G206" s="213"/>
    </row>
    <row r="207" spans="5:7" x14ac:dyDescent="0.2">
      <c r="E207" s="213"/>
      <c r="F207" s="213"/>
      <c r="G207" s="213"/>
    </row>
    <row r="208" spans="5:7" x14ac:dyDescent="0.2">
      <c r="E208" s="213"/>
      <c r="F208" s="213"/>
      <c r="G208" s="213"/>
    </row>
    <row r="209" spans="5:7" x14ac:dyDescent="0.2">
      <c r="E209" s="213"/>
      <c r="F209" s="213"/>
      <c r="G209" s="213"/>
    </row>
    <row r="210" spans="5:7" x14ac:dyDescent="0.2">
      <c r="E210" s="213"/>
      <c r="F210" s="213"/>
      <c r="G210" s="213"/>
    </row>
    <row r="211" spans="5:7" x14ac:dyDescent="0.2">
      <c r="E211" s="213"/>
      <c r="F211" s="213"/>
      <c r="G211" s="213"/>
    </row>
    <row r="212" spans="5:7" x14ac:dyDescent="0.2">
      <c r="E212" s="213"/>
      <c r="F212" s="213"/>
      <c r="G212" s="213"/>
    </row>
    <row r="213" spans="5:7" x14ac:dyDescent="0.2">
      <c r="E213" s="213"/>
      <c r="F213" s="213"/>
      <c r="G213" s="213"/>
    </row>
    <row r="214" spans="5:7" x14ac:dyDescent="0.2">
      <c r="E214" s="213"/>
      <c r="F214" s="213"/>
      <c r="G214" s="213"/>
    </row>
    <row r="215" spans="5:7" x14ac:dyDescent="0.2">
      <c r="E215" s="213"/>
      <c r="F215" s="213"/>
      <c r="G215" s="213"/>
    </row>
    <row r="216" spans="5:7" x14ac:dyDescent="0.2">
      <c r="E216" s="213"/>
      <c r="F216" s="213"/>
      <c r="G216" s="213"/>
    </row>
    <row r="217" spans="5:7" x14ac:dyDescent="0.2">
      <c r="E217" s="213"/>
      <c r="F217" s="213"/>
      <c r="G217" s="213"/>
    </row>
    <row r="218" spans="5:7" x14ac:dyDescent="0.2">
      <c r="E218" s="213"/>
      <c r="F218" s="213"/>
      <c r="G218" s="213"/>
    </row>
    <row r="219" spans="5:7" x14ac:dyDescent="0.2">
      <c r="E219" s="213"/>
      <c r="F219" s="213"/>
      <c r="G219" s="213"/>
    </row>
    <row r="220" spans="5:7" x14ac:dyDescent="0.2">
      <c r="E220" s="213"/>
      <c r="F220" s="213"/>
      <c r="G220" s="213"/>
    </row>
    <row r="221" spans="5:7" x14ac:dyDescent="0.2">
      <c r="E221" s="213"/>
      <c r="F221" s="213"/>
      <c r="G221" s="213"/>
    </row>
    <row r="222" spans="5:7" x14ac:dyDescent="0.2">
      <c r="E222" s="213"/>
      <c r="F222" s="213"/>
      <c r="G222" s="213"/>
    </row>
    <row r="223" spans="5:7" x14ac:dyDescent="0.2">
      <c r="E223" s="213"/>
      <c r="F223" s="213"/>
      <c r="G223" s="213"/>
    </row>
    <row r="224" spans="5:7" x14ac:dyDescent="0.2">
      <c r="E224" s="213"/>
      <c r="F224" s="213"/>
      <c r="G224" s="213"/>
    </row>
    <row r="225" spans="5:7" x14ac:dyDescent="0.2">
      <c r="E225" s="213"/>
      <c r="F225" s="213"/>
      <c r="G225" s="213"/>
    </row>
    <row r="226" spans="5:7" x14ac:dyDescent="0.2">
      <c r="E226" s="213"/>
      <c r="F226" s="213"/>
      <c r="G226" s="213"/>
    </row>
    <row r="227" spans="5:7" x14ac:dyDescent="0.2">
      <c r="E227" s="213"/>
      <c r="F227" s="213"/>
      <c r="G227" s="213"/>
    </row>
    <row r="228" spans="5:7" x14ac:dyDescent="0.2">
      <c r="E228" s="213"/>
      <c r="F228" s="213"/>
      <c r="G228" s="213"/>
    </row>
    <row r="229" spans="5:7" x14ac:dyDescent="0.2">
      <c r="E229" s="213"/>
      <c r="F229" s="213"/>
      <c r="G229" s="213"/>
    </row>
    <row r="230" spans="5:7" x14ac:dyDescent="0.2">
      <c r="E230" s="213"/>
      <c r="F230" s="213"/>
      <c r="G230" s="213"/>
    </row>
    <row r="231" spans="5:7" x14ac:dyDescent="0.2">
      <c r="E231" s="213"/>
      <c r="F231" s="213"/>
      <c r="G231" s="213"/>
    </row>
    <row r="232" spans="5:7" x14ac:dyDescent="0.2">
      <c r="E232" s="213"/>
      <c r="F232" s="213"/>
      <c r="G232" s="213"/>
    </row>
    <row r="233" spans="5:7" x14ac:dyDescent="0.2">
      <c r="E233" s="213"/>
      <c r="F233" s="213"/>
      <c r="G233" s="213"/>
    </row>
    <row r="234" spans="5:7" x14ac:dyDescent="0.2">
      <c r="E234" s="213"/>
      <c r="F234" s="213"/>
      <c r="G234" s="213"/>
    </row>
    <row r="235" spans="5:7" x14ac:dyDescent="0.2">
      <c r="E235" s="213"/>
      <c r="F235" s="213"/>
      <c r="G235" s="213"/>
    </row>
    <row r="236" spans="5:7" x14ac:dyDescent="0.2">
      <c r="E236" s="213"/>
      <c r="F236" s="213"/>
      <c r="G236" s="213"/>
    </row>
    <row r="237" spans="5:7" x14ac:dyDescent="0.2">
      <c r="E237" s="213"/>
      <c r="F237" s="213"/>
      <c r="G237" s="213"/>
    </row>
    <row r="238" spans="5:7" x14ac:dyDescent="0.2">
      <c r="E238" s="213"/>
      <c r="F238" s="213"/>
      <c r="G238" s="213"/>
    </row>
    <row r="239" spans="5:7" x14ac:dyDescent="0.2">
      <c r="E239" s="213"/>
      <c r="F239" s="213"/>
      <c r="G239" s="213"/>
    </row>
    <row r="240" spans="5:7" x14ac:dyDescent="0.2">
      <c r="E240" s="213"/>
      <c r="F240" s="213"/>
      <c r="G240" s="213"/>
    </row>
    <row r="241" spans="5:7" x14ac:dyDescent="0.2">
      <c r="E241" s="213"/>
      <c r="F241" s="213"/>
      <c r="G241" s="213"/>
    </row>
    <row r="242" spans="5:7" x14ac:dyDescent="0.2">
      <c r="E242" s="213"/>
      <c r="F242" s="213"/>
      <c r="G242" s="213"/>
    </row>
    <row r="243" spans="5:7" x14ac:dyDescent="0.2">
      <c r="E243" s="213"/>
      <c r="F243" s="213"/>
      <c r="G243" s="213"/>
    </row>
    <row r="244" spans="5:7" x14ac:dyDescent="0.2">
      <c r="E244" s="213"/>
      <c r="F244" s="213"/>
      <c r="G244" s="213"/>
    </row>
    <row r="245" spans="5:7" x14ac:dyDescent="0.2">
      <c r="E245" s="213"/>
      <c r="F245" s="213"/>
      <c r="G245" s="213"/>
    </row>
    <row r="246" spans="5:7" x14ac:dyDescent="0.2">
      <c r="E246" s="213"/>
      <c r="F246" s="213"/>
      <c r="G246" s="213"/>
    </row>
    <row r="247" spans="5:7" x14ac:dyDescent="0.2">
      <c r="E247" s="213"/>
      <c r="F247" s="213"/>
      <c r="G247" s="213"/>
    </row>
    <row r="248" spans="5:7" x14ac:dyDescent="0.2">
      <c r="E248" s="213"/>
      <c r="F248" s="213"/>
      <c r="G248" s="213"/>
    </row>
    <row r="249" spans="5:7" x14ac:dyDescent="0.2">
      <c r="E249" s="213"/>
      <c r="F249" s="213"/>
      <c r="G249" s="213"/>
    </row>
    <row r="250" spans="5:7" x14ac:dyDescent="0.2">
      <c r="E250" s="213"/>
      <c r="F250" s="213"/>
      <c r="G250" s="213"/>
    </row>
    <row r="251" spans="5:7" x14ac:dyDescent="0.2">
      <c r="E251" s="213"/>
      <c r="F251" s="213"/>
      <c r="G251" s="213"/>
    </row>
    <row r="252" spans="5:7" x14ac:dyDescent="0.2">
      <c r="E252" s="213"/>
      <c r="F252" s="213"/>
      <c r="G252" s="213"/>
    </row>
    <row r="253" spans="5:7" x14ac:dyDescent="0.2">
      <c r="E253" s="213"/>
      <c r="F253" s="213"/>
      <c r="G253" s="213"/>
    </row>
    <row r="254" spans="5:7" x14ac:dyDescent="0.2">
      <c r="E254" s="213"/>
      <c r="F254" s="213"/>
      <c r="G254" s="213"/>
    </row>
    <row r="255" spans="5:7" x14ac:dyDescent="0.2">
      <c r="E255" s="213"/>
      <c r="F255" s="213"/>
      <c r="G255" s="213"/>
    </row>
    <row r="256" spans="5:7" x14ac:dyDescent="0.2">
      <c r="E256" s="213"/>
      <c r="F256" s="213"/>
      <c r="G256" s="213"/>
    </row>
    <row r="257" spans="5:7" x14ac:dyDescent="0.2">
      <c r="E257" s="213"/>
      <c r="F257" s="213"/>
      <c r="G257" s="213"/>
    </row>
    <row r="258" spans="5:7" x14ac:dyDescent="0.2">
      <c r="E258" s="213"/>
      <c r="F258" s="213"/>
      <c r="G258" s="213"/>
    </row>
    <row r="259" spans="5:7" x14ac:dyDescent="0.2">
      <c r="E259" s="213"/>
      <c r="F259" s="213"/>
      <c r="G259" s="213"/>
    </row>
    <row r="260" spans="5:7" x14ac:dyDescent="0.2">
      <c r="E260" s="213"/>
      <c r="F260" s="213"/>
      <c r="G260" s="213"/>
    </row>
    <row r="261" spans="5:7" x14ac:dyDescent="0.2">
      <c r="E261" s="213"/>
      <c r="F261" s="213"/>
      <c r="G261" s="213"/>
    </row>
    <row r="262" spans="5:7" x14ac:dyDescent="0.2">
      <c r="E262" s="213"/>
      <c r="F262" s="213"/>
      <c r="G262" s="213"/>
    </row>
    <row r="263" spans="5:7" x14ac:dyDescent="0.2">
      <c r="E263" s="213"/>
      <c r="F263" s="213"/>
      <c r="G263" s="213"/>
    </row>
    <row r="264" spans="5:7" x14ac:dyDescent="0.2">
      <c r="E264" s="213"/>
      <c r="F264" s="213"/>
      <c r="G264" s="213"/>
    </row>
    <row r="265" spans="5:7" x14ac:dyDescent="0.2">
      <c r="E265" s="213"/>
      <c r="F265" s="213"/>
      <c r="G265" s="213"/>
    </row>
    <row r="266" spans="5:7" x14ac:dyDescent="0.2">
      <c r="E266" s="213"/>
      <c r="F266" s="213"/>
      <c r="G266" s="213"/>
    </row>
    <row r="267" spans="5:7" x14ac:dyDescent="0.2">
      <c r="E267" s="213"/>
      <c r="F267" s="213"/>
      <c r="G267" s="213"/>
    </row>
    <row r="268" spans="5:7" x14ac:dyDescent="0.2">
      <c r="E268" s="213"/>
      <c r="F268" s="213"/>
      <c r="G268" s="213"/>
    </row>
    <row r="269" spans="5:7" x14ac:dyDescent="0.2">
      <c r="E269" s="213"/>
      <c r="F269" s="213"/>
      <c r="G269" s="213"/>
    </row>
    <row r="270" spans="5:7" x14ac:dyDescent="0.2">
      <c r="E270" s="213"/>
      <c r="F270" s="213"/>
      <c r="G270" s="213"/>
    </row>
    <row r="271" spans="5:7" x14ac:dyDescent="0.2">
      <c r="E271" s="213"/>
      <c r="F271" s="213"/>
      <c r="G271" s="213"/>
    </row>
    <row r="272" spans="5:7" x14ac:dyDescent="0.2">
      <c r="E272" s="213"/>
      <c r="F272" s="213"/>
      <c r="G272" s="213"/>
    </row>
    <row r="273" spans="5:7" x14ac:dyDescent="0.2">
      <c r="E273" s="213"/>
      <c r="F273" s="213"/>
      <c r="G273" s="213"/>
    </row>
    <row r="274" spans="5:7" x14ac:dyDescent="0.2">
      <c r="E274" s="213"/>
      <c r="F274" s="213"/>
      <c r="G274" s="213"/>
    </row>
    <row r="275" spans="5:7" x14ac:dyDescent="0.2">
      <c r="E275" s="213"/>
      <c r="F275" s="213"/>
      <c r="G275" s="213"/>
    </row>
    <row r="276" spans="5:7" x14ac:dyDescent="0.2">
      <c r="E276" s="213"/>
      <c r="F276" s="213"/>
      <c r="G276" s="213"/>
    </row>
    <row r="277" spans="5:7" x14ac:dyDescent="0.2">
      <c r="E277" s="213"/>
      <c r="F277" s="213"/>
      <c r="G277" s="213"/>
    </row>
    <row r="278" spans="5:7" x14ac:dyDescent="0.2">
      <c r="E278" s="213"/>
      <c r="F278" s="213"/>
      <c r="G278" s="213"/>
    </row>
    <row r="279" spans="5:7" x14ac:dyDescent="0.2">
      <c r="E279" s="213"/>
      <c r="F279" s="213"/>
      <c r="G279" s="213"/>
    </row>
    <row r="280" spans="5:7" x14ac:dyDescent="0.2">
      <c r="E280" s="213"/>
      <c r="F280" s="213"/>
      <c r="G280" s="213"/>
    </row>
    <row r="281" spans="5:7" x14ac:dyDescent="0.2">
      <c r="E281" s="213"/>
      <c r="F281" s="213"/>
      <c r="G281" s="213"/>
    </row>
    <row r="282" spans="5:7" x14ac:dyDescent="0.2">
      <c r="E282" s="213"/>
      <c r="F282" s="213"/>
      <c r="G282" s="213"/>
    </row>
    <row r="283" spans="5:7" x14ac:dyDescent="0.2">
      <c r="E283" s="213"/>
      <c r="F283" s="213"/>
      <c r="G283" s="213"/>
    </row>
    <row r="284" spans="5:7" x14ac:dyDescent="0.2">
      <c r="E284" s="213"/>
      <c r="F284" s="213"/>
      <c r="G284" s="213"/>
    </row>
    <row r="285" spans="5:7" x14ac:dyDescent="0.2">
      <c r="E285" s="213"/>
      <c r="F285" s="213"/>
      <c r="G285" s="213"/>
    </row>
    <row r="286" spans="5:7" x14ac:dyDescent="0.2">
      <c r="E286" s="213"/>
      <c r="F286" s="213"/>
      <c r="G286" s="213"/>
    </row>
    <row r="287" spans="5:7" x14ac:dyDescent="0.2">
      <c r="E287" s="213"/>
      <c r="F287" s="213"/>
      <c r="G287" s="213"/>
    </row>
    <row r="288" spans="5:7" x14ac:dyDescent="0.2">
      <c r="E288" s="213"/>
      <c r="F288" s="213"/>
      <c r="G288" s="213"/>
    </row>
    <row r="289" spans="5:7" x14ac:dyDescent="0.2">
      <c r="E289" s="213"/>
      <c r="F289" s="213"/>
      <c r="G289" s="213"/>
    </row>
    <row r="290" spans="5:7" x14ac:dyDescent="0.2">
      <c r="E290" s="213"/>
      <c r="F290" s="213"/>
      <c r="G290" s="213"/>
    </row>
    <row r="291" spans="5:7" x14ac:dyDescent="0.2">
      <c r="E291" s="213"/>
      <c r="F291" s="213"/>
      <c r="G291" s="213"/>
    </row>
    <row r="292" spans="5:7" x14ac:dyDescent="0.2">
      <c r="E292" s="213"/>
      <c r="F292" s="213"/>
      <c r="G292" s="213"/>
    </row>
    <row r="293" spans="5:7" x14ac:dyDescent="0.2">
      <c r="E293" s="213"/>
      <c r="F293" s="213"/>
      <c r="G293" s="213"/>
    </row>
    <row r="294" spans="5:7" x14ac:dyDescent="0.2">
      <c r="E294" s="213"/>
      <c r="F294" s="213"/>
      <c r="G294" s="213"/>
    </row>
    <row r="295" spans="5:7" x14ac:dyDescent="0.2">
      <c r="E295" s="213"/>
      <c r="F295" s="213"/>
      <c r="G295" s="213"/>
    </row>
    <row r="296" spans="5:7" x14ac:dyDescent="0.2">
      <c r="E296" s="213"/>
      <c r="F296" s="213"/>
      <c r="G296" s="213"/>
    </row>
    <row r="297" spans="5:7" x14ac:dyDescent="0.2">
      <c r="E297" s="213"/>
      <c r="F297" s="213"/>
      <c r="G297" s="213"/>
    </row>
    <row r="298" spans="5:7" x14ac:dyDescent="0.2">
      <c r="E298" s="213"/>
      <c r="F298" s="213"/>
      <c r="G298" s="213"/>
    </row>
    <row r="299" spans="5:7" x14ac:dyDescent="0.2">
      <c r="E299" s="213"/>
      <c r="F299" s="213"/>
      <c r="G299" s="213"/>
    </row>
    <row r="300" spans="5:7" x14ac:dyDescent="0.2">
      <c r="E300" s="213"/>
      <c r="F300" s="213"/>
      <c r="G300" s="213"/>
    </row>
    <row r="301" spans="5:7" x14ac:dyDescent="0.2">
      <c r="E301" s="213"/>
      <c r="F301" s="213"/>
      <c r="G301" s="213"/>
    </row>
    <row r="302" spans="5:7" x14ac:dyDescent="0.2">
      <c r="E302" s="213"/>
      <c r="F302" s="213"/>
      <c r="G302" s="213"/>
    </row>
    <row r="303" spans="5:7" x14ac:dyDescent="0.2">
      <c r="E303" s="213"/>
      <c r="F303" s="213"/>
      <c r="G303" s="213"/>
    </row>
    <row r="304" spans="5:7" x14ac:dyDescent="0.2">
      <c r="E304" s="213"/>
      <c r="F304" s="213"/>
      <c r="G304" s="213"/>
    </row>
    <row r="305" spans="5:7" x14ac:dyDescent="0.2">
      <c r="E305" s="213"/>
      <c r="F305" s="213"/>
      <c r="G305" s="213"/>
    </row>
    <row r="306" spans="5:7" x14ac:dyDescent="0.2">
      <c r="E306" s="213"/>
      <c r="F306" s="213"/>
      <c r="G306" s="213"/>
    </row>
    <row r="307" spans="5:7" x14ac:dyDescent="0.2">
      <c r="E307" s="213"/>
      <c r="F307" s="213"/>
      <c r="G307" s="213"/>
    </row>
    <row r="308" spans="5:7" x14ac:dyDescent="0.2">
      <c r="E308" s="213"/>
      <c r="F308" s="213"/>
      <c r="G308" s="213"/>
    </row>
    <row r="309" spans="5:7" x14ac:dyDescent="0.2">
      <c r="E309" s="213"/>
      <c r="F309" s="213"/>
      <c r="G309" s="213"/>
    </row>
    <row r="310" spans="5:7" x14ac:dyDescent="0.2">
      <c r="E310" s="213"/>
      <c r="F310" s="213"/>
      <c r="G310" s="213"/>
    </row>
    <row r="311" spans="5:7" x14ac:dyDescent="0.2">
      <c r="E311" s="213"/>
      <c r="F311" s="213"/>
      <c r="G311" s="213"/>
    </row>
    <row r="312" spans="5:7" x14ac:dyDescent="0.2">
      <c r="E312" s="213"/>
      <c r="F312" s="213"/>
      <c r="G312" s="213"/>
    </row>
    <row r="313" spans="5:7" x14ac:dyDescent="0.2">
      <c r="E313" s="213"/>
      <c r="F313" s="213"/>
      <c r="G313" s="213"/>
    </row>
    <row r="314" spans="5:7" x14ac:dyDescent="0.2">
      <c r="E314" s="213"/>
      <c r="F314" s="213"/>
      <c r="G314" s="213"/>
    </row>
    <row r="315" spans="5:7" x14ac:dyDescent="0.2">
      <c r="E315" s="213"/>
      <c r="F315" s="213"/>
      <c r="G315" s="213"/>
    </row>
    <row r="316" spans="5:7" x14ac:dyDescent="0.2">
      <c r="E316" s="213"/>
      <c r="F316" s="213"/>
      <c r="G316" s="213"/>
    </row>
    <row r="317" spans="5:7" x14ac:dyDescent="0.2">
      <c r="E317" s="213"/>
      <c r="F317" s="213"/>
      <c r="G317" s="213"/>
    </row>
    <row r="318" spans="5:7" x14ac:dyDescent="0.2">
      <c r="E318" s="213"/>
      <c r="F318" s="213"/>
      <c r="G318" s="213"/>
    </row>
    <row r="319" spans="5:7" x14ac:dyDescent="0.2">
      <c r="E319" s="213"/>
      <c r="F319" s="213"/>
      <c r="G319" s="213"/>
    </row>
    <row r="320" spans="5:7" x14ac:dyDescent="0.2">
      <c r="E320" s="213"/>
      <c r="F320" s="213"/>
      <c r="G320" s="213"/>
    </row>
    <row r="321" spans="5:7" x14ac:dyDescent="0.2">
      <c r="E321" s="213"/>
      <c r="F321" s="213"/>
      <c r="G321" s="213"/>
    </row>
    <row r="322" spans="5:7" x14ac:dyDescent="0.2">
      <c r="E322" s="213"/>
      <c r="F322" s="213"/>
      <c r="G322" s="213"/>
    </row>
    <row r="323" spans="5:7" x14ac:dyDescent="0.2">
      <c r="E323" s="213"/>
      <c r="F323" s="213"/>
      <c r="G323" s="213"/>
    </row>
    <row r="324" spans="5:7" x14ac:dyDescent="0.2">
      <c r="E324" s="213"/>
      <c r="F324" s="213"/>
      <c r="G324" s="213"/>
    </row>
    <row r="325" spans="5:7" x14ac:dyDescent="0.2">
      <c r="E325" s="213"/>
      <c r="F325" s="213"/>
      <c r="G325" s="213"/>
    </row>
    <row r="326" spans="5:7" x14ac:dyDescent="0.2">
      <c r="E326" s="213"/>
      <c r="F326" s="213"/>
      <c r="G326" s="213"/>
    </row>
    <row r="327" spans="5:7" x14ac:dyDescent="0.2">
      <c r="E327" s="213"/>
      <c r="F327" s="213"/>
      <c r="G327" s="213"/>
    </row>
    <row r="328" spans="5:7" x14ac:dyDescent="0.2">
      <c r="E328" s="213"/>
      <c r="F328" s="213"/>
      <c r="G328" s="213"/>
    </row>
    <row r="329" spans="5:7" x14ac:dyDescent="0.2">
      <c r="E329" s="213"/>
      <c r="F329" s="213"/>
      <c r="G329" s="213"/>
    </row>
    <row r="330" spans="5:7" x14ac:dyDescent="0.2">
      <c r="E330" s="213"/>
      <c r="F330" s="213"/>
      <c r="G330" s="213"/>
    </row>
    <row r="331" spans="5:7" x14ac:dyDescent="0.2">
      <c r="E331" s="213"/>
      <c r="F331" s="213"/>
      <c r="G331" s="213"/>
    </row>
    <row r="332" spans="5:7" x14ac:dyDescent="0.2">
      <c r="E332" s="213"/>
      <c r="F332" s="213"/>
      <c r="G332" s="213"/>
    </row>
    <row r="333" spans="5:7" x14ac:dyDescent="0.2">
      <c r="E333" s="213"/>
      <c r="F333" s="213"/>
      <c r="G333" s="213"/>
    </row>
    <row r="334" spans="5:7" x14ac:dyDescent="0.2">
      <c r="E334" s="213"/>
      <c r="F334" s="213"/>
      <c r="G334" s="213"/>
    </row>
    <row r="335" spans="5:7" x14ac:dyDescent="0.2">
      <c r="E335" s="213"/>
      <c r="F335" s="213"/>
      <c r="G335" s="213"/>
    </row>
    <row r="336" spans="5:7" x14ac:dyDescent="0.2">
      <c r="E336" s="213"/>
      <c r="F336" s="213"/>
      <c r="G336" s="213"/>
    </row>
    <row r="337" spans="5:7" x14ac:dyDescent="0.2">
      <c r="E337" s="213"/>
      <c r="F337" s="213"/>
      <c r="G337" s="213"/>
    </row>
    <row r="338" spans="5:7" x14ac:dyDescent="0.2">
      <c r="E338" s="213"/>
      <c r="F338" s="213"/>
      <c r="G338" s="213"/>
    </row>
    <row r="339" spans="5:7" x14ac:dyDescent="0.2">
      <c r="E339" s="213"/>
      <c r="F339" s="213"/>
      <c r="G339" s="213"/>
    </row>
    <row r="340" spans="5:7" x14ac:dyDescent="0.2">
      <c r="E340" s="213"/>
      <c r="F340" s="213"/>
      <c r="G340" s="213"/>
    </row>
    <row r="341" spans="5:7" x14ac:dyDescent="0.2">
      <c r="E341" s="213"/>
      <c r="F341" s="213"/>
      <c r="G341" s="213"/>
    </row>
    <row r="342" spans="5:7" x14ac:dyDescent="0.2">
      <c r="E342" s="213"/>
      <c r="F342" s="213"/>
      <c r="G342" s="213"/>
    </row>
    <row r="343" spans="5:7" x14ac:dyDescent="0.2">
      <c r="E343" s="213"/>
      <c r="F343" s="213"/>
      <c r="G343" s="213"/>
    </row>
    <row r="344" spans="5:7" x14ac:dyDescent="0.2">
      <c r="E344" s="213"/>
      <c r="F344" s="213"/>
      <c r="G344" s="213"/>
    </row>
    <row r="345" spans="5:7" x14ac:dyDescent="0.2">
      <c r="E345" s="213"/>
      <c r="F345" s="213"/>
      <c r="G345" s="213"/>
    </row>
    <row r="346" spans="5:7" x14ac:dyDescent="0.2">
      <c r="E346" s="213"/>
      <c r="F346" s="213"/>
      <c r="G346" s="213"/>
    </row>
    <row r="347" spans="5:7" x14ac:dyDescent="0.2">
      <c r="E347" s="213"/>
      <c r="F347" s="213"/>
      <c r="G347" s="213"/>
    </row>
    <row r="348" spans="5:7" x14ac:dyDescent="0.2">
      <c r="E348" s="213"/>
      <c r="F348" s="213"/>
      <c r="G348" s="213"/>
    </row>
    <row r="349" spans="5:7" x14ac:dyDescent="0.2">
      <c r="E349" s="213"/>
      <c r="F349" s="213"/>
      <c r="G349" s="213"/>
    </row>
    <row r="350" spans="5:7" x14ac:dyDescent="0.2">
      <c r="E350" s="213"/>
      <c r="F350" s="213"/>
      <c r="G350" s="213"/>
    </row>
    <row r="351" spans="5:7" x14ac:dyDescent="0.2">
      <c r="E351" s="213"/>
      <c r="F351" s="213"/>
      <c r="G351" s="213"/>
    </row>
    <row r="352" spans="5:7" x14ac:dyDescent="0.2">
      <c r="E352" s="213"/>
      <c r="F352" s="213"/>
      <c r="G352" s="213"/>
    </row>
    <row r="353" spans="5:7" x14ac:dyDescent="0.2">
      <c r="E353" s="213"/>
      <c r="F353" s="213"/>
      <c r="G353" s="213"/>
    </row>
    <row r="354" spans="5:7" x14ac:dyDescent="0.2">
      <c r="E354" s="213"/>
      <c r="F354" s="213"/>
      <c r="G354" s="213"/>
    </row>
    <row r="355" spans="5:7" x14ac:dyDescent="0.2">
      <c r="E355" s="213"/>
      <c r="F355" s="213"/>
      <c r="G355" s="213"/>
    </row>
    <row r="356" spans="5:7" x14ac:dyDescent="0.2">
      <c r="E356" s="213"/>
      <c r="F356" s="213"/>
      <c r="G356" s="213"/>
    </row>
    <row r="357" spans="5:7" x14ac:dyDescent="0.2">
      <c r="E357" s="213"/>
      <c r="F357" s="213"/>
      <c r="G357" s="213"/>
    </row>
    <row r="358" spans="5:7" x14ac:dyDescent="0.2">
      <c r="E358" s="213"/>
      <c r="F358" s="213"/>
      <c r="G358" s="213"/>
    </row>
    <row r="359" spans="5:7" x14ac:dyDescent="0.2">
      <c r="E359" s="213"/>
      <c r="F359" s="213"/>
      <c r="G359" s="213"/>
    </row>
    <row r="360" spans="5:7" x14ac:dyDescent="0.2">
      <c r="E360" s="213"/>
      <c r="F360" s="213"/>
      <c r="G360" s="213"/>
    </row>
    <row r="361" spans="5:7" x14ac:dyDescent="0.2">
      <c r="E361" s="213"/>
      <c r="F361" s="213"/>
      <c r="G361" s="213"/>
    </row>
    <row r="362" spans="5:7" x14ac:dyDescent="0.2">
      <c r="E362" s="213"/>
      <c r="F362" s="213"/>
      <c r="G362" s="213"/>
    </row>
    <row r="363" spans="5:7" x14ac:dyDescent="0.2">
      <c r="E363" s="213"/>
      <c r="F363" s="213"/>
      <c r="G363" s="213"/>
    </row>
    <row r="364" spans="5:7" x14ac:dyDescent="0.2">
      <c r="E364" s="213"/>
      <c r="F364" s="213"/>
      <c r="G364" s="213"/>
    </row>
    <row r="365" spans="5:7" x14ac:dyDescent="0.2">
      <c r="E365" s="213"/>
      <c r="F365" s="213"/>
      <c r="G365" s="213"/>
    </row>
    <row r="366" spans="5:7" x14ac:dyDescent="0.2">
      <c r="E366" s="213"/>
      <c r="F366" s="213"/>
      <c r="G366" s="213"/>
    </row>
    <row r="367" spans="5:7" x14ac:dyDescent="0.2">
      <c r="E367" s="213"/>
      <c r="F367" s="213"/>
      <c r="G367" s="213"/>
    </row>
    <row r="368" spans="5:7" x14ac:dyDescent="0.2">
      <c r="E368" s="213"/>
      <c r="F368" s="213"/>
      <c r="G368" s="213"/>
    </row>
    <row r="369" spans="5:7" x14ac:dyDescent="0.2">
      <c r="E369" s="213"/>
      <c r="F369" s="213"/>
      <c r="G369" s="213"/>
    </row>
    <row r="370" spans="5:7" x14ac:dyDescent="0.2">
      <c r="E370" s="213"/>
      <c r="F370" s="213"/>
      <c r="G370" s="213"/>
    </row>
    <row r="371" spans="5:7" x14ac:dyDescent="0.2">
      <c r="E371" s="213"/>
      <c r="F371" s="213"/>
      <c r="G371" s="213"/>
    </row>
    <row r="372" spans="5:7" x14ac:dyDescent="0.2">
      <c r="E372" s="213"/>
      <c r="F372" s="213"/>
      <c r="G372" s="213"/>
    </row>
    <row r="373" spans="5:7" x14ac:dyDescent="0.2">
      <c r="E373" s="213"/>
      <c r="F373" s="213"/>
      <c r="G373" s="213"/>
    </row>
    <row r="374" spans="5:7" x14ac:dyDescent="0.2">
      <c r="E374" s="213"/>
      <c r="F374" s="213"/>
      <c r="G374" s="213"/>
    </row>
    <row r="375" spans="5:7" x14ac:dyDescent="0.2">
      <c r="E375" s="213"/>
      <c r="F375" s="213"/>
      <c r="G375" s="213"/>
    </row>
    <row r="376" spans="5:7" x14ac:dyDescent="0.2">
      <c r="E376" s="213"/>
      <c r="F376" s="213"/>
      <c r="G376" s="213"/>
    </row>
    <row r="377" spans="5:7" x14ac:dyDescent="0.2">
      <c r="E377" s="213"/>
      <c r="F377" s="213"/>
      <c r="G377" s="213"/>
    </row>
    <row r="378" spans="5:7" x14ac:dyDescent="0.2">
      <c r="E378" s="213"/>
      <c r="F378" s="213"/>
      <c r="G378" s="213"/>
    </row>
    <row r="379" spans="5:7" x14ac:dyDescent="0.2">
      <c r="E379" s="213"/>
      <c r="F379" s="213"/>
      <c r="G379" s="213"/>
    </row>
    <row r="380" spans="5:7" x14ac:dyDescent="0.2">
      <c r="E380" s="213"/>
      <c r="F380" s="213"/>
      <c r="G380" s="213"/>
    </row>
    <row r="381" spans="5:7" x14ac:dyDescent="0.2">
      <c r="E381" s="213"/>
      <c r="F381" s="213"/>
      <c r="G381" s="213"/>
    </row>
    <row r="382" spans="5:7" x14ac:dyDescent="0.2">
      <c r="E382" s="213"/>
      <c r="F382" s="213"/>
      <c r="G382" s="213"/>
    </row>
    <row r="383" spans="5:7" x14ac:dyDescent="0.2">
      <c r="E383" s="213"/>
      <c r="F383" s="213"/>
      <c r="G383" s="213"/>
    </row>
    <row r="384" spans="5:7" x14ac:dyDescent="0.2">
      <c r="E384" s="213"/>
      <c r="F384" s="213"/>
      <c r="G384" s="213"/>
    </row>
    <row r="385" spans="5:7" x14ac:dyDescent="0.2">
      <c r="E385" s="213"/>
      <c r="F385" s="213"/>
      <c r="G385" s="213"/>
    </row>
    <row r="386" spans="5:7" x14ac:dyDescent="0.2">
      <c r="E386" s="213"/>
      <c r="F386" s="213"/>
      <c r="G386" s="213"/>
    </row>
    <row r="387" spans="5:7" x14ac:dyDescent="0.2">
      <c r="E387" s="213"/>
      <c r="F387" s="213"/>
      <c r="G387" s="213"/>
    </row>
    <row r="388" spans="5:7" x14ac:dyDescent="0.2">
      <c r="E388" s="213"/>
      <c r="F388" s="213"/>
      <c r="G388" s="213"/>
    </row>
    <row r="389" spans="5:7" x14ac:dyDescent="0.2">
      <c r="E389" s="213"/>
      <c r="F389" s="213"/>
      <c r="G389" s="213"/>
    </row>
    <row r="390" spans="5:7" x14ac:dyDescent="0.2">
      <c r="E390" s="213"/>
      <c r="F390" s="213"/>
      <c r="G390" s="213"/>
    </row>
    <row r="391" spans="5:7" x14ac:dyDescent="0.2">
      <c r="E391" s="213"/>
      <c r="F391" s="213"/>
      <c r="G391" s="213"/>
    </row>
    <row r="392" spans="5:7" x14ac:dyDescent="0.2">
      <c r="E392" s="213"/>
      <c r="F392" s="213"/>
      <c r="G392" s="213"/>
    </row>
    <row r="393" spans="5:7" x14ac:dyDescent="0.2">
      <c r="E393" s="213"/>
      <c r="F393" s="213"/>
      <c r="G393" s="213"/>
    </row>
    <row r="394" spans="5:7" x14ac:dyDescent="0.2">
      <c r="E394" s="213"/>
      <c r="F394" s="213"/>
      <c r="G394" s="213"/>
    </row>
    <row r="395" spans="5:7" x14ac:dyDescent="0.2">
      <c r="E395" s="213"/>
      <c r="F395" s="213"/>
      <c r="G395" s="213"/>
    </row>
    <row r="396" spans="5:7" x14ac:dyDescent="0.2">
      <c r="E396" s="213"/>
      <c r="F396" s="213"/>
      <c r="G396" s="213"/>
    </row>
    <row r="397" spans="5:7" x14ac:dyDescent="0.2">
      <c r="E397" s="213"/>
      <c r="F397" s="213"/>
      <c r="G397" s="213"/>
    </row>
    <row r="398" spans="5:7" x14ac:dyDescent="0.2">
      <c r="E398" s="213"/>
      <c r="F398" s="213"/>
      <c r="G398" s="213"/>
    </row>
    <row r="399" spans="5:7" x14ac:dyDescent="0.2">
      <c r="E399" s="213"/>
      <c r="F399" s="213"/>
      <c r="G399" s="213"/>
    </row>
    <row r="400" spans="5:7" x14ac:dyDescent="0.2">
      <c r="E400" s="213"/>
      <c r="F400" s="213"/>
      <c r="G400" s="213"/>
    </row>
    <row r="401" spans="5:7" x14ac:dyDescent="0.2">
      <c r="E401" s="213"/>
      <c r="F401" s="213"/>
      <c r="G401" s="213"/>
    </row>
    <row r="402" spans="5:7" x14ac:dyDescent="0.2">
      <c r="E402" s="213"/>
      <c r="F402" s="213"/>
      <c r="G402" s="213"/>
    </row>
    <row r="403" spans="5:7" x14ac:dyDescent="0.2">
      <c r="E403" s="213"/>
      <c r="F403" s="213"/>
      <c r="G403" s="213"/>
    </row>
    <row r="404" spans="5:7" x14ac:dyDescent="0.2">
      <c r="E404" s="213"/>
      <c r="F404" s="213"/>
      <c r="G404" s="213"/>
    </row>
    <row r="405" spans="5:7" x14ac:dyDescent="0.2">
      <c r="E405" s="213"/>
      <c r="F405" s="213"/>
      <c r="G405" s="213"/>
    </row>
    <row r="406" spans="5:7" x14ac:dyDescent="0.2">
      <c r="E406" s="213"/>
      <c r="F406" s="213"/>
      <c r="G406" s="213"/>
    </row>
    <row r="407" spans="5:7" x14ac:dyDescent="0.2">
      <c r="E407" s="213"/>
      <c r="F407" s="213"/>
      <c r="G407" s="213"/>
    </row>
    <row r="408" spans="5:7" x14ac:dyDescent="0.2">
      <c r="E408" s="213"/>
      <c r="F408" s="213"/>
      <c r="G408" s="213"/>
    </row>
    <row r="409" spans="5:7" x14ac:dyDescent="0.2">
      <c r="E409" s="213"/>
      <c r="F409" s="213"/>
      <c r="G409" s="213"/>
    </row>
    <row r="410" spans="5:7" x14ac:dyDescent="0.2">
      <c r="E410" s="213"/>
      <c r="F410" s="213"/>
      <c r="G410" s="213"/>
    </row>
    <row r="411" spans="5:7" x14ac:dyDescent="0.2">
      <c r="E411" s="213"/>
      <c r="F411" s="213"/>
      <c r="G411" s="213"/>
    </row>
    <row r="412" spans="5:7" x14ac:dyDescent="0.2">
      <c r="E412" s="213"/>
      <c r="F412" s="213"/>
      <c r="G412" s="213"/>
    </row>
    <row r="413" spans="5:7" x14ac:dyDescent="0.2">
      <c r="E413" s="213"/>
      <c r="F413" s="213"/>
      <c r="G413" s="213"/>
    </row>
    <row r="414" spans="5:7" x14ac:dyDescent="0.2">
      <c r="E414" s="213"/>
      <c r="F414" s="213"/>
      <c r="G414" s="213"/>
    </row>
    <row r="415" spans="5:7" x14ac:dyDescent="0.2">
      <c r="E415" s="213"/>
      <c r="F415" s="213"/>
      <c r="G415" s="213"/>
    </row>
    <row r="416" spans="5:7" x14ac:dyDescent="0.2">
      <c r="E416" s="213"/>
      <c r="F416" s="213"/>
      <c r="G416" s="213"/>
    </row>
    <row r="417" spans="5:7" x14ac:dyDescent="0.2">
      <c r="E417" s="213"/>
      <c r="F417" s="213"/>
      <c r="G417" s="213"/>
    </row>
    <row r="418" spans="5:7" x14ac:dyDescent="0.2">
      <c r="E418" s="213"/>
      <c r="F418" s="213"/>
      <c r="G418" s="213"/>
    </row>
    <row r="419" spans="5:7" x14ac:dyDescent="0.2">
      <c r="E419" s="213"/>
      <c r="F419" s="213"/>
      <c r="G419" s="213"/>
    </row>
    <row r="420" spans="5:7" x14ac:dyDescent="0.2">
      <c r="E420" s="213"/>
      <c r="F420" s="213"/>
      <c r="G420" s="213"/>
    </row>
    <row r="421" spans="5:7" x14ac:dyDescent="0.2">
      <c r="E421" s="213"/>
      <c r="F421" s="213"/>
      <c r="G421" s="213"/>
    </row>
    <row r="422" spans="5:7" x14ac:dyDescent="0.2">
      <c r="E422" s="213"/>
      <c r="F422" s="213"/>
      <c r="G422" s="213"/>
    </row>
    <row r="423" spans="5:7" x14ac:dyDescent="0.2">
      <c r="E423" s="213"/>
      <c r="F423" s="213"/>
      <c r="G423" s="213"/>
    </row>
    <row r="424" spans="5:7" x14ac:dyDescent="0.2">
      <c r="E424" s="213"/>
      <c r="F424" s="213"/>
      <c r="G424" s="213"/>
    </row>
    <row r="425" spans="5:7" x14ac:dyDescent="0.2">
      <c r="E425" s="213"/>
      <c r="F425" s="213"/>
      <c r="G425" s="213"/>
    </row>
    <row r="426" spans="5:7" x14ac:dyDescent="0.2">
      <c r="E426" s="213"/>
      <c r="F426" s="213"/>
      <c r="G426" s="213"/>
    </row>
    <row r="427" spans="5:7" x14ac:dyDescent="0.2">
      <c r="E427" s="213"/>
      <c r="F427" s="213"/>
      <c r="G427" s="213"/>
    </row>
    <row r="428" spans="5:7" x14ac:dyDescent="0.2">
      <c r="E428" s="213"/>
      <c r="F428" s="213"/>
      <c r="G428" s="213"/>
    </row>
    <row r="429" spans="5:7" x14ac:dyDescent="0.2">
      <c r="E429" s="213"/>
      <c r="F429" s="213"/>
      <c r="G429" s="213"/>
    </row>
    <row r="430" spans="5:7" x14ac:dyDescent="0.2">
      <c r="E430" s="213"/>
      <c r="F430" s="213"/>
      <c r="G430" s="213"/>
    </row>
    <row r="431" spans="5:7" x14ac:dyDescent="0.2">
      <c r="E431" s="213"/>
      <c r="F431" s="213"/>
      <c r="G431" s="213"/>
    </row>
    <row r="432" spans="5:7" x14ac:dyDescent="0.2">
      <c r="E432" s="213"/>
      <c r="F432" s="213"/>
      <c r="G432" s="213"/>
    </row>
    <row r="433" spans="5:7" x14ac:dyDescent="0.2">
      <c r="E433" s="213"/>
      <c r="F433" s="213"/>
      <c r="G433" s="213"/>
    </row>
    <row r="434" spans="5:7" x14ac:dyDescent="0.2">
      <c r="E434" s="213"/>
      <c r="F434" s="213"/>
      <c r="G434" s="213"/>
    </row>
    <row r="435" spans="5:7" x14ac:dyDescent="0.2">
      <c r="E435" s="213"/>
      <c r="F435" s="213"/>
      <c r="G435" s="213"/>
    </row>
    <row r="436" spans="5:7" x14ac:dyDescent="0.2">
      <c r="E436" s="213"/>
      <c r="F436" s="213"/>
      <c r="G436" s="213"/>
    </row>
    <row r="437" spans="5:7" x14ac:dyDescent="0.2">
      <c r="E437" s="213"/>
      <c r="F437" s="213"/>
      <c r="G437" s="213"/>
    </row>
    <row r="438" spans="5:7" x14ac:dyDescent="0.2">
      <c r="E438" s="213"/>
      <c r="F438" s="213"/>
      <c r="G438" s="213"/>
    </row>
    <row r="439" spans="5:7" x14ac:dyDescent="0.2">
      <c r="E439" s="213"/>
      <c r="F439" s="213"/>
      <c r="G439" s="213"/>
    </row>
    <row r="440" spans="5:7" x14ac:dyDescent="0.2">
      <c r="E440" s="213"/>
      <c r="F440" s="213"/>
      <c r="G440" s="213"/>
    </row>
    <row r="441" spans="5:7" x14ac:dyDescent="0.2">
      <c r="E441" s="213"/>
      <c r="F441" s="213"/>
      <c r="G441" s="213"/>
    </row>
    <row r="442" spans="5:7" x14ac:dyDescent="0.2">
      <c r="E442" s="213"/>
      <c r="F442" s="213"/>
      <c r="G442" s="213"/>
    </row>
    <row r="443" spans="5:7" x14ac:dyDescent="0.2">
      <c r="E443" s="213"/>
      <c r="F443" s="213"/>
      <c r="G443" s="213"/>
    </row>
    <row r="444" spans="5:7" x14ac:dyDescent="0.2">
      <c r="E444" s="213"/>
      <c r="F444" s="213"/>
      <c r="G444" s="213"/>
    </row>
    <row r="445" spans="5:7" x14ac:dyDescent="0.2">
      <c r="E445" s="213"/>
      <c r="F445" s="213"/>
      <c r="G445" s="213"/>
    </row>
    <row r="446" spans="5:7" x14ac:dyDescent="0.2">
      <c r="E446" s="213"/>
      <c r="F446" s="213"/>
      <c r="G446" s="213"/>
    </row>
    <row r="447" spans="5:7" x14ac:dyDescent="0.2">
      <c r="E447" s="213"/>
      <c r="F447" s="213"/>
      <c r="G447" s="213"/>
    </row>
    <row r="448" spans="5:7" x14ac:dyDescent="0.2">
      <c r="E448" s="213"/>
      <c r="F448" s="213"/>
      <c r="G448" s="213"/>
    </row>
    <row r="449" spans="5:7" x14ac:dyDescent="0.2">
      <c r="E449" s="213"/>
      <c r="F449" s="213"/>
      <c r="G449" s="213"/>
    </row>
    <row r="450" spans="5:7" x14ac:dyDescent="0.2">
      <c r="E450" s="213"/>
      <c r="F450" s="213"/>
      <c r="G450" s="213"/>
    </row>
    <row r="451" spans="5:7" x14ac:dyDescent="0.2">
      <c r="E451" s="213"/>
      <c r="F451" s="213"/>
      <c r="G451" s="213"/>
    </row>
    <row r="452" spans="5:7" x14ac:dyDescent="0.2">
      <c r="E452" s="213"/>
      <c r="F452" s="213"/>
      <c r="G452" s="213"/>
    </row>
    <row r="453" spans="5:7" x14ac:dyDescent="0.2">
      <c r="E453" s="213"/>
      <c r="F453" s="213"/>
      <c r="G453" s="213"/>
    </row>
    <row r="454" spans="5:7" x14ac:dyDescent="0.2">
      <c r="E454" s="213"/>
      <c r="F454" s="213"/>
      <c r="G454" s="213"/>
    </row>
    <row r="455" spans="5:7" x14ac:dyDescent="0.2">
      <c r="E455" s="213"/>
      <c r="F455" s="213"/>
      <c r="G455" s="213"/>
    </row>
    <row r="456" spans="5:7" x14ac:dyDescent="0.2">
      <c r="E456" s="213"/>
      <c r="F456" s="213"/>
      <c r="G456" s="213"/>
    </row>
    <row r="457" spans="5:7" x14ac:dyDescent="0.2">
      <c r="E457" s="213"/>
      <c r="F457" s="213"/>
      <c r="G457" s="213"/>
    </row>
    <row r="458" spans="5:7" x14ac:dyDescent="0.2">
      <c r="E458" s="213"/>
      <c r="F458" s="213"/>
      <c r="G458" s="213"/>
    </row>
    <row r="459" spans="5:7" x14ac:dyDescent="0.2">
      <c r="E459" s="213"/>
      <c r="F459" s="213"/>
      <c r="G459" s="213"/>
    </row>
    <row r="460" spans="5:7" x14ac:dyDescent="0.2">
      <c r="E460" s="213"/>
      <c r="F460" s="213"/>
      <c r="G460" s="213"/>
    </row>
    <row r="461" spans="5:7" x14ac:dyDescent="0.2">
      <c r="E461" s="213"/>
      <c r="F461" s="213"/>
      <c r="G461" s="213"/>
    </row>
    <row r="462" spans="5:7" x14ac:dyDescent="0.2">
      <c r="E462" s="213"/>
      <c r="F462" s="213"/>
      <c r="G462" s="213"/>
    </row>
    <row r="463" spans="5:7" x14ac:dyDescent="0.2">
      <c r="E463" s="213"/>
      <c r="F463" s="213"/>
      <c r="G463" s="213"/>
    </row>
    <row r="464" spans="5:7" x14ac:dyDescent="0.2">
      <c r="E464" s="213"/>
      <c r="F464" s="213"/>
      <c r="G464" s="213"/>
    </row>
    <row r="465" spans="5:7" x14ac:dyDescent="0.2">
      <c r="E465" s="213"/>
      <c r="F465" s="213"/>
      <c r="G465" s="213"/>
    </row>
    <row r="466" spans="5:7" x14ac:dyDescent="0.2">
      <c r="E466" s="213"/>
      <c r="F466" s="213"/>
      <c r="G466" s="213"/>
    </row>
    <row r="467" spans="5:7" x14ac:dyDescent="0.2">
      <c r="E467" s="213"/>
      <c r="F467" s="213"/>
      <c r="G467" s="213"/>
    </row>
    <row r="468" spans="5:7" x14ac:dyDescent="0.2">
      <c r="E468" s="213"/>
      <c r="F468" s="213"/>
      <c r="G468" s="213"/>
    </row>
    <row r="469" spans="5:7" x14ac:dyDescent="0.2">
      <c r="E469" s="213"/>
      <c r="F469" s="213"/>
      <c r="G469" s="213"/>
    </row>
    <row r="470" spans="5:7" x14ac:dyDescent="0.2">
      <c r="E470" s="213"/>
      <c r="F470" s="213"/>
      <c r="G470" s="213"/>
    </row>
    <row r="471" spans="5:7" x14ac:dyDescent="0.2">
      <c r="E471" s="213"/>
      <c r="F471" s="213"/>
      <c r="G471" s="213"/>
    </row>
    <row r="472" spans="5:7" x14ac:dyDescent="0.2">
      <c r="E472" s="213"/>
      <c r="F472" s="213"/>
      <c r="G472" s="213"/>
    </row>
    <row r="473" spans="5:7" x14ac:dyDescent="0.2">
      <c r="E473" s="213"/>
      <c r="F473" s="213"/>
      <c r="G473" s="213"/>
    </row>
    <row r="474" spans="5:7" x14ac:dyDescent="0.2">
      <c r="E474" s="213"/>
      <c r="F474" s="213"/>
      <c r="G474" s="213"/>
    </row>
    <row r="475" spans="5:7" x14ac:dyDescent="0.2">
      <c r="E475" s="213"/>
      <c r="F475" s="213"/>
      <c r="G475" s="213"/>
    </row>
    <row r="476" spans="5:7" x14ac:dyDescent="0.2">
      <c r="E476" s="213"/>
      <c r="F476" s="213"/>
      <c r="G476" s="213"/>
    </row>
    <row r="477" spans="5:7" x14ac:dyDescent="0.2">
      <c r="E477" s="213"/>
      <c r="F477" s="213"/>
      <c r="G477" s="213"/>
    </row>
    <row r="478" spans="5:7" x14ac:dyDescent="0.2">
      <c r="E478" s="213"/>
      <c r="F478" s="213"/>
      <c r="G478" s="213"/>
    </row>
    <row r="479" spans="5:7" x14ac:dyDescent="0.2">
      <c r="E479" s="213"/>
      <c r="F479" s="213"/>
      <c r="G479" s="213"/>
    </row>
    <row r="480" spans="5:7" x14ac:dyDescent="0.2">
      <c r="E480" s="213"/>
      <c r="F480" s="213"/>
      <c r="G480" s="213"/>
    </row>
    <row r="481" spans="5:7" x14ac:dyDescent="0.2">
      <c r="E481" s="213"/>
      <c r="F481" s="213"/>
      <c r="G481" s="213"/>
    </row>
    <row r="482" spans="5:7" x14ac:dyDescent="0.2">
      <c r="E482" s="213"/>
      <c r="F482" s="213"/>
      <c r="G482" s="213"/>
    </row>
    <row r="483" spans="5:7" x14ac:dyDescent="0.2">
      <c r="E483" s="213"/>
      <c r="F483" s="213"/>
      <c r="G483" s="213"/>
    </row>
    <row r="484" spans="5:7" x14ac:dyDescent="0.2">
      <c r="E484" s="213"/>
      <c r="F484" s="213"/>
      <c r="G484" s="213"/>
    </row>
    <row r="485" spans="5:7" x14ac:dyDescent="0.2">
      <c r="E485" s="213"/>
      <c r="F485" s="213"/>
      <c r="G485" s="213"/>
    </row>
    <row r="486" spans="5:7" x14ac:dyDescent="0.2">
      <c r="E486" s="213"/>
      <c r="F486" s="213"/>
      <c r="G486" s="213"/>
    </row>
    <row r="487" spans="5:7" x14ac:dyDescent="0.2">
      <c r="E487" s="213"/>
      <c r="F487" s="213"/>
      <c r="G487" s="213"/>
    </row>
    <row r="488" spans="5:7" x14ac:dyDescent="0.2">
      <c r="E488" s="213"/>
      <c r="F488" s="213"/>
      <c r="G488" s="213"/>
    </row>
    <row r="489" spans="5:7" x14ac:dyDescent="0.2">
      <c r="E489" s="213"/>
      <c r="F489" s="213"/>
      <c r="G489" s="213"/>
    </row>
    <row r="490" spans="5:7" x14ac:dyDescent="0.2">
      <c r="E490" s="213"/>
      <c r="F490" s="213"/>
      <c r="G490" s="213"/>
    </row>
    <row r="491" spans="5:7" x14ac:dyDescent="0.2">
      <c r="E491" s="213"/>
      <c r="F491" s="213"/>
      <c r="G491" s="213"/>
    </row>
    <row r="492" spans="5:7" x14ac:dyDescent="0.2">
      <c r="E492" s="213"/>
      <c r="F492" s="213"/>
      <c r="G492" s="213"/>
    </row>
    <row r="493" spans="5:7" x14ac:dyDescent="0.2">
      <c r="E493" s="213"/>
      <c r="F493" s="213"/>
      <c r="G493" s="213"/>
    </row>
    <row r="494" spans="5:7" x14ac:dyDescent="0.2">
      <c r="E494" s="213"/>
      <c r="F494" s="213"/>
      <c r="G494" s="213"/>
    </row>
    <row r="495" spans="5:7" x14ac:dyDescent="0.2">
      <c r="E495" s="213"/>
      <c r="F495" s="213"/>
      <c r="G495" s="213"/>
    </row>
    <row r="496" spans="5:7" x14ac:dyDescent="0.2">
      <c r="E496" s="213"/>
      <c r="F496" s="213"/>
      <c r="G496" s="213"/>
    </row>
    <row r="497" spans="5:7" x14ac:dyDescent="0.2">
      <c r="E497" s="213"/>
      <c r="F497" s="213"/>
      <c r="G497" s="213"/>
    </row>
    <row r="498" spans="5:7" x14ac:dyDescent="0.2">
      <c r="E498" s="213"/>
      <c r="F498" s="213"/>
      <c r="G498" s="213"/>
    </row>
    <row r="499" spans="5:7" x14ac:dyDescent="0.2">
      <c r="E499" s="213"/>
      <c r="F499" s="213"/>
      <c r="G499" s="213"/>
    </row>
    <row r="500" spans="5:7" x14ac:dyDescent="0.2">
      <c r="E500" s="213"/>
      <c r="F500" s="213"/>
      <c r="G500" s="213"/>
    </row>
    <row r="501" spans="5:7" x14ac:dyDescent="0.2">
      <c r="E501" s="213"/>
      <c r="F501" s="213"/>
      <c r="G501" s="213"/>
    </row>
    <row r="502" spans="5:7" x14ac:dyDescent="0.2">
      <c r="E502" s="213"/>
      <c r="F502" s="213"/>
      <c r="G502" s="213"/>
    </row>
    <row r="503" spans="5:7" x14ac:dyDescent="0.2">
      <c r="E503" s="213"/>
      <c r="F503" s="213"/>
      <c r="G503" s="213"/>
    </row>
    <row r="504" spans="5:7" x14ac:dyDescent="0.2">
      <c r="E504" s="213"/>
      <c r="F504" s="213"/>
      <c r="G504" s="213"/>
    </row>
    <row r="505" spans="5:7" x14ac:dyDescent="0.2">
      <c r="E505" s="213"/>
      <c r="F505" s="213"/>
      <c r="G505" s="213"/>
    </row>
    <row r="506" spans="5:7" x14ac:dyDescent="0.2">
      <c r="E506" s="213"/>
      <c r="F506" s="213"/>
      <c r="G506" s="213"/>
    </row>
    <row r="507" spans="5:7" x14ac:dyDescent="0.2">
      <c r="E507" s="213"/>
      <c r="F507" s="213"/>
      <c r="G507" s="213"/>
    </row>
    <row r="508" spans="5:7" x14ac:dyDescent="0.2">
      <c r="E508" s="213"/>
      <c r="F508" s="213"/>
      <c r="G508" s="213"/>
    </row>
    <row r="509" spans="5:7" x14ac:dyDescent="0.2">
      <c r="E509" s="213"/>
      <c r="F509" s="213"/>
      <c r="G509" s="213"/>
    </row>
    <row r="510" spans="5:7" x14ac:dyDescent="0.2">
      <c r="E510" s="213"/>
      <c r="F510" s="213"/>
      <c r="G510" s="213"/>
    </row>
    <row r="511" spans="5:7" x14ac:dyDescent="0.2">
      <c r="E511" s="213"/>
      <c r="F511" s="213"/>
      <c r="G511" s="213"/>
    </row>
    <row r="512" spans="5:7" x14ac:dyDescent="0.2">
      <c r="E512" s="213"/>
      <c r="F512" s="213"/>
      <c r="G512" s="213"/>
    </row>
    <row r="513" spans="5:7" x14ac:dyDescent="0.2">
      <c r="E513" s="213"/>
      <c r="F513" s="213"/>
      <c r="G513" s="213"/>
    </row>
    <row r="514" spans="5:7" x14ac:dyDescent="0.2">
      <c r="E514" s="213"/>
      <c r="F514" s="213"/>
      <c r="G514" s="213"/>
    </row>
    <row r="515" spans="5:7" x14ac:dyDescent="0.2">
      <c r="E515" s="213"/>
      <c r="F515" s="213"/>
      <c r="G515" s="213"/>
    </row>
    <row r="516" spans="5:7" x14ac:dyDescent="0.2">
      <c r="E516" s="213"/>
      <c r="F516" s="213"/>
      <c r="G516" s="213"/>
    </row>
    <row r="517" spans="5:7" x14ac:dyDescent="0.2">
      <c r="E517" s="213"/>
      <c r="F517" s="213"/>
      <c r="G517" s="213"/>
    </row>
    <row r="518" spans="5:7" x14ac:dyDescent="0.2">
      <c r="E518" s="213"/>
      <c r="F518" s="213"/>
      <c r="G518" s="213"/>
    </row>
    <row r="519" spans="5:7" x14ac:dyDescent="0.2">
      <c r="E519" s="213"/>
      <c r="F519" s="213"/>
      <c r="G519" s="213"/>
    </row>
    <row r="520" spans="5:7" x14ac:dyDescent="0.2">
      <c r="E520" s="213"/>
      <c r="F520" s="213"/>
      <c r="G520" s="213"/>
    </row>
    <row r="521" spans="5:7" x14ac:dyDescent="0.2">
      <c r="E521" s="213"/>
      <c r="F521" s="213"/>
      <c r="G521" s="213"/>
    </row>
    <row r="522" spans="5:7" x14ac:dyDescent="0.2">
      <c r="E522" s="213"/>
      <c r="F522" s="213"/>
      <c r="G522" s="213"/>
    </row>
    <row r="523" spans="5:7" x14ac:dyDescent="0.2">
      <c r="E523" s="213"/>
      <c r="F523" s="213"/>
      <c r="G523" s="213"/>
    </row>
    <row r="524" spans="5:7" x14ac:dyDescent="0.2">
      <c r="E524" s="213"/>
      <c r="F524" s="213"/>
      <c r="G524" s="213"/>
    </row>
    <row r="525" spans="5:7" x14ac:dyDescent="0.2">
      <c r="E525" s="213"/>
      <c r="F525" s="213"/>
      <c r="G525" s="213"/>
    </row>
    <row r="526" spans="5:7" x14ac:dyDescent="0.2">
      <c r="E526" s="213"/>
      <c r="F526" s="213"/>
      <c r="G526" s="213"/>
    </row>
    <row r="527" spans="5:7" x14ac:dyDescent="0.2">
      <c r="E527" s="213"/>
      <c r="F527" s="213"/>
      <c r="G527" s="213"/>
    </row>
    <row r="528" spans="5:7" x14ac:dyDescent="0.2">
      <c r="E528" s="213"/>
      <c r="F528" s="213"/>
      <c r="G528" s="213"/>
    </row>
    <row r="529" spans="5:7" x14ac:dyDescent="0.2">
      <c r="E529" s="213"/>
      <c r="F529" s="213"/>
      <c r="G529" s="213"/>
    </row>
    <row r="530" spans="5:7" x14ac:dyDescent="0.2">
      <c r="E530" s="213"/>
      <c r="F530" s="213"/>
      <c r="G530" s="213"/>
    </row>
    <row r="531" spans="5:7" x14ac:dyDescent="0.2">
      <c r="E531" s="213"/>
      <c r="F531" s="213"/>
      <c r="G531" s="213"/>
    </row>
    <row r="532" spans="5:7" x14ac:dyDescent="0.2">
      <c r="E532" s="213"/>
      <c r="F532" s="213"/>
      <c r="G532" s="213"/>
    </row>
    <row r="533" spans="5:7" x14ac:dyDescent="0.2">
      <c r="E533" s="213"/>
      <c r="F533" s="213"/>
      <c r="G533" s="213"/>
    </row>
    <row r="534" spans="5:7" x14ac:dyDescent="0.2">
      <c r="E534" s="213"/>
      <c r="F534" s="213"/>
      <c r="G534" s="213"/>
    </row>
    <row r="535" spans="5:7" x14ac:dyDescent="0.2">
      <c r="E535" s="213"/>
      <c r="F535" s="213"/>
      <c r="G535" s="213"/>
    </row>
    <row r="536" spans="5:7" x14ac:dyDescent="0.2">
      <c r="E536" s="213"/>
      <c r="F536" s="213"/>
      <c r="G536" s="213"/>
    </row>
    <row r="537" spans="5:7" x14ac:dyDescent="0.2">
      <c r="E537" s="213"/>
      <c r="F537" s="213"/>
      <c r="G537" s="213"/>
    </row>
    <row r="538" spans="5:7" x14ac:dyDescent="0.2">
      <c r="E538" s="213"/>
      <c r="F538" s="213"/>
      <c r="G538" s="213"/>
    </row>
    <row r="539" spans="5:7" x14ac:dyDescent="0.2">
      <c r="E539" s="213"/>
      <c r="F539" s="213"/>
      <c r="G539" s="213"/>
    </row>
    <row r="540" spans="5:7" x14ac:dyDescent="0.2">
      <c r="E540" s="213"/>
      <c r="F540" s="213"/>
      <c r="G540" s="213"/>
    </row>
    <row r="541" spans="5:7" x14ac:dyDescent="0.2">
      <c r="E541" s="213"/>
      <c r="F541" s="213"/>
      <c r="G541" s="213"/>
    </row>
    <row r="542" spans="5:7" x14ac:dyDescent="0.2">
      <c r="E542" s="213"/>
      <c r="F542" s="213"/>
      <c r="G542" s="213"/>
    </row>
    <row r="543" spans="5:7" x14ac:dyDescent="0.2">
      <c r="E543" s="213"/>
      <c r="F543" s="213"/>
      <c r="G543" s="213"/>
    </row>
    <row r="544" spans="5:7" x14ac:dyDescent="0.2">
      <c r="E544" s="213"/>
      <c r="F544" s="213"/>
      <c r="G544" s="213"/>
    </row>
    <row r="545" spans="5:7" x14ac:dyDescent="0.2">
      <c r="E545" s="213"/>
      <c r="F545" s="213"/>
      <c r="G545" s="213"/>
    </row>
    <row r="546" spans="5:7" x14ac:dyDescent="0.2">
      <c r="E546" s="213"/>
      <c r="F546" s="213"/>
      <c r="G546" s="213"/>
    </row>
    <row r="547" spans="5:7" x14ac:dyDescent="0.2">
      <c r="E547" s="213"/>
      <c r="F547" s="213"/>
      <c r="G547" s="213"/>
    </row>
    <row r="548" spans="5:7" x14ac:dyDescent="0.2">
      <c r="E548" s="213"/>
      <c r="F548" s="213"/>
      <c r="G548" s="213"/>
    </row>
    <row r="549" spans="5:7" x14ac:dyDescent="0.2">
      <c r="E549" s="213"/>
      <c r="F549" s="213"/>
      <c r="G549" s="213"/>
    </row>
    <row r="550" spans="5:7" x14ac:dyDescent="0.2">
      <c r="E550" s="213"/>
      <c r="F550" s="213"/>
      <c r="G550" s="213"/>
    </row>
    <row r="551" spans="5:7" x14ac:dyDescent="0.2">
      <c r="E551" s="213"/>
      <c r="F551" s="213"/>
      <c r="G551" s="213"/>
    </row>
    <row r="552" spans="5:7" x14ac:dyDescent="0.2">
      <c r="E552" s="213"/>
      <c r="F552" s="213"/>
      <c r="G552" s="213"/>
    </row>
    <row r="553" spans="5:7" x14ac:dyDescent="0.2">
      <c r="E553" s="213"/>
      <c r="F553" s="213"/>
      <c r="G553" s="213"/>
    </row>
    <row r="554" spans="5:7" x14ac:dyDescent="0.2">
      <c r="E554" s="213"/>
      <c r="F554" s="213"/>
      <c r="G554" s="213"/>
    </row>
    <row r="555" spans="5:7" x14ac:dyDescent="0.2">
      <c r="E555" s="213"/>
      <c r="F555" s="213"/>
      <c r="G555" s="213"/>
    </row>
    <row r="556" spans="5:7" x14ac:dyDescent="0.2">
      <c r="E556" s="213"/>
      <c r="F556" s="213"/>
      <c r="G556" s="213"/>
    </row>
    <row r="557" spans="5:7" x14ac:dyDescent="0.2">
      <c r="E557" s="213"/>
      <c r="F557" s="213"/>
      <c r="G557" s="213"/>
    </row>
    <row r="558" spans="5:7" x14ac:dyDescent="0.2">
      <c r="E558" s="213"/>
      <c r="F558" s="213"/>
      <c r="G558" s="213"/>
    </row>
    <row r="559" spans="5:7" x14ac:dyDescent="0.2">
      <c r="E559" s="213"/>
      <c r="F559" s="213"/>
      <c r="G559" s="213"/>
    </row>
    <row r="560" spans="5:7" x14ac:dyDescent="0.2">
      <c r="E560" s="213"/>
      <c r="F560" s="213"/>
      <c r="G560" s="213"/>
    </row>
    <row r="561" spans="5:7" x14ac:dyDescent="0.2">
      <c r="E561" s="213"/>
      <c r="F561" s="213"/>
      <c r="G561" s="213"/>
    </row>
    <row r="562" spans="5:7" x14ac:dyDescent="0.2">
      <c r="E562" s="213"/>
      <c r="F562" s="213"/>
      <c r="G562" s="213"/>
    </row>
    <row r="563" spans="5:7" x14ac:dyDescent="0.2">
      <c r="E563" s="213"/>
      <c r="F563" s="213"/>
      <c r="G563" s="213"/>
    </row>
    <row r="564" spans="5:7" x14ac:dyDescent="0.2">
      <c r="E564" s="213"/>
      <c r="F564" s="213"/>
      <c r="G564" s="213"/>
    </row>
    <row r="565" spans="5:7" x14ac:dyDescent="0.2">
      <c r="E565" s="213"/>
      <c r="F565" s="213"/>
      <c r="G565" s="213"/>
    </row>
    <row r="566" spans="5:7" x14ac:dyDescent="0.2">
      <c r="E566" s="213"/>
      <c r="F566" s="213"/>
      <c r="G566" s="213"/>
    </row>
    <row r="567" spans="5:7" x14ac:dyDescent="0.2">
      <c r="E567" s="213"/>
      <c r="F567" s="213"/>
      <c r="G567" s="213"/>
    </row>
    <row r="568" spans="5:7" x14ac:dyDescent="0.2">
      <c r="E568" s="213"/>
      <c r="F568" s="213"/>
      <c r="G568" s="213"/>
    </row>
    <row r="569" spans="5:7" x14ac:dyDescent="0.2">
      <c r="E569" s="213"/>
      <c r="F569" s="213"/>
      <c r="G569" s="213"/>
    </row>
    <row r="570" spans="5:7" x14ac:dyDescent="0.2">
      <c r="E570" s="213"/>
      <c r="F570" s="213"/>
      <c r="G570" s="213"/>
    </row>
    <row r="571" spans="5:7" x14ac:dyDescent="0.2">
      <c r="E571" s="213"/>
      <c r="F571" s="213"/>
      <c r="G571" s="213"/>
    </row>
    <row r="572" spans="5:7" x14ac:dyDescent="0.2">
      <c r="E572" s="213"/>
      <c r="F572" s="213"/>
      <c r="G572" s="213"/>
    </row>
    <row r="573" spans="5:7" x14ac:dyDescent="0.2">
      <c r="E573" s="213"/>
      <c r="F573" s="213"/>
      <c r="G573" s="213"/>
    </row>
    <row r="574" spans="5:7" x14ac:dyDescent="0.2">
      <c r="E574" s="213"/>
      <c r="F574" s="213"/>
      <c r="G574" s="213"/>
    </row>
    <row r="575" spans="5:7" x14ac:dyDescent="0.2">
      <c r="E575" s="213"/>
      <c r="F575" s="213"/>
      <c r="G575" s="213"/>
    </row>
    <row r="576" spans="5:7" x14ac:dyDescent="0.2">
      <c r="E576" s="213"/>
      <c r="F576" s="213"/>
      <c r="G576" s="213"/>
    </row>
    <row r="577" spans="5:7" x14ac:dyDescent="0.2">
      <c r="E577" s="213"/>
      <c r="F577" s="213"/>
      <c r="G577" s="213"/>
    </row>
    <row r="578" spans="5:7" x14ac:dyDescent="0.2">
      <c r="E578" s="213"/>
      <c r="F578" s="213"/>
      <c r="G578" s="213"/>
    </row>
    <row r="579" spans="5:7" x14ac:dyDescent="0.2">
      <c r="E579" s="213"/>
      <c r="F579" s="213"/>
      <c r="G579" s="213"/>
    </row>
    <row r="580" spans="5:7" x14ac:dyDescent="0.2">
      <c r="E580" s="213"/>
      <c r="F580" s="213"/>
      <c r="G580" s="213"/>
    </row>
    <row r="581" spans="5:7" x14ac:dyDescent="0.2">
      <c r="E581" s="213"/>
      <c r="F581" s="213"/>
      <c r="G581" s="213"/>
    </row>
    <row r="949" spans="5:7" x14ac:dyDescent="0.2">
      <c r="E949" s="213"/>
      <c r="F949" s="213"/>
      <c r="G949" s="213"/>
    </row>
  </sheetData>
  <mergeCells count="10">
    <mergeCell ref="D105:D106"/>
    <mergeCell ref="E134:G134"/>
    <mergeCell ref="E139:G139"/>
    <mergeCell ref="B2:C2"/>
    <mergeCell ref="D6:D7"/>
    <mergeCell ref="E43:G43"/>
    <mergeCell ref="E44:G44"/>
    <mergeCell ref="E92:G92"/>
    <mergeCell ref="D95:D96"/>
    <mergeCell ref="E66:G68"/>
  </mergeCells>
  <printOptions horizontalCentered="1"/>
  <pageMargins left="0.23622047244094491" right="0.23622047244094491" top="0.74803149606299213" bottom="0.74803149606299213" header="0.31496062992125984" footer="0.31496062992125984"/>
  <pageSetup paperSize="9" scale="92" fitToHeight="0" orientation="portrait" r:id="rId1"/>
  <rowBreaks count="2" manualBreakCount="2">
    <brk id="46" min="4" max="6" man="1"/>
    <brk id="100" min="4" max="6" man="1"/>
  </rowBreaks>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D7A6-6635-4C63-B072-1D0BA085D2EA}">
  <sheetPr codeName="Sheet37">
    <tabColor theme="9" tint="0.79998168889431442"/>
  </sheetPr>
  <dimension ref="A1:H183"/>
  <sheetViews>
    <sheetView showGridLines="0" view="pageBreakPreview" topLeftCell="D1" zoomScaleNormal="100" zoomScaleSheetLayoutView="100" workbookViewId="0">
      <selection activeCell="D2" sqref="D2"/>
    </sheetView>
  </sheetViews>
  <sheetFormatPr defaultRowHeight="12.75" x14ac:dyDescent="0.2"/>
  <cols>
    <col min="1" max="1" width="4" style="213" hidden="1" customWidth="1"/>
    <col min="2" max="2" width="2.28515625" style="213" hidden="1" customWidth="1"/>
    <col min="3" max="3" width="4.7109375" style="214" hidden="1" customWidth="1"/>
    <col min="4" max="4" width="18.7109375" style="215" customWidth="1"/>
    <col min="5" max="5" width="60.28515625" style="215" customWidth="1"/>
    <col min="6" max="7" width="12.7109375" style="215" customWidth="1"/>
    <col min="8" max="9654" width="9.140625" style="213"/>
    <col min="9655" max="9655" width="9.28515625" style="213" customWidth="1"/>
    <col min="9656" max="16384" width="9.140625" style="213"/>
  </cols>
  <sheetData>
    <row r="1" spans="1:7" x14ac:dyDescent="0.2">
      <c r="A1" s="213" t="s">
        <v>0</v>
      </c>
      <c r="B1" s="1143" t="s">
        <v>243</v>
      </c>
      <c r="C1" s="1143"/>
      <c r="D1" s="1061" t="s">
        <v>790</v>
      </c>
    </row>
    <row r="2" spans="1:7" ht="15" customHeight="1" x14ac:dyDescent="0.2">
      <c r="A2" s="213">
        <v>3</v>
      </c>
      <c r="B2" s="213" t="s">
        <v>577</v>
      </c>
      <c r="C2" s="214">
        <v>41</v>
      </c>
      <c r="E2" s="315" t="str">
        <f ca="1">INDEX(TBLStructure[Number],MATCH(C2,TBLStructure[Model Reference],0))&amp;"."&amp;INDEX(TBLStructure[Sub Number],MATCH(C2,TBLStructure[Model Reference],0))&amp;" "&amp;INDEX(TBLStructure[Sub-category],MATCH(C2,TBLStructure[Model Reference],0))</f>
        <v>2.2 Administered - Income</v>
      </c>
      <c r="F2" s="315"/>
      <c r="G2" s="315"/>
    </row>
    <row r="3" spans="1:7" ht="6" customHeight="1" x14ac:dyDescent="0.2">
      <c r="A3" s="213">
        <v>3</v>
      </c>
      <c r="E3" s="327"/>
      <c r="F3" s="316"/>
      <c r="G3" s="316"/>
    </row>
    <row r="4" spans="1:7" ht="12.75" customHeight="1" x14ac:dyDescent="0.2">
      <c r="A4" s="213">
        <v>3</v>
      </c>
      <c r="E4" s="316"/>
      <c r="F4" s="317" t="str">
        <f>Contents!F3</f>
        <v>20X2</v>
      </c>
      <c r="G4" s="318" t="str">
        <f>Contents!F4</f>
        <v>20X1</v>
      </c>
    </row>
    <row r="5" spans="1:7" ht="12.75" customHeight="1" thickBot="1" x14ac:dyDescent="0.25">
      <c r="A5" s="213">
        <v>3</v>
      </c>
      <c r="E5" s="319"/>
      <c r="F5" s="320" t="s">
        <v>249</v>
      </c>
      <c r="G5" s="321" t="s">
        <v>249</v>
      </c>
    </row>
    <row r="6" spans="1:7" ht="7.15" customHeight="1" x14ac:dyDescent="0.2">
      <c r="A6" s="213">
        <v>3</v>
      </c>
      <c r="E6" s="316"/>
      <c r="F6" s="322"/>
      <c r="G6" s="323"/>
    </row>
    <row r="7" spans="1:7" ht="12" customHeight="1" x14ac:dyDescent="0.2">
      <c r="A7" s="213">
        <v>3</v>
      </c>
      <c r="D7" s="266" t="s">
        <v>791</v>
      </c>
      <c r="E7" s="354" t="s">
        <v>458</v>
      </c>
      <c r="F7" s="316"/>
      <c r="G7" s="316"/>
    </row>
    <row r="8" spans="1:7" ht="6" customHeight="1" x14ac:dyDescent="0.2">
      <c r="A8" s="213">
        <v>3</v>
      </c>
      <c r="D8" s="209"/>
      <c r="E8" s="327"/>
      <c r="F8" s="316"/>
      <c r="G8" s="316"/>
    </row>
    <row r="9" spans="1:7" ht="12" customHeight="1" x14ac:dyDescent="0.2">
      <c r="A9" s="213">
        <v>3</v>
      </c>
      <c r="D9" s="209"/>
      <c r="E9" s="355" t="s">
        <v>792</v>
      </c>
      <c r="F9" s="323"/>
      <c r="G9" s="316"/>
    </row>
    <row r="10" spans="1:7" ht="12" customHeight="1" x14ac:dyDescent="0.2">
      <c r="A10" s="213">
        <v>3</v>
      </c>
      <c r="B10" s="213" t="s">
        <v>245</v>
      </c>
      <c r="C10" s="214">
        <v>41</v>
      </c>
      <c r="E10" s="324" t="str">
        <f ca="1">INDEX(TBLStructure[Full Note Title],MATCH(C10,TBLStructure[Model Reference],0))</f>
        <v>2.2A: Income tax</v>
      </c>
      <c r="F10" s="316"/>
      <c r="G10" s="316"/>
    </row>
    <row r="11" spans="1:7" ht="12" customHeight="1" x14ac:dyDescent="0.2">
      <c r="A11" s="213">
        <v>3</v>
      </c>
      <c r="E11" s="336" t="s">
        <v>793</v>
      </c>
      <c r="F11" s="108">
        <v>0</v>
      </c>
      <c r="G11" s="109">
        <v>0</v>
      </c>
    </row>
    <row r="12" spans="1:7" ht="12" customHeight="1" x14ac:dyDescent="0.2">
      <c r="A12" s="213">
        <v>3</v>
      </c>
      <c r="E12" s="330" t="s">
        <v>794</v>
      </c>
      <c r="F12" s="108">
        <v>0</v>
      </c>
      <c r="G12" s="109">
        <v>0</v>
      </c>
    </row>
    <row r="13" spans="1:7" ht="12" customHeight="1" x14ac:dyDescent="0.2">
      <c r="A13" s="213">
        <v>3</v>
      </c>
      <c r="E13" s="330" t="s">
        <v>795</v>
      </c>
      <c r="F13" s="108"/>
      <c r="G13" s="109"/>
    </row>
    <row r="14" spans="1:7" ht="12" customHeight="1" x14ac:dyDescent="0.2">
      <c r="A14" s="213">
        <v>3</v>
      </c>
      <c r="E14" s="325" t="s">
        <v>796</v>
      </c>
      <c r="F14" s="108">
        <v>0</v>
      </c>
      <c r="G14" s="109">
        <v>0</v>
      </c>
    </row>
    <row r="15" spans="1:7" ht="12" customHeight="1" x14ac:dyDescent="0.2">
      <c r="A15" s="213">
        <v>3</v>
      </c>
      <c r="E15" s="325" t="s">
        <v>797</v>
      </c>
      <c r="F15" s="108">
        <v>0</v>
      </c>
      <c r="G15" s="109">
        <v>0</v>
      </c>
    </row>
    <row r="16" spans="1:7" ht="12" customHeight="1" x14ac:dyDescent="0.2">
      <c r="A16" s="213">
        <v>3</v>
      </c>
      <c r="E16" s="336" t="s">
        <v>798</v>
      </c>
      <c r="F16" s="108">
        <v>0</v>
      </c>
      <c r="G16" s="109">
        <v>0</v>
      </c>
    </row>
    <row r="17" spans="1:7" ht="12" customHeight="1" x14ac:dyDescent="0.2">
      <c r="A17" s="213">
        <v>3</v>
      </c>
      <c r="E17" s="336" t="s">
        <v>799</v>
      </c>
      <c r="F17" s="108">
        <v>0</v>
      </c>
      <c r="G17" s="109">
        <v>0</v>
      </c>
    </row>
    <row r="18" spans="1:7" ht="12" customHeight="1" x14ac:dyDescent="0.2">
      <c r="A18" s="213">
        <v>3</v>
      </c>
      <c r="E18" s="327" t="s">
        <v>800</v>
      </c>
      <c r="F18" s="114">
        <f>SUM(F10:F17)</f>
        <v>0</v>
      </c>
      <c r="G18" s="115">
        <f>SUM(G10:G17)</f>
        <v>0</v>
      </c>
    </row>
    <row r="19" spans="1:7" ht="31.5" customHeight="1" x14ac:dyDescent="0.2">
      <c r="A19" s="213">
        <v>3</v>
      </c>
      <c r="E19" s="327"/>
      <c r="F19" s="122"/>
      <c r="G19" s="123"/>
    </row>
    <row r="20" spans="1:7" ht="6" customHeight="1" x14ac:dyDescent="0.2">
      <c r="A20" s="213">
        <v>3</v>
      </c>
      <c r="E20" s="327"/>
      <c r="F20" s="122"/>
      <c r="G20" s="123"/>
    </row>
    <row r="21" spans="1:7" ht="6.75" customHeight="1" x14ac:dyDescent="0.2">
      <c r="A21" s="213">
        <v>3</v>
      </c>
      <c r="E21" s="327"/>
      <c r="F21" s="122"/>
      <c r="G21" s="123"/>
    </row>
    <row r="22" spans="1:7" ht="12" customHeight="1" x14ac:dyDescent="0.2">
      <c r="A22" s="213">
        <v>3</v>
      </c>
      <c r="B22" s="213" t="s">
        <v>245</v>
      </c>
      <c r="C22" s="214">
        <v>42</v>
      </c>
      <c r="E22" s="324" t="str">
        <f ca="1">INDEX(TBLStructure[Full Note Title],MATCH(C22,TBLStructure[Model Reference],0))</f>
        <v>2.2B: Indirect tax</v>
      </c>
      <c r="F22" s="108"/>
      <c r="G22" s="109"/>
    </row>
    <row r="23" spans="1:7" ht="12" customHeight="1" x14ac:dyDescent="0.2">
      <c r="A23" s="213">
        <v>3</v>
      </c>
      <c r="E23" s="336" t="s">
        <v>801</v>
      </c>
      <c r="F23" s="108">
        <v>0</v>
      </c>
      <c r="G23" s="109">
        <v>0</v>
      </c>
    </row>
    <row r="24" spans="1:7" ht="12" customHeight="1" x14ac:dyDescent="0.2">
      <c r="A24" s="213">
        <v>3</v>
      </c>
      <c r="E24" s="336" t="s">
        <v>802</v>
      </c>
      <c r="F24" s="108">
        <v>0</v>
      </c>
      <c r="G24" s="109">
        <v>0</v>
      </c>
    </row>
    <row r="25" spans="1:7" ht="12" customHeight="1" x14ac:dyDescent="0.2">
      <c r="A25" s="213">
        <v>3</v>
      </c>
      <c r="E25" s="336" t="s">
        <v>803</v>
      </c>
      <c r="F25" s="108">
        <v>0</v>
      </c>
      <c r="G25" s="109">
        <v>0</v>
      </c>
    </row>
    <row r="26" spans="1:7" ht="12" customHeight="1" x14ac:dyDescent="0.2">
      <c r="A26" s="213">
        <v>3</v>
      </c>
      <c r="E26" s="336" t="s">
        <v>804</v>
      </c>
      <c r="F26" s="108">
        <v>0</v>
      </c>
      <c r="G26" s="109">
        <v>0</v>
      </c>
    </row>
    <row r="27" spans="1:7" ht="12" customHeight="1" x14ac:dyDescent="0.2">
      <c r="A27" s="213">
        <v>3</v>
      </c>
      <c r="E27" s="336" t="s">
        <v>805</v>
      </c>
      <c r="F27" s="108">
        <v>0</v>
      </c>
      <c r="G27" s="109">
        <v>0</v>
      </c>
    </row>
    <row r="28" spans="1:7" ht="12" customHeight="1" x14ac:dyDescent="0.2">
      <c r="A28" s="213">
        <v>3</v>
      </c>
      <c r="E28" s="336" t="s">
        <v>638</v>
      </c>
      <c r="F28" s="108">
        <v>0</v>
      </c>
      <c r="G28" s="109">
        <v>0</v>
      </c>
    </row>
    <row r="29" spans="1:7" ht="12" customHeight="1" x14ac:dyDescent="0.2">
      <c r="A29" s="213">
        <v>3</v>
      </c>
      <c r="E29" s="327" t="s">
        <v>806</v>
      </c>
      <c r="F29" s="114">
        <f>SUM(F22:F28)</f>
        <v>0</v>
      </c>
      <c r="G29" s="115">
        <f>SUM(G22:G28)</f>
        <v>0</v>
      </c>
    </row>
    <row r="30" spans="1:7" ht="9.1999999999999993" customHeight="1" x14ac:dyDescent="0.2">
      <c r="A30" s="213">
        <v>3</v>
      </c>
      <c r="E30" s="316"/>
      <c r="F30" s="108"/>
      <c r="G30" s="109"/>
    </row>
    <row r="31" spans="1:7" ht="12" customHeight="1" x14ac:dyDescent="0.2">
      <c r="A31" s="213">
        <v>3</v>
      </c>
      <c r="B31" s="213" t="s">
        <v>245</v>
      </c>
      <c r="C31" s="214">
        <v>43</v>
      </c>
      <c r="E31" s="324" t="str">
        <f ca="1">INDEX(TBLStructure[Full Note Title],MATCH(C31,TBLStructure[Model Reference],0))</f>
        <v>2.2C: Other taxes</v>
      </c>
      <c r="F31" s="108"/>
      <c r="G31" s="109"/>
    </row>
    <row r="32" spans="1:7" ht="12" customHeight="1" x14ac:dyDescent="0.2">
      <c r="A32" s="213">
        <v>3</v>
      </c>
      <c r="E32" s="316" t="s">
        <v>807</v>
      </c>
      <c r="F32" s="108">
        <v>0</v>
      </c>
      <c r="G32" s="109">
        <v>0</v>
      </c>
    </row>
    <row r="33" spans="1:7" ht="12" customHeight="1" x14ac:dyDescent="0.2">
      <c r="A33" s="213">
        <v>3</v>
      </c>
      <c r="E33" s="316" t="s">
        <v>808</v>
      </c>
      <c r="F33" s="108">
        <v>0</v>
      </c>
      <c r="G33" s="109">
        <v>0</v>
      </c>
    </row>
    <row r="34" spans="1:7" ht="12" customHeight="1" x14ac:dyDescent="0.2">
      <c r="A34" s="213">
        <v>3</v>
      </c>
      <c r="D34" s="356"/>
      <c r="E34" s="316" t="s">
        <v>809</v>
      </c>
      <c r="F34" s="108"/>
      <c r="G34" s="109"/>
    </row>
    <row r="35" spans="1:7" ht="12" customHeight="1" x14ac:dyDescent="0.2">
      <c r="A35" s="213">
        <v>3</v>
      </c>
      <c r="E35" s="316" t="s">
        <v>405</v>
      </c>
      <c r="F35" s="108">
        <v>0</v>
      </c>
      <c r="G35" s="109">
        <v>0</v>
      </c>
    </row>
    <row r="36" spans="1:7" ht="12" customHeight="1" x14ac:dyDescent="0.2">
      <c r="A36" s="213">
        <v>3</v>
      </c>
      <c r="E36" s="327" t="s">
        <v>810</v>
      </c>
      <c r="F36" s="114">
        <f>SUM(F31:F35)</f>
        <v>0</v>
      </c>
      <c r="G36" s="115">
        <f>SUM(G31:G35)</f>
        <v>0</v>
      </c>
    </row>
    <row r="37" spans="1:7" ht="12" customHeight="1" x14ac:dyDescent="0.2">
      <c r="E37" s="357"/>
      <c r="F37" s="357"/>
      <c r="G37" s="357"/>
    </row>
    <row r="38" spans="1:7" ht="12" customHeight="1" x14ac:dyDescent="0.2">
      <c r="D38" s="1144" t="s">
        <v>811</v>
      </c>
      <c r="E38" s="327"/>
      <c r="F38" s="122"/>
      <c r="G38" s="123"/>
    </row>
    <row r="39" spans="1:7" ht="12" customHeight="1" x14ac:dyDescent="0.2">
      <c r="D39" s="1144"/>
      <c r="E39" s="327"/>
      <c r="F39" s="122"/>
      <c r="G39" s="123"/>
    </row>
    <row r="40" spans="1:7" ht="30" customHeight="1" x14ac:dyDescent="0.2">
      <c r="E40" s="327"/>
      <c r="F40" s="122"/>
      <c r="G40" s="123"/>
    </row>
    <row r="41" spans="1:7" ht="7.5" customHeight="1" x14ac:dyDescent="0.2">
      <c r="A41" s="213">
        <v>3</v>
      </c>
      <c r="E41" s="316"/>
      <c r="F41" s="108"/>
      <c r="G41" s="109"/>
    </row>
    <row r="42" spans="1:7" ht="12" customHeight="1" x14ac:dyDescent="0.2">
      <c r="A42" s="213">
        <v>3</v>
      </c>
      <c r="D42" s="1145" t="s">
        <v>656</v>
      </c>
      <c r="E42" s="354" t="s">
        <v>812</v>
      </c>
      <c r="F42" s="108"/>
      <c r="G42" s="109"/>
    </row>
    <row r="43" spans="1:7" ht="12" customHeight="1" x14ac:dyDescent="0.2">
      <c r="A43" s="213">
        <v>3</v>
      </c>
      <c r="B43" s="213" t="s">
        <v>245</v>
      </c>
      <c r="C43" s="214">
        <v>44</v>
      </c>
      <c r="D43" s="1145"/>
      <c r="E43" s="324" t="str">
        <f ca="1">INDEX(TBLStructure[Full Note Title],MATCH(C43,TBLStructure[Model Reference],0))</f>
        <v>2.2D: Revenue from contracts with customers</v>
      </c>
      <c r="F43" s="108"/>
      <c r="G43" s="109"/>
    </row>
    <row r="44" spans="1:7" ht="12" customHeight="1" x14ac:dyDescent="0.2">
      <c r="A44" s="213">
        <v>3</v>
      </c>
      <c r="E44" s="316" t="s">
        <v>657</v>
      </c>
      <c r="F44" s="108">
        <v>0</v>
      </c>
      <c r="G44" s="109">
        <v>0</v>
      </c>
    </row>
    <row r="45" spans="1:7" ht="12" customHeight="1" x14ac:dyDescent="0.2">
      <c r="A45" s="213">
        <v>3</v>
      </c>
      <c r="E45" s="316" t="s">
        <v>658</v>
      </c>
      <c r="F45" s="108">
        <v>0</v>
      </c>
      <c r="G45" s="109">
        <v>0</v>
      </c>
    </row>
    <row r="46" spans="1:7" ht="12" customHeight="1" x14ac:dyDescent="0.2">
      <c r="A46" s="213">
        <v>3</v>
      </c>
      <c r="E46" s="327" t="s">
        <v>659</v>
      </c>
      <c r="F46" s="114">
        <f>SUM(F43:F45)</f>
        <v>0</v>
      </c>
      <c r="G46" s="115">
        <f>SUM(G43:G45)</f>
        <v>0</v>
      </c>
    </row>
    <row r="47" spans="1:7" ht="57.75" customHeight="1" x14ac:dyDescent="0.2">
      <c r="A47" s="213">
        <v>3</v>
      </c>
      <c r="E47" s="358"/>
      <c r="F47" s="108"/>
      <c r="G47" s="109"/>
    </row>
    <row r="48" spans="1:7" ht="10.15" customHeight="1" x14ac:dyDescent="0.2">
      <c r="A48" s="213">
        <v>3</v>
      </c>
      <c r="E48" s="358"/>
      <c r="F48" s="108"/>
      <c r="G48" s="109"/>
    </row>
    <row r="49" spans="1:7" ht="12" customHeight="1" x14ac:dyDescent="0.2">
      <c r="A49" s="213">
        <v>3</v>
      </c>
      <c r="B49" s="213" t="s">
        <v>245</v>
      </c>
      <c r="C49" s="214">
        <v>45</v>
      </c>
      <c r="E49" s="324" t="str">
        <f ca="1">INDEX(TBLStructure[Full Note Title],MATCH(C49,TBLStructure[Model Reference],0))</f>
        <v>2.2E: Fees and fines</v>
      </c>
      <c r="F49" s="108"/>
      <c r="G49" s="109"/>
    </row>
    <row r="50" spans="1:7" ht="12" customHeight="1" x14ac:dyDescent="0.2">
      <c r="A50" s="213">
        <v>3</v>
      </c>
      <c r="D50" s="356"/>
      <c r="E50" s="316" t="s">
        <v>813</v>
      </c>
      <c r="F50" s="108">
        <v>0</v>
      </c>
      <c r="G50" s="109">
        <v>0</v>
      </c>
    </row>
    <row r="51" spans="1:7" ht="12" customHeight="1" x14ac:dyDescent="0.2">
      <c r="A51" s="213">
        <v>3</v>
      </c>
      <c r="E51" s="316" t="s">
        <v>814</v>
      </c>
      <c r="F51" s="108">
        <v>0</v>
      </c>
      <c r="G51" s="109">
        <v>0</v>
      </c>
    </row>
    <row r="52" spans="1:7" ht="12" customHeight="1" x14ac:dyDescent="0.2">
      <c r="A52" s="213">
        <v>3</v>
      </c>
      <c r="E52" s="316" t="s">
        <v>815</v>
      </c>
      <c r="F52" s="108">
        <v>0</v>
      </c>
      <c r="G52" s="109">
        <v>0</v>
      </c>
    </row>
    <row r="53" spans="1:7" ht="12" customHeight="1" x14ac:dyDescent="0.2">
      <c r="A53" s="213">
        <v>3</v>
      </c>
      <c r="E53" s="316" t="s">
        <v>675</v>
      </c>
      <c r="F53" s="108">
        <v>0</v>
      </c>
      <c r="G53" s="109">
        <v>0</v>
      </c>
    </row>
    <row r="54" spans="1:7" ht="9.75" customHeight="1" x14ac:dyDescent="0.2">
      <c r="A54" s="213">
        <v>3</v>
      </c>
      <c r="E54" s="327" t="s">
        <v>676</v>
      </c>
      <c r="F54" s="114">
        <f>SUM(F49:F53)</f>
        <v>0</v>
      </c>
      <c r="G54" s="115">
        <f>SUM(G49:G53)</f>
        <v>0</v>
      </c>
    </row>
    <row r="55" spans="1:7" ht="37.9" customHeight="1" x14ac:dyDescent="0.2">
      <c r="A55" s="213">
        <v>3</v>
      </c>
      <c r="E55" s="344"/>
      <c r="F55" s="359"/>
      <c r="G55" s="344"/>
    </row>
    <row r="56" spans="1:7" ht="15" customHeight="1" x14ac:dyDescent="0.2">
      <c r="A56" s="213">
        <v>3</v>
      </c>
      <c r="E56" s="344"/>
      <c r="F56" s="359"/>
      <c r="G56" s="344"/>
    </row>
    <row r="57" spans="1:7" ht="12" customHeight="1" x14ac:dyDescent="0.2">
      <c r="E57" s="337"/>
      <c r="F57" s="122"/>
      <c r="G57" s="123"/>
    </row>
    <row r="58" spans="1:7" ht="12.75" customHeight="1" x14ac:dyDescent="0.2">
      <c r="A58" s="213">
        <v>3</v>
      </c>
      <c r="E58" s="316"/>
      <c r="F58" s="317" t="str">
        <f>Contents!F3</f>
        <v>20X2</v>
      </c>
      <c r="G58" s="318" t="str">
        <f>Contents!F4</f>
        <v>20X1</v>
      </c>
    </row>
    <row r="59" spans="1:7" ht="12.75" customHeight="1" thickBot="1" x14ac:dyDescent="0.25">
      <c r="A59" s="213">
        <v>3</v>
      </c>
      <c r="E59" s="319"/>
      <c r="F59" s="320" t="s">
        <v>249</v>
      </c>
      <c r="G59" s="321" t="s">
        <v>249</v>
      </c>
    </row>
    <row r="60" spans="1:7" ht="12" customHeight="1" x14ac:dyDescent="0.2">
      <c r="A60" s="213">
        <v>3</v>
      </c>
      <c r="B60" s="213" t="s">
        <v>245</v>
      </c>
      <c r="C60" s="214">
        <v>46</v>
      </c>
      <c r="D60" s="1160"/>
      <c r="E60" s="324" t="str">
        <f ca="1">INDEX(TBLStructure[Full Note Title],MATCH(C60,TBLStructure[Model Reference],0))</f>
        <v>2.2F: Interest</v>
      </c>
      <c r="F60" s="345"/>
      <c r="G60" s="346"/>
    </row>
    <row r="61" spans="1:7" ht="12" customHeight="1" x14ac:dyDescent="0.2">
      <c r="A61" s="213">
        <v>3</v>
      </c>
      <c r="D61" s="1160"/>
      <c r="E61" s="360" t="s">
        <v>140</v>
      </c>
      <c r="F61" s="108">
        <v>0</v>
      </c>
      <c r="G61" s="109">
        <v>0</v>
      </c>
    </row>
    <row r="62" spans="1:7" ht="12" customHeight="1" x14ac:dyDescent="0.2">
      <c r="A62" s="213">
        <v>3</v>
      </c>
      <c r="E62" s="336" t="s">
        <v>142</v>
      </c>
      <c r="F62" s="108">
        <v>0</v>
      </c>
      <c r="G62" s="109">
        <v>0</v>
      </c>
    </row>
    <row r="63" spans="1:7" ht="12" customHeight="1" x14ac:dyDescent="0.2">
      <c r="A63" s="213">
        <v>3</v>
      </c>
      <c r="E63" s="336" t="s">
        <v>143</v>
      </c>
      <c r="F63" s="108">
        <v>0</v>
      </c>
      <c r="G63" s="109">
        <v>0</v>
      </c>
    </row>
    <row r="64" spans="1:7" ht="12" customHeight="1" x14ac:dyDescent="0.2">
      <c r="A64" s="213">
        <v>3</v>
      </c>
      <c r="E64" s="336" t="s">
        <v>677</v>
      </c>
      <c r="F64" s="108">
        <v>0</v>
      </c>
      <c r="G64" s="109">
        <v>0</v>
      </c>
    </row>
    <row r="65" spans="1:7" ht="12" customHeight="1" x14ac:dyDescent="0.2">
      <c r="A65" s="213">
        <v>3</v>
      </c>
      <c r="D65" s="1061" t="s">
        <v>816</v>
      </c>
      <c r="E65" s="336" t="s">
        <v>817</v>
      </c>
      <c r="F65" s="108">
        <v>0</v>
      </c>
      <c r="G65" s="109">
        <v>0</v>
      </c>
    </row>
    <row r="66" spans="1:7" ht="12" customHeight="1" x14ac:dyDescent="0.2">
      <c r="A66" s="213">
        <v>3</v>
      </c>
      <c r="D66" s="39" t="s">
        <v>818</v>
      </c>
      <c r="E66" s="325" t="s">
        <v>819</v>
      </c>
      <c r="F66" s="108">
        <v>0</v>
      </c>
      <c r="G66" s="109">
        <v>0</v>
      </c>
    </row>
    <row r="67" spans="1:7" ht="12" customHeight="1" x14ac:dyDescent="0.2">
      <c r="A67" s="213">
        <v>3</v>
      </c>
      <c r="D67" s="245"/>
      <c r="E67" s="337" t="s">
        <v>678</v>
      </c>
      <c r="F67" s="114">
        <f>SUM(F60:F66)</f>
        <v>0</v>
      </c>
      <c r="G67" s="115">
        <f>SUM(G60:G66)</f>
        <v>0</v>
      </c>
    </row>
    <row r="68" spans="1:7" ht="12" customHeight="1" x14ac:dyDescent="0.2">
      <c r="D68" s="245"/>
      <c r="E68" s="337"/>
      <c r="F68" s="122"/>
      <c r="G68" s="123"/>
    </row>
    <row r="69" spans="1:7" ht="12" customHeight="1" x14ac:dyDescent="0.2">
      <c r="E69" s="337"/>
      <c r="F69" s="122"/>
      <c r="G69" s="123"/>
    </row>
    <row r="70" spans="1:7" ht="12" customHeight="1" x14ac:dyDescent="0.2">
      <c r="E70" s="337"/>
      <c r="F70" s="122"/>
      <c r="G70" s="123"/>
    </row>
    <row r="71" spans="1:7" ht="12" customHeight="1" x14ac:dyDescent="0.2">
      <c r="E71" s="337"/>
      <c r="F71" s="122"/>
      <c r="G71" s="123"/>
    </row>
    <row r="72" spans="1:7" ht="12" customHeight="1" x14ac:dyDescent="0.2">
      <c r="A72" s="213">
        <v>3</v>
      </c>
      <c r="B72" s="213" t="s">
        <v>245</v>
      </c>
      <c r="C72" s="214">
        <v>47</v>
      </c>
      <c r="D72" s="361"/>
      <c r="E72" s="324" t="str">
        <f ca="1">INDEX(TBLStructure[Full Note Title],MATCH(C72,TBLStructure[Model Reference],0))</f>
        <v>2.2G: Dividends</v>
      </c>
      <c r="F72" s="108"/>
      <c r="G72" s="109"/>
    </row>
    <row r="73" spans="1:7" ht="12" customHeight="1" x14ac:dyDescent="0.2">
      <c r="A73" s="213">
        <v>3</v>
      </c>
      <c r="E73" s="316" t="s">
        <v>679</v>
      </c>
      <c r="F73" s="108">
        <v>0</v>
      </c>
      <c r="G73" s="109">
        <v>0</v>
      </c>
    </row>
    <row r="74" spans="1:7" ht="12" customHeight="1" x14ac:dyDescent="0.2">
      <c r="A74" s="213">
        <v>3</v>
      </c>
      <c r="E74" s="316" t="s">
        <v>820</v>
      </c>
      <c r="F74" s="108">
        <v>0</v>
      </c>
      <c r="G74" s="109">
        <v>0</v>
      </c>
    </row>
    <row r="75" spans="1:7" ht="12" customHeight="1" x14ac:dyDescent="0.2">
      <c r="A75" s="213">
        <v>3</v>
      </c>
      <c r="E75" s="316" t="s">
        <v>681</v>
      </c>
      <c r="F75" s="108">
        <v>0</v>
      </c>
      <c r="G75" s="109">
        <v>0</v>
      </c>
    </row>
    <row r="76" spans="1:7" ht="12" customHeight="1" x14ac:dyDescent="0.2">
      <c r="A76" s="213">
        <v>3</v>
      </c>
      <c r="E76" s="316" t="s">
        <v>405</v>
      </c>
      <c r="F76" s="108">
        <v>0</v>
      </c>
      <c r="G76" s="109">
        <v>0</v>
      </c>
    </row>
    <row r="77" spans="1:7" ht="12" customHeight="1" x14ac:dyDescent="0.2">
      <c r="A77" s="213">
        <v>3</v>
      </c>
      <c r="E77" s="327" t="s">
        <v>682</v>
      </c>
      <c r="F77" s="114">
        <f>SUM(F72:F76)</f>
        <v>0</v>
      </c>
      <c r="G77" s="115">
        <f>SUM(G72:G76)</f>
        <v>0</v>
      </c>
    </row>
    <row r="78" spans="1:7" ht="12" customHeight="1" x14ac:dyDescent="0.2">
      <c r="A78" s="213">
        <v>3</v>
      </c>
      <c r="E78" s="316"/>
      <c r="F78" s="108"/>
      <c r="G78" s="109"/>
    </row>
    <row r="79" spans="1:7" ht="12" customHeight="1" x14ac:dyDescent="0.2">
      <c r="A79" s="213">
        <v>3</v>
      </c>
      <c r="B79" s="213" t="s">
        <v>245</v>
      </c>
      <c r="C79" s="214">
        <v>48</v>
      </c>
      <c r="E79" s="324" t="str">
        <f ca="1">INDEX(TBLStructure[Full Note Title],MATCH(C79,TBLStructure[Model Reference],0))</f>
        <v>2.2H: Rental income</v>
      </c>
      <c r="F79" s="108"/>
      <c r="G79" s="109"/>
    </row>
    <row r="80" spans="1:7" ht="12" customHeight="1" x14ac:dyDescent="0.2">
      <c r="A80" s="213">
        <v>3</v>
      </c>
      <c r="E80" s="316" t="s">
        <v>683</v>
      </c>
      <c r="F80" s="108"/>
      <c r="G80" s="109"/>
    </row>
    <row r="81" spans="1:7" s="256" customFormat="1" x14ac:dyDescent="0.2">
      <c r="A81" s="256">
        <v>3</v>
      </c>
      <c r="C81" s="288"/>
      <c r="D81" s="39" t="s">
        <v>684</v>
      </c>
      <c r="E81" s="325" t="s">
        <v>685</v>
      </c>
      <c r="F81" s="108">
        <v>0</v>
      </c>
      <c r="G81" s="109">
        <v>0</v>
      </c>
    </row>
    <row r="82" spans="1:7" s="256" customFormat="1" x14ac:dyDescent="0.2">
      <c r="A82" s="256">
        <v>3</v>
      </c>
      <c r="C82" s="288"/>
      <c r="D82" s="39" t="s">
        <v>821</v>
      </c>
      <c r="E82" s="325" t="s">
        <v>687</v>
      </c>
      <c r="F82" s="108">
        <v>0</v>
      </c>
      <c r="G82" s="109">
        <v>0</v>
      </c>
    </row>
    <row r="83" spans="1:7" s="256" customFormat="1" x14ac:dyDescent="0.2">
      <c r="A83" s="256">
        <v>3</v>
      </c>
      <c r="C83" s="288"/>
      <c r="D83" s="39" t="s">
        <v>822</v>
      </c>
      <c r="E83" s="325" t="s">
        <v>689</v>
      </c>
      <c r="F83" s="108">
        <v>0</v>
      </c>
      <c r="G83" s="109">
        <v>0</v>
      </c>
    </row>
    <row r="84" spans="1:7" s="293" customFormat="1" ht="12" hidden="1" customHeight="1" x14ac:dyDescent="0.2">
      <c r="A84" s="293">
        <v>3</v>
      </c>
      <c r="C84" s="294"/>
      <c r="D84" s="216" t="s">
        <v>690</v>
      </c>
      <c r="E84" s="362" t="s">
        <v>691</v>
      </c>
      <c r="F84" s="341">
        <v>0</v>
      </c>
      <c r="G84" s="342">
        <v>0</v>
      </c>
    </row>
    <row r="85" spans="1:7" ht="12" customHeight="1" x14ac:dyDescent="0.2">
      <c r="A85" s="213">
        <v>3</v>
      </c>
      <c r="E85" s="316" t="s">
        <v>692</v>
      </c>
      <c r="F85" s="108"/>
      <c r="G85" s="109"/>
    </row>
    <row r="86" spans="1:7" ht="12" hidden="1" customHeight="1" x14ac:dyDescent="0.2">
      <c r="A86" s="213">
        <v>1</v>
      </c>
      <c r="D86" s="215" t="s">
        <v>693</v>
      </c>
      <c r="E86" s="325" t="s">
        <v>694</v>
      </c>
      <c r="F86" s="108">
        <v>0</v>
      </c>
      <c r="G86" s="109">
        <v>0</v>
      </c>
    </row>
    <row r="87" spans="1:7" x14ac:dyDescent="0.2">
      <c r="A87" s="213">
        <v>1</v>
      </c>
      <c r="D87" s="39" t="s">
        <v>695</v>
      </c>
      <c r="E87" s="325" t="s">
        <v>694</v>
      </c>
      <c r="F87" s="108">
        <v>0</v>
      </c>
      <c r="G87" s="109">
        <v>0</v>
      </c>
    </row>
    <row r="88" spans="1:7" s="256" customFormat="1" x14ac:dyDescent="0.2">
      <c r="A88" s="256">
        <v>3</v>
      </c>
      <c r="C88" s="288"/>
      <c r="D88" s="39" t="s">
        <v>696</v>
      </c>
      <c r="E88" s="325" t="s">
        <v>697</v>
      </c>
      <c r="F88" s="341">
        <v>0</v>
      </c>
      <c r="G88" s="342">
        <v>0</v>
      </c>
    </row>
    <row r="89" spans="1:7" s="290" customFormat="1" x14ac:dyDescent="0.2">
      <c r="A89" s="290">
        <v>3</v>
      </c>
      <c r="C89" s="291"/>
      <c r="D89" s="39" t="s">
        <v>696</v>
      </c>
      <c r="E89" s="362" t="s">
        <v>689</v>
      </c>
      <c r="F89" s="341">
        <v>0</v>
      </c>
      <c r="G89" s="342">
        <v>0</v>
      </c>
    </row>
    <row r="90" spans="1:7" s="256" customFormat="1" x14ac:dyDescent="0.2">
      <c r="A90" s="256">
        <v>3</v>
      </c>
      <c r="C90" s="288"/>
      <c r="D90" s="39" t="s">
        <v>699</v>
      </c>
      <c r="E90" s="316" t="s">
        <v>700</v>
      </c>
      <c r="F90" s="108">
        <v>0</v>
      </c>
      <c r="G90" s="109">
        <v>0</v>
      </c>
    </row>
    <row r="91" spans="1:7" ht="12" customHeight="1" x14ac:dyDescent="0.2">
      <c r="A91" s="213">
        <v>3</v>
      </c>
      <c r="E91" s="327" t="s">
        <v>701</v>
      </c>
      <c r="F91" s="114">
        <f>SUM(F80:F90)</f>
        <v>0</v>
      </c>
      <c r="G91" s="115">
        <f>SUM(G80:G90)</f>
        <v>0</v>
      </c>
    </row>
    <row r="92" spans="1:7" ht="12" customHeight="1" x14ac:dyDescent="0.2">
      <c r="A92" s="213">
        <v>3</v>
      </c>
      <c r="E92" s="327"/>
      <c r="F92" s="122"/>
      <c r="G92" s="123"/>
    </row>
    <row r="93" spans="1:7" s="256" customFormat="1" ht="12" customHeight="1" x14ac:dyDescent="0.2">
      <c r="A93" s="256">
        <v>3</v>
      </c>
      <c r="C93" s="288"/>
      <c r="D93" s="215"/>
      <c r="E93" s="105" t="s">
        <v>702</v>
      </c>
      <c r="F93" s="113"/>
      <c r="G93" s="122"/>
    </row>
    <row r="94" spans="1:7" s="256" customFormat="1" ht="45" customHeight="1" x14ac:dyDescent="0.2">
      <c r="C94" s="288"/>
      <c r="D94" s="266" t="s">
        <v>703</v>
      </c>
      <c r="E94" s="1108" t="s">
        <v>704</v>
      </c>
      <c r="F94" s="1158"/>
      <c r="G94" s="1158"/>
    </row>
    <row r="95" spans="1:7" s="256" customFormat="1" ht="15" x14ac:dyDescent="0.2">
      <c r="C95" s="288"/>
      <c r="D95" s="263" t="s">
        <v>705</v>
      </c>
      <c r="E95" s="1108" t="s">
        <v>706</v>
      </c>
      <c r="F95" s="1158"/>
      <c r="G95" s="1158"/>
    </row>
    <row r="96" spans="1:7" s="256" customFormat="1" ht="4.3499999999999996" customHeight="1" x14ac:dyDescent="0.25">
      <c r="A96" s="254"/>
      <c r="B96" s="254"/>
      <c r="C96" s="255"/>
      <c r="D96" s="215"/>
      <c r="E96" s="177"/>
      <c r="F96" s="363"/>
      <c r="G96" s="363"/>
    </row>
    <row r="97" spans="1:7" s="293" customFormat="1" ht="12" customHeight="1" x14ac:dyDescent="0.2">
      <c r="A97" s="297">
        <v>3</v>
      </c>
      <c r="B97" s="297"/>
      <c r="C97" s="364"/>
      <c r="D97" s="295" t="s">
        <v>707</v>
      </c>
      <c r="E97" s="1157" t="s">
        <v>708</v>
      </c>
      <c r="F97" s="1157"/>
      <c r="G97" s="1157"/>
    </row>
    <row r="98" spans="1:7" s="293" customFormat="1" ht="12" customHeight="1" x14ac:dyDescent="0.2">
      <c r="A98" s="297"/>
      <c r="B98" s="297"/>
      <c r="C98" s="364"/>
      <c r="D98" s="295"/>
      <c r="E98" s="365"/>
      <c r="F98" s="366" t="str">
        <f>Contents!F3</f>
        <v>20X2</v>
      </c>
      <c r="G98" s="367" t="str">
        <f>Contents!F4</f>
        <v>20X1</v>
      </c>
    </row>
    <row r="99" spans="1:7" s="293" customFormat="1" ht="12" customHeight="1" x14ac:dyDescent="0.2">
      <c r="A99" s="297"/>
      <c r="B99" s="297"/>
      <c r="C99" s="364"/>
      <c r="D99" s="295"/>
      <c r="E99" s="365"/>
      <c r="F99" s="368" t="s">
        <v>305</v>
      </c>
      <c r="G99" s="369" t="s">
        <v>249</v>
      </c>
    </row>
    <row r="100" spans="1:7" s="293" customFormat="1" ht="12" customHeight="1" x14ac:dyDescent="0.2">
      <c r="A100" s="297">
        <v>3</v>
      </c>
      <c r="B100" s="297"/>
      <c r="C100" s="364"/>
      <c r="D100" s="216"/>
      <c r="E100" s="370" t="s">
        <v>709</v>
      </c>
      <c r="F100" s="371">
        <v>0</v>
      </c>
      <c r="G100" s="372">
        <v>0</v>
      </c>
    </row>
    <row r="101" spans="1:7" s="293" customFormat="1" ht="12" customHeight="1" x14ac:dyDescent="0.2">
      <c r="A101" s="297">
        <v>3</v>
      </c>
      <c r="B101" s="297"/>
      <c r="C101" s="364"/>
      <c r="D101" s="216"/>
      <c r="E101" s="370" t="s">
        <v>710</v>
      </c>
      <c r="F101" s="371">
        <v>0</v>
      </c>
      <c r="G101" s="372">
        <v>0</v>
      </c>
    </row>
    <row r="102" spans="1:7" s="293" customFormat="1" ht="12" customHeight="1" x14ac:dyDescent="0.2">
      <c r="A102" s="297">
        <v>3</v>
      </c>
      <c r="B102" s="297"/>
      <c r="C102" s="364"/>
      <c r="D102" s="216"/>
      <c r="E102" s="370" t="s">
        <v>711</v>
      </c>
      <c r="F102" s="371">
        <v>0</v>
      </c>
      <c r="G102" s="372">
        <v>0</v>
      </c>
    </row>
    <row r="103" spans="1:7" s="293" customFormat="1" ht="12" customHeight="1" x14ac:dyDescent="0.2">
      <c r="A103" s="297">
        <v>3</v>
      </c>
      <c r="B103" s="297"/>
      <c r="C103" s="364"/>
      <c r="D103" s="216"/>
      <c r="E103" s="370" t="s">
        <v>712</v>
      </c>
      <c r="F103" s="371">
        <v>0</v>
      </c>
      <c r="G103" s="372">
        <v>0</v>
      </c>
    </row>
    <row r="104" spans="1:7" s="293" customFormat="1" ht="12" customHeight="1" x14ac:dyDescent="0.2">
      <c r="A104" s="297">
        <v>3</v>
      </c>
      <c r="B104" s="297"/>
      <c r="C104" s="364"/>
      <c r="D104" s="216"/>
      <c r="E104" s="370" t="s">
        <v>713</v>
      </c>
      <c r="F104" s="371">
        <v>0</v>
      </c>
      <c r="G104" s="372">
        <v>0</v>
      </c>
    </row>
    <row r="105" spans="1:7" s="293" customFormat="1" ht="12" customHeight="1" x14ac:dyDescent="0.2">
      <c r="A105" s="297">
        <v>3</v>
      </c>
      <c r="B105" s="297"/>
      <c r="C105" s="364"/>
      <c r="D105" s="216"/>
      <c r="E105" s="370" t="s">
        <v>714</v>
      </c>
      <c r="F105" s="373">
        <v>0</v>
      </c>
      <c r="G105" s="374">
        <v>0</v>
      </c>
    </row>
    <row r="106" spans="1:7" s="293" customFormat="1" ht="12" customHeight="1" x14ac:dyDescent="0.2">
      <c r="A106" s="297">
        <v>3</v>
      </c>
      <c r="B106" s="297"/>
      <c r="C106" s="364"/>
      <c r="D106" s="216"/>
      <c r="E106" s="375" t="s">
        <v>715</v>
      </c>
      <c r="F106" s="376">
        <f>SUM(F100:F105)</f>
        <v>0</v>
      </c>
      <c r="G106" s="377">
        <f>SUM(G100:G105)</f>
        <v>0</v>
      </c>
    </row>
    <row r="107" spans="1:7" s="293" customFormat="1" ht="12" customHeight="1" x14ac:dyDescent="0.2">
      <c r="A107" s="297"/>
      <c r="B107" s="297"/>
      <c r="C107" s="364"/>
      <c r="D107" s="216"/>
      <c r="E107" s="370" t="s">
        <v>716</v>
      </c>
      <c r="F107" s="371">
        <v>0</v>
      </c>
      <c r="G107" s="372">
        <v>0</v>
      </c>
    </row>
    <row r="108" spans="1:7" s="293" customFormat="1" ht="12" customHeight="1" x14ac:dyDescent="0.2">
      <c r="A108" s="297"/>
      <c r="B108" s="297"/>
      <c r="C108" s="364"/>
      <c r="D108" s="216"/>
      <c r="E108" s="370" t="s">
        <v>717</v>
      </c>
      <c r="F108" s="371">
        <v>0</v>
      </c>
      <c r="G108" s="372">
        <v>0</v>
      </c>
    </row>
    <row r="109" spans="1:7" s="293" customFormat="1" ht="12" customHeight="1" x14ac:dyDescent="0.2">
      <c r="A109" s="297"/>
      <c r="B109" s="297"/>
      <c r="C109" s="364"/>
      <c r="D109" s="216"/>
      <c r="E109" s="375" t="s">
        <v>718</v>
      </c>
      <c r="F109" s="378">
        <f>SUM(F106:F108)</f>
        <v>0</v>
      </c>
      <c r="G109" s="378">
        <f>SUM(G106:G108)</f>
        <v>0</v>
      </c>
    </row>
    <row r="110" spans="1:7" s="256" customFormat="1" ht="4.3499999999999996" customHeight="1" x14ac:dyDescent="0.2">
      <c r="A110" s="379"/>
      <c r="B110" s="379"/>
      <c r="C110" s="380"/>
      <c r="D110" s="215"/>
      <c r="E110" s="106"/>
      <c r="F110" s="122"/>
      <c r="G110" s="123"/>
    </row>
    <row r="111" spans="1:7" s="256" customFormat="1" ht="12" customHeight="1" x14ac:dyDescent="0.2">
      <c r="A111" s="256">
        <v>3</v>
      </c>
      <c r="C111" s="288"/>
      <c r="D111" s="215"/>
      <c r="E111" s="105" t="s">
        <v>719</v>
      </c>
      <c r="F111" s="113"/>
      <c r="G111" s="122"/>
    </row>
    <row r="112" spans="1:7" s="256" customFormat="1" ht="48.75" customHeight="1" x14ac:dyDescent="0.2">
      <c r="C112" s="288"/>
      <c r="D112" s="266" t="s">
        <v>703</v>
      </c>
      <c r="E112" s="1108" t="s">
        <v>704</v>
      </c>
      <c r="F112" s="1158"/>
      <c r="G112" s="1158"/>
    </row>
    <row r="113" spans="1:8" s="293" customFormat="1" ht="12" customHeight="1" x14ac:dyDescent="0.2">
      <c r="A113" s="297">
        <v>3</v>
      </c>
      <c r="B113" s="297"/>
      <c r="C113" s="364"/>
      <c r="D113" s="295" t="s">
        <v>720</v>
      </c>
      <c r="E113" s="1157" t="s">
        <v>721</v>
      </c>
      <c r="F113" s="1157"/>
      <c r="G113" s="1157"/>
    </row>
    <row r="114" spans="1:8" s="293" customFormat="1" ht="12" customHeight="1" x14ac:dyDescent="0.2">
      <c r="A114" s="297"/>
      <c r="B114" s="297"/>
      <c r="C114" s="364"/>
      <c r="D114" s="295"/>
      <c r="E114" s="365"/>
      <c r="F114" s="366" t="str">
        <f>Contents!F3</f>
        <v>20X2</v>
      </c>
      <c r="G114" s="367" t="str">
        <f>Contents!F4</f>
        <v>20X1</v>
      </c>
    </row>
    <row r="115" spans="1:8" s="293" customFormat="1" ht="12" customHeight="1" x14ac:dyDescent="0.2">
      <c r="A115" s="297"/>
      <c r="B115" s="297"/>
      <c r="C115" s="364"/>
      <c r="D115" s="295"/>
      <c r="E115" s="365"/>
      <c r="F115" s="368" t="s">
        <v>305</v>
      </c>
      <c r="G115" s="369" t="s">
        <v>249</v>
      </c>
    </row>
    <row r="116" spans="1:8" s="293" customFormat="1" ht="12" customHeight="1" x14ac:dyDescent="0.2">
      <c r="A116" s="297">
        <v>3</v>
      </c>
      <c r="B116" s="297"/>
      <c r="C116" s="364"/>
      <c r="D116" s="216"/>
      <c r="E116" s="370" t="s">
        <v>709</v>
      </c>
      <c r="F116" s="371">
        <v>0</v>
      </c>
      <c r="G116" s="372">
        <v>0</v>
      </c>
    </row>
    <row r="117" spans="1:8" s="293" customFormat="1" ht="12" customHeight="1" x14ac:dyDescent="0.2">
      <c r="A117" s="297">
        <v>3</v>
      </c>
      <c r="B117" s="297"/>
      <c r="C117" s="364"/>
      <c r="D117" s="216"/>
      <c r="E117" s="370" t="s">
        <v>710</v>
      </c>
      <c r="F117" s="371">
        <v>0</v>
      </c>
      <c r="G117" s="372">
        <v>0</v>
      </c>
    </row>
    <row r="118" spans="1:8" s="293" customFormat="1" ht="12" customHeight="1" x14ac:dyDescent="0.2">
      <c r="A118" s="297">
        <v>3</v>
      </c>
      <c r="B118" s="297"/>
      <c r="C118" s="364"/>
      <c r="D118" s="216"/>
      <c r="E118" s="370" t="s">
        <v>711</v>
      </c>
      <c r="F118" s="371">
        <v>0</v>
      </c>
      <c r="G118" s="372">
        <v>0</v>
      </c>
    </row>
    <row r="119" spans="1:8" s="293" customFormat="1" ht="12" customHeight="1" x14ac:dyDescent="0.2">
      <c r="A119" s="297">
        <v>3</v>
      </c>
      <c r="B119" s="297"/>
      <c r="C119" s="364"/>
      <c r="D119" s="216"/>
      <c r="E119" s="370" t="s">
        <v>712</v>
      </c>
      <c r="F119" s="371">
        <v>0</v>
      </c>
      <c r="G119" s="372">
        <v>0</v>
      </c>
    </row>
    <row r="120" spans="1:8" s="293" customFormat="1" ht="12" customHeight="1" x14ac:dyDescent="0.2">
      <c r="A120" s="297">
        <v>3</v>
      </c>
      <c r="B120" s="297"/>
      <c r="C120" s="364"/>
      <c r="D120" s="216"/>
      <c r="E120" s="370" t="s">
        <v>713</v>
      </c>
      <c r="F120" s="371">
        <v>0</v>
      </c>
      <c r="G120" s="372">
        <v>0</v>
      </c>
    </row>
    <row r="121" spans="1:8" s="293" customFormat="1" ht="12" customHeight="1" x14ac:dyDescent="0.2">
      <c r="A121" s="297">
        <v>3</v>
      </c>
      <c r="B121" s="297"/>
      <c r="C121" s="364"/>
      <c r="D121" s="216"/>
      <c r="E121" s="370" t="s">
        <v>714</v>
      </c>
      <c r="F121" s="373">
        <v>0</v>
      </c>
      <c r="G121" s="374">
        <v>0</v>
      </c>
    </row>
    <row r="122" spans="1:8" s="293" customFormat="1" ht="12" customHeight="1" x14ac:dyDescent="0.2">
      <c r="A122" s="297">
        <v>3</v>
      </c>
      <c r="B122" s="297"/>
      <c r="C122" s="364"/>
      <c r="D122" s="216"/>
      <c r="E122" s="375" t="s">
        <v>715</v>
      </c>
      <c r="F122" s="378">
        <f>SUM(F116:F121)</f>
        <v>0</v>
      </c>
      <c r="G122" s="381">
        <f>SUM(G116:G121)</f>
        <v>0</v>
      </c>
    </row>
    <row r="123" spans="1:8" s="382" customFormat="1" ht="24.75" customHeight="1" x14ac:dyDescent="0.25">
      <c r="A123" s="382">
        <v>3</v>
      </c>
      <c r="C123" s="383"/>
      <c r="D123" s="205" t="s">
        <v>609</v>
      </c>
      <c r="E123" s="1155" t="s">
        <v>823</v>
      </c>
      <c r="F123" s="1156"/>
      <c r="G123" s="1156"/>
      <c r="H123" s="384"/>
    </row>
    <row r="124" spans="1:8" ht="7.15" customHeight="1" x14ac:dyDescent="0.2">
      <c r="A124" s="213">
        <v>3</v>
      </c>
      <c r="E124" s="316"/>
      <c r="F124" s="108"/>
      <c r="G124" s="109"/>
    </row>
    <row r="125" spans="1:8" ht="12.75" customHeight="1" x14ac:dyDescent="0.2">
      <c r="A125" s="213">
        <v>3</v>
      </c>
      <c r="E125" s="316"/>
      <c r="F125" s="317" t="str">
        <f>Contents!F3</f>
        <v>20X2</v>
      </c>
      <c r="G125" s="318" t="str">
        <f>Contents!F4</f>
        <v>20X1</v>
      </c>
    </row>
    <row r="126" spans="1:8" ht="12.75" customHeight="1" thickBot="1" x14ac:dyDescent="0.25">
      <c r="A126" s="213">
        <v>3</v>
      </c>
      <c r="E126" s="319"/>
      <c r="F126" s="320" t="s">
        <v>249</v>
      </c>
      <c r="G126" s="321" t="s">
        <v>249</v>
      </c>
    </row>
    <row r="127" spans="1:8" ht="4.3499999999999996" customHeight="1" x14ac:dyDescent="0.2">
      <c r="A127" s="213">
        <v>3</v>
      </c>
      <c r="E127" s="316"/>
      <c r="F127" s="108"/>
      <c r="G127" s="109"/>
    </row>
    <row r="128" spans="1:8" ht="12" customHeight="1" x14ac:dyDescent="0.2">
      <c r="A128" s="213">
        <v>3</v>
      </c>
      <c r="B128" s="213" t="s">
        <v>245</v>
      </c>
      <c r="C128" s="214">
        <v>49</v>
      </c>
      <c r="E128" s="324" t="str">
        <f ca="1">INDEX(TBLStructure[Full Note Title],MATCH(C128,TBLStructure[Model Reference],0))</f>
        <v>2.2I: Other revenue</v>
      </c>
      <c r="F128" s="108"/>
      <c r="G128" s="109"/>
    </row>
    <row r="129" spans="1:8" ht="12" customHeight="1" x14ac:dyDescent="0.2">
      <c r="A129" s="213">
        <v>3</v>
      </c>
      <c r="E129" s="316" t="s">
        <v>824</v>
      </c>
      <c r="F129" s="108">
        <v>0</v>
      </c>
      <c r="G129" s="109">
        <v>0</v>
      </c>
    </row>
    <row r="130" spans="1:8" ht="12" customHeight="1" x14ac:dyDescent="0.2">
      <c r="A130" s="213">
        <v>3</v>
      </c>
      <c r="D130" s="361"/>
      <c r="E130" s="316" t="s">
        <v>724</v>
      </c>
      <c r="F130" s="108">
        <v>0</v>
      </c>
      <c r="G130" s="109">
        <v>0</v>
      </c>
    </row>
    <row r="131" spans="1:8" ht="12" customHeight="1" x14ac:dyDescent="0.2">
      <c r="A131" s="213">
        <v>3</v>
      </c>
      <c r="D131" s="1072" t="s">
        <v>825</v>
      </c>
      <c r="E131" s="347" t="s">
        <v>725</v>
      </c>
      <c r="F131" s="108"/>
      <c r="G131" s="109"/>
    </row>
    <row r="132" spans="1:8" ht="12" customHeight="1" x14ac:dyDescent="0.2">
      <c r="A132" s="213">
        <v>3</v>
      </c>
      <c r="D132" s="1144" t="s">
        <v>826</v>
      </c>
      <c r="E132" s="385" t="s">
        <v>727</v>
      </c>
      <c r="F132" s="108"/>
      <c r="G132" s="109"/>
    </row>
    <row r="133" spans="1:8" ht="12" customHeight="1" x14ac:dyDescent="0.2">
      <c r="A133" s="213">
        <v>3</v>
      </c>
      <c r="D133" s="1144"/>
      <c r="E133" s="325" t="s">
        <v>728</v>
      </c>
      <c r="F133" s="108">
        <v>0</v>
      </c>
      <c r="G133" s="109">
        <v>0</v>
      </c>
    </row>
    <row r="134" spans="1:8" ht="12" customHeight="1" x14ac:dyDescent="0.2">
      <c r="A134" s="213">
        <v>3</v>
      </c>
      <c r="E134" s="316" t="s">
        <v>405</v>
      </c>
      <c r="F134" s="108">
        <v>0</v>
      </c>
      <c r="G134" s="109">
        <v>0</v>
      </c>
    </row>
    <row r="135" spans="1:8" ht="12" customHeight="1" x14ac:dyDescent="0.2">
      <c r="A135" s="213">
        <v>3</v>
      </c>
      <c r="E135" s="327" t="s">
        <v>729</v>
      </c>
      <c r="F135" s="114">
        <f>SUM(F128:F134)</f>
        <v>0</v>
      </c>
      <c r="G135" s="115">
        <f>SUM(G128:G134)</f>
        <v>0</v>
      </c>
    </row>
    <row r="136" spans="1:8" ht="12" customHeight="1" x14ac:dyDescent="0.2">
      <c r="E136" s="327"/>
      <c r="F136" s="122"/>
      <c r="G136" s="123"/>
    </row>
    <row r="137" spans="1:8" s="1" customFormat="1" ht="27.6" customHeight="1" x14ac:dyDescent="0.2">
      <c r="C137" s="233"/>
      <c r="D137" s="205" t="s">
        <v>730</v>
      </c>
      <c r="E137" s="1159" t="s">
        <v>731</v>
      </c>
      <c r="F137" s="1159"/>
      <c r="G137" s="1159"/>
      <c r="H137" s="209"/>
    </row>
    <row r="138" spans="1:8" s="1" customFormat="1" ht="14.25" x14ac:dyDescent="0.2">
      <c r="C138" s="233"/>
      <c r="D138" s="213"/>
      <c r="E138" s="132"/>
      <c r="F138" s="132"/>
      <c r="G138" s="132"/>
    </row>
    <row r="139" spans="1:8" s="1" customFormat="1" ht="14.25" x14ac:dyDescent="0.2">
      <c r="C139" s="233"/>
      <c r="D139" s="270" t="s">
        <v>730</v>
      </c>
      <c r="E139" s="132"/>
      <c r="F139" s="132"/>
      <c r="G139" s="132"/>
    </row>
    <row r="140" spans="1:8" s="1" customFormat="1" ht="14.25" x14ac:dyDescent="0.2">
      <c r="C140" s="233"/>
      <c r="D140" s="270"/>
      <c r="E140" s="132"/>
      <c r="F140" s="132"/>
      <c r="G140" s="132"/>
    </row>
    <row r="141" spans="1:8" s="1" customFormat="1" ht="14.25" x14ac:dyDescent="0.2">
      <c r="C141" s="233"/>
      <c r="E141" s="132"/>
      <c r="F141" s="132"/>
      <c r="G141" s="132"/>
    </row>
    <row r="142" spans="1:8" ht="12" customHeight="1" x14ac:dyDescent="0.2">
      <c r="A142" s="213">
        <v>3</v>
      </c>
      <c r="E142" s="316"/>
      <c r="F142" s="345"/>
      <c r="G142" s="346"/>
    </row>
    <row r="143" spans="1:8" ht="12" customHeight="1" x14ac:dyDescent="0.2">
      <c r="D143" s="213"/>
      <c r="E143" s="316"/>
      <c r="F143" s="345"/>
      <c r="G143" s="346"/>
    </row>
    <row r="144" spans="1:8" ht="12" customHeight="1" x14ac:dyDescent="0.2">
      <c r="D144" s="213"/>
      <c r="E144" s="316"/>
      <c r="F144" s="345"/>
      <c r="G144" s="346"/>
    </row>
    <row r="145" spans="1:8" ht="12" customHeight="1" x14ac:dyDescent="0.2">
      <c r="E145" s="316"/>
      <c r="F145" s="345"/>
      <c r="G145" s="346"/>
    </row>
    <row r="146" spans="1:8" ht="12" customHeight="1" x14ac:dyDescent="0.2">
      <c r="E146" s="316"/>
      <c r="F146" s="345"/>
      <c r="G146" s="346"/>
    </row>
    <row r="147" spans="1:8" ht="12" customHeight="1" x14ac:dyDescent="0.2">
      <c r="E147" s="316"/>
      <c r="F147" s="345"/>
      <c r="G147" s="346"/>
    </row>
    <row r="148" spans="1:8" s="1" customFormat="1" ht="14.25" hidden="1" x14ac:dyDescent="0.2">
      <c r="A148" s="213">
        <v>3</v>
      </c>
      <c r="B148" s="213" t="s">
        <v>245</v>
      </c>
      <c r="C148" s="214">
        <v>165</v>
      </c>
      <c r="E148" s="386" t="str">
        <f ca="1">INDEX(TBLStructure[Full Note Title],MATCH(C148,TBLStructure[Model Reference],0))</f>
        <v>4.2FHidden: Volunteer services</v>
      </c>
      <c r="F148" s="386"/>
      <c r="G148" s="386"/>
      <c r="H148" s="386"/>
    </row>
    <row r="149" spans="1:8" ht="6" customHeight="1" x14ac:dyDescent="0.2">
      <c r="A149" s="213">
        <v>3</v>
      </c>
      <c r="E149" s="327"/>
      <c r="F149" s="316"/>
      <c r="G149" s="316"/>
    </row>
    <row r="150" spans="1:8" ht="12" customHeight="1" x14ac:dyDescent="0.2">
      <c r="A150" s="213">
        <v>3</v>
      </c>
      <c r="E150" s="387" t="s">
        <v>263</v>
      </c>
      <c r="F150" s="359"/>
      <c r="G150" s="344"/>
    </row>
    <row r="151" spans="1:8" ht="6" customHeight="1" x14ac:dyDescent="0.2">
      <c r="A151" s="213">
        <v>3</v>
      </c>
      <c r="E151" s="327"/>
      <c r="F151" s="316"/>
      <c r="G151" s="316"/>
    </row>
    <row r="152" spans="1:8" ht="12" customHeight="1" x14ac:dyDescent="0.2">
      <c r="A152" s="213">
        <v>3</v>
      </c>
      <c r="B152" s="213" t="s">
        <v>245</v>
      </c>
      <c r="C152" s="214">
        <v>50</v>
      </c>
      <c r="D152" s="1145" t="s">
        <v>265</v>
      </c>
      <c r="E152" s="324" t="str">
        <f ca="1">INDEX(TBLStructure[Full Note Title],MATCH(C152,TBLStructure[Model Reference],0))</f>
        <v>2.2J: Foreign exchange gains</v>
      </c>
      <c r="F152" s="108"/>
      <c r="G152" s="109"/>
    </row>
    <row r="153" spans="1:8" ht="12" customHeight="1" x14ac:dyDescent="0.2">
      <c r="A153" s="213">
        <v>3</v>
      </c>
      <c r="D153" s="1145"/>
      <c r="E153" s="347" t="s">
        <v>641</v>
      </c>
      <c r="F153" s="108">
        <v>0</v>
      </c>
      <c r="G153" s="109">
        <v>0</v>
      </c>
    </row>
    <row r="154" spans="1:8" ht="12" customHeight="1" x14ac:dyDescent="0.2">
      <c r="A154" s="213">
        <v>3</v>
      </c>
      <c r="E154" s="347" t="s">
        <v>642</v>
      </c>
      <c r="F154" s="108">
        <v>0</v>
      </c>
      <c r="G154" s="109">
        <v>0</v>
      </c>
    </row>
    <row r="155" spans="1:8" ht="12" customHeight="1" x14ac:dyDescent="0.2">
      <c r="A155" s="213">
        <v>3</v>
      </c>
      <c r="E155" s="327" t="s">
        <v>732</v>
      </c>
      <c r="F155" s="114">
        <f>SUM(F152:F154)</f>
        <v>0</v>
      </c>
      <c r="G155" s="115">
        <f>SUM(G152:G154)</f>
        <v>0</v>
      </c>
    </row>
    <row r="156" spans="1:8" ht="7.9" customHeight="1" x14ac:dyDescent="0.2">
      <c r="A156" s="213">
        <v>3</v>
      </c>
      <c r="E156" s="316"/>
      <c r="F156" s="108"/>
      <c r="G156" s="109"/>
    </row>
    <row r="157" spans="1:8" ht="12" customHeight="1" x14ac:dyDescent="0.2">
      <c r="A157" s="213">
        <v>3</v>
      </c>
      <c r="B157" s="213" t="s">
        <v>245</v>
      </c>
      <c r="C157" s="214">
        <v>51</v>
      </c>
      <c r="D157" s="1145" t="s">
        <v>827</v>
      </c>
      <c r="E157" s="324" t="str">
        <f ca="1">INDEX(TBLStructure[Full Note Title],MATCH(C157,TBLStructure[Model Reference],0))</f>
        <v>2.2K: Reversal of write-downs and impairments</v>
      </c>
      <c r="F157" s="108"/>
      <c r="G157" s="109"/>
    </row>
    <row r="158" spans="1:8" ht="12" customHeight="1" x14ac:dyDescent="0.2">
      <c r="A158" s="213">
        <v>3</v>
      </c>
      <c r="D158" s="1145"/>
      <c r="E158" s="388" t="s">
        <v>733</v>
      </c>
      <c r="F158" s="341">
        <v>0</v>
      </c>
      <c r="G158" s="342">
        <v>0</v>
      </c>
    </row>
    <row r="159" spans="1:8" ht="12" customHeight="1" x14ac:dyDescent="0.2">
      <c r="A159" s="213">
        <v>3</v>
      </c>
      <c r="D159" s="1144" t="s">
        <v>828</v>
      </c>
      <c r="E159" s="389" t="s">
        <v>734</v>
      </c>
      <c r="F159" s="341">
        <v>0</v>
      </c>
      <c r="G159" s="342">
        <v>0</v>
      </c>
    </row>
    <row r="160" spans="1:8" ht="12" customHeight="1" x14ac:dyDescent="0.2">
      <c r="D160" s="1144"/>
      <c r="E160" s="389" t="s">
        <v>735</v>
      </c>
      <c r="F160" s="341">
        <v>0</v>
      </c>
      <c r="G160" s="342">
        <v>0</v>
      </c>
    </row>
    <row r="161" spans="1:8" ht="12" customHeight="1" x14ac:dyDescent="0.2">
      <c r="D161" s="216"/>
      <c r="E161" s="340" t="s">
        <v>736</v>
      </c>
      <c r="F161" s="341">
        <v>0</v>
      </c>
      <c r="G161" s="342">
        <v>0</v>
      </c>
    </row>
    <row r="162" spans="1:8" ht="12" customHeight="1" x14ac:dyDescent="0.2">
      <c r="D162" s="216"/>
      <c r="E162" s="340" t="s">
        <v>737</v>
      </c>
      <c r="F162" s="341">
        <v>0</v>
      </c>
      <c r="G162" s="342">
        <v>0</v>
      </c>
    </row>
    <row r="163" spans="1:8" ht="12" customHeight="1" x14ac:dyDescent="0.2">
      <c r="D163" s="216"/>
      <c r="E163" s="340" t="s">
        <v>738</v>
      </c>
      <c r="F163" s="341">
        <v>0</v>
      </c>
      <c r="G163" s="342">
        <v>0</v>
      </c>
    </row>
    <row r="164" spans="1:8" ht="12" customHeight="1" x14ac:dyDescent="0.2">
      <c r="D164" s="216"/>
      <c r="E164" s="340" t="s">
        <v>739</v>
      </c>
      <c r="F164" s="341">
        <v>0</v>
      </c>
      <c r="G164" s="342">
        <v>0</v>
      </c>
    </row>
    <row r="165" spans="1:8" ht="12" customHeight="1" x14ac:dyDescent="0.2">
      <c r="A165" s="213">
        <v>3</v>
      </c>
      <c r="E165" s="337" t="s">
        <v>740</v>
      </c>
      <c r="F165" s="114">
        <f>SUM(F157:F164)</f>
        <v>0</v>
      </c>
      <c r="G165" s="115">
        <f>SUM(G157:G164)</f>
        <v>0</v>
      </c>
    </row>
    <row r="166" spans="1:8" ht="5.45" customHeight="1" x14ac:dyDescent="0.2">
      <c r="E166" s="337"/>
      <c r="F166" s="122"/>
      <c r="G166" s="123"/>
    </row>
    <row r="167" spans="1:8" ht="12" customHeight="1" x14ac:dyDescent="0.2">
      <c r="A167" s="213">
        <v>3</v>
      </c>
      <c r="B167" s="213" t="s">
        <v>245</v>
      </c>
      <c r="C167" s="214">
        <v>52</v>
      </c>
      <c r="E167" s="324" t="str">
        <f ca="1">INDEX(TBLStructure[Full Note Title],MATCH(C167,TBLStructure[Model Reference],0))</f>
        <v>2.2L: Other gains</v>
      </c>
      <c r="F167" s="108"/>
      <c r="G167" s="109"/>
    </row>
    <row r="168" spans="1:8" ht="12" customHeight="1" x14ac:dyDescent="0.2">
      <c r="A168" s="213">
        <v>3</v>
      </c>
      <c r="E168" s="390" t="s">
        <v>742</v>
      </c>
      <c r="F168" s="108">
        <v>0</v>
      </c>
      <c r="G168" s="109">
        <v>0</v>
      </c>
    </row>
    <row r="169" spans="1:8" ht="12" customHeight="1" x14ac:dyDescent="0.2">
      <c r="A169" s="213">
        <v>3</v>
      </c>
      <c r="D169" s="1072" t="s">
        <v>825</v>
      </c>
      <c r="E169" s="388" t="s">
        <v>725</v>
      </c>
      <c r="F169" s="108"/>
      <c r="G169" s="109"/>
    </row>
    <row r="170" spans="1:8" ht="12" customHeight="1" x14ac:dyDescent="0.2">
      <c r="A170" s="213">
        <v>3</v>
      </c>
      <c r="E170" s="391" t="s">
        <v>743</v>
      </c>
      <c r="F170" s="108">
        <v>0</v>
      </c>
      <c r="G170" s="109">
        <v>0</v>
      </c>
    </row>
    <row r="171" spans="1:8" s="256" customFormat="1" ht="12" customHeight="1" x14ac:dyDescent="0.2">
      <c r="C171" s="288"/>
      <c r="D171" s="39" t="s">
        <v>829</v>
      </c>
      <c r="E171" s="347" t="s">
        <v>744</v>
      </c>
      <c r="F171" s="108">
        <v>0</v>
      </c>
      <c r="G171" s="109">
        <v>0</v>
      </c>
    </row>
    <row r="172" spans="1:8" ht="12" customHeight="1" x14ac:dyDescent="0.2">
      <c r="A172" s="213">
        <v>3</v>
      </c>
      <c r="E172" s="347" t="s">
        <v>745</v>
      </c>
      <c r="F172" s="108">
        <v>0</v>
      </c>
      <c r="G172" s="109">
        <v>0</v>
      </c>
    </row>
    <row r="173" spans="1:8" ht="12" customHeight="1" x14ac:dyDescent="0.2">
      <c r="A173" s="213">
        <v>3</v>
      </c>
      <c r="E173" s="347" t="s">
        <v>405</v>
      </c>
      <c r="F173" s="108">
        <v>0</v>
      </c>
      <c r="G173" s="109">
        <v>0</v>
      </c>
    </row>
    <row r="174" spans="1:8" ht="12" customHeight="1" x14ac:dyDescent="0.2">
      <c r="A174" s="213">
        <v>3</v>
      </c>
      <c r="E174" s="337" t="s">
        <v>746</v>
      </c>
      <c r="F174" s="114">
        <f>SUM(F167:F173)</f>
        <v>0</v>
      </c>
      <c r="G174" s="115">
        <f>SUM(G167:G173)</f>
        <v>0</v>
      </c>
    </row>
    <row r="175" spans="1:8" ht="23.25" customHeight="1" x14ac:dyDescent="0.2">
      <c r="A175" s="213">
        <v>3</v>
      </c>
      <c r="D175" s="205" t="s">
        <v>609</v>
      </c>
      <c r="E175" s="1155" t="s">
        <v>830</v>
      </c>
      <c r="F175" s="1156"/>
      <c r="G175" s="1156"/>
      <c r="H175" s="29"/>
    </row>
    <row r="176" spans="1:8" x14ac:dyDescent="0.2">
      <c r="E176" s="316"/>
      <c r="F176" s="316"/>
      <c r="G176" s="316"/>
    </row>
    <row r="177" spans="5:8" x14ac:dyDescent="0.2">
      <c r="E177" s="316"/>
      <c r="F177" s="316"/>
      <c r="G177" s="316"/>
    </row>
    <row r="178" spans="5:8" x14ac:dyDescent="0.2">
      <c r="E178" s="316"/>
      <c r="F178" s="316"/>
      <c r="G178" s="316"/>
    </row>
    <row r="179" spans="5:8" x14ac:dyDescent="0.2">
      <c r="E179" s="316"/>
      <c r="F179" s="316"/>
      <c r="G179" s="316"/>
    </row>
    <row r="180" spans="5:8" x14ac:dyDescent="0.2">
      <c r="E180" s="316"/>
      <c r="F180" s="316"/>
      <c r="G180" s="316"/>
    </row>
    <row r="181" spans="5:8" x14ac:dyDescent="0.2">
      <c r="E181" s="316"/>
      <c r="F181" s="316"/>
      <c r="G181" s="316"/>
    </row>
    <row r="182" spans="5:8" x14ac:dyDescent="0.2">
      <c r="E182" s="316"/>
      <c r="F182" s="316"/>
      <c r="G182" s="316"/>
    </row>
    <row r="183" spans="5:8" ht="36" customHeight="1" x14ac:dyDescent="0.2">
      <c r="E183" s="316"/>
      <c r="F183" s="316"/>
      <c r="G183" s="316"/>
      <c r="H183" s="1053"/>
    </row>
  </sheetData>
  <mergeCells count="16">
    <mergeCell ref="E95:G95"/>
    <mergeCell ref="B1:C1"/>
    <mergeCell ref="D38:D39"/>
    <mergeCell ref="D42:D43"/>
    <mergeCell ref="D60:D61"/>
    <mergeCell ref="E94:G94"/>
    <mergeCell ref="D152:D153"/>
    <mergeCell ref="D157:D158"/>
    <mergeCell ref="D159:D160"/>
    <mergeCell ref="E175:G175"/>
    <mergeCell ref="E97:G97"/>
    <mergeCell ref="E112:G112"/>
    <mergeCell ref="E113:G113"/>
    <mergeCell ref="E123:G123"/>
    <mergeCell ref="D132:D133"/>
    <mergeCell ref="E137:G137"/>
  </mergeCells>
  <printOptions horizontalCentered="1"/>
  <pageMargins left="0.23622047244094491" right="0.23622047244094491" top="0.74803149606299213" bottom="0.74803149606299213" header="0.31496062992125984" footer="0.31496062992125984"/>
  <pageSetup paperSize="9" scale="95" fitToWidth="0" fitToHeight="0" orientation="portrait" r:id="rId1"/>
  <rowBreaks count="3" manualBreakCount="3">
    <brk id="56" min="4" max="6" man="1"/>
    <brk id="112" min="4" max="6" man="1"/>
    <brk id="175" min="4" max="6" man="1"/>
  </rowBreaks>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3551-C91D-40E4-A268-808878F7D44A}">
  <sheetPr codeName="Sheet35">
    <tabColor theme="8" tint="0.79998168889431442"/>
  </sheetPr>
  <dimension ref="A1:L227"/>
  <sheetViews>
    <sheetView showGridLines="0" view="pageBreakPreview" topLeftCell="D87" zoomScaleNormal="100" zoomScaleSheetLayoutView="100" workbookViewId="0">
      <selection activeCell="D2" sqref="D2"/>
    </sheetView>
  </sheetViews>
  <sheetFormatPr defaultRowHeight="12.75" x14ac:dyDescent="0.2"/>
  <cols>
    <col min="1" max="1" width="4.7109375" style="213" hidden="1" customWidth="1"/>
    <col min="2" max="2" width="6.28515625" style="213" hidden="1" customWidth="1"/>
    <col min="3" max="3" width="8.7109375" style="214" hidden="1" customWidth="1"/>
    <col min="4" max="4" width="16.5703125" style="215" customWidth="1"/>
    <col min="5" max="5" width="48.5703125" style="215" customWidth="1"/>
    <col min="6" max="6" width="13.7109375" style="215" customWidth="1"/>
    <col min="7" max="7" width="10.7109375" style="215" customWidth="1"/>
    <col min="8" max="8" width="12.5703125" style="215" customWidth="1"/>
    <col min="9" max="9664" width="9.140625" style="213"/>
    <col min="9665" max="9665" width="9.28515625" style="213" customWidth="1"/>
    <col min="9666" max="16384" width="9.140625" style="213"/>
  </cols>
  <sheetData>
    <row r="1" spans="1:9" x14ac:dyDescent="0.2">
      <c r="A1" s="213" t="s">
        <v>0</v>
      </c>
      <c r="D1" s="1061" t="s">
        <v>831</v>
      </c>
    </row>
    <row r="2" spans="1:9" ht="18.75" x14ac:dyDescent="0.2">
      <c r="A2" s="213">
        <v>3</v>
      </c>
      <c r="B2" s="1143" t="s">
        <v>243</v>
      </c>
      <c r="C2" s="1143"/>
      <c r="D2" s="218"/>
      <c r="E2" s="219"/>
      <c r="F2" s="219"/>
      <c r="G2" s="219"/>
      <c r="H2" s="219"/>
      <c r="I2" s="219"/>
    </row>
    <row r="3" spans="1:9" ht="43.5" customHeight="1" x14ac:dyDescent="0.2">
      <c r="A3" s="213">
        <v>3</v>
      </c>
      <c r="D3" s="218"/>
      <c r="E3" s="219"/>
      <c r="F3" s="219"/>
      <c r="G3" s="219"/>
      <c r="H3" s="219"/>
      <c r="I3" s="219"/>
    </row>
    <row r="4" spans="1:9" ht="15" customHeight="1" x14ac:dyDescent="0.2">
      <c r="A4" s="213">
        <v>3</v>
      </c>
      <c r="B4" s="213" t="s">
        <v>577</v>
      </c>
      <c r="C4" s="214">
        <v>55</v>
      </c>
      <c r="E4" s="224" t="str">
        <f ca="1">INDEX(TBLStructure[Number],MATCH(C4,TBLStructure[Model Reference],0))&amp;"."&amp;INDEX(TBLStructure[Sub Number],MATCH(C4,TBLStructure[Model Reference],0))&amp;" "&amp;INDEX(TBLStructure[Sub-category],MATCH(C4,TBLStructure[Model Reference],0))</f>
        <v>3.1 Financial Assets</v>
      </c>
      <c r="F4" s="224"/>
      <c r="G4" s="224"/>
      <c r="H4" s="224"/>
    </row>
    <row r="5" spans="1:9" ht="6.6" customHeight="1" x14ac:dyDescent="0.2">
      <c r="A5" s="213">
        <v>3</v>
      </c>
      <c r="E5" s="226"/>
      <c r="F5" s="226"/>
    </row>
    <row r="6" spans="1:9" ht="12.75" customHeight="1" x14ac:dyDescent="0.2">
      <c r="A6" s="213">
        <v>3</v>
      </c>
      <c r="E6" s="209"/>
      <c r="F6" s="209"/>
      <c r="G6" s="392" t="str">
        <f>Contents!F3</f>
        <v>20X2</v>
      </c>
      <c r="H6" s="393" t="str">
        <f>Contents!F4</f>
        <v>20X1</v>
      </c>
    </row>
    <row r="7" spans="1:9" ht="12.75" customHeight="1" thickBot="1" x14ac:dyDescent="0.25">
      <c r="A7" s="213">
        <v>3</v>
      </c>
      <c r="E7" s="230"/>
      <c r="F7" s="230"/>
      <c r="G7" s="279" t="s">
        <v>305</v>
      </c>
      <c r="H7" s="280" t="s">
        <v>305</v>
      </c>
    </row>
    <row r="8" spans="1:9" ht="12" customHeight="1" x14ac:dyDescent="0.2">
      <c r="A8" s="213">
        <v>3</v>
      </c>
      <c r="E8" s="209"/>
      <c r="F8" s="209"/>
      <c r="G8" s="282"/>
      <c r="H8" s="283"/>
    </row>
    <row r="9" spans="1:9" ht="12" customHeight="1" x14ac:dyDescent="0.2">
      <c r="A9" s="213">
        <v>3</v>
      </c>
      <c r="B9" s="1" t="s">
        <v>245</v>
      </c>
      <c r="C9" s="233">
        <v>55</v>
      </c>
      <c r="D9" s="216" t="s">
        <v>832</v>
      </c>
      <c r="E9" s="234" t="str">
        <f ca="1">INDEX(TBLStructure[Full Note Title],MATCH(C9,TBLStructure[Model Reference],0))</f>
        <v>3.1A: Cash and cash equivalents</v>
      </c>
      <c r="F9" s="234"/>
      <c r="G9" s="282"/>
      <c r="H9" s="283"/>
    </row>
    <row r="10" spans="1:9" ht="12" customHeight="1" x14ac:dyDescent="0.2">
      <c r="A10" s="213">
        <v>3</v>
      </c>
      <c r="D10" s="1061" t="s">
        <v>833</v>
      </c>
      <c r="E10" s="209" t="s">
        <v>834</v>
      </c>
      <c r="F10" s="209"/>
      <c r="G10" s="28">
        <v>0</v>
      </c>
      <c r="H10" s="29">
        <v>0</v>
      </c>
    </row>
    <row r="11" spans="1:9" ht="12" customHeight="1" x14ac:dyDescent="0.2">
      <c r="A11" s="213">
        <v>3</v>
      </c>
      <c r="E11" s="209" t="s">
        <v>835</v>
      </c>
      <c r="F11" s="209"/>
      <c r="G11" s="28">
        <v>0</v>
      </c>
      <c r="H11" s="29">
        <v>0</v>
      </c>
    </row>
    <row r="12" spans="1:9" ht="12" customHeight="1" x14ac:dyDescent="0.2">
      <c r="A12" s="213">
        <v>3</v>
      </c>
      <c r="E12" s="209" t="s">
        <v>405</v>
      </c>
      <c r="F12" s="209"/>
      <c r="G12" s="28">
        <v>0</v>
      </c>
      <c r="H12" s="29">
        <v>0</v>
      </c>
    </row>
    <row r="13" spans="1:9" ht="12" customHeight="1" x14ac:dyDescent="0.2">
      <c r="A13" s="213">
        <v>3</v>
      </c>
      <c r="E13" s="208" t="s">
        <v>836</v>
      </c>
      <c r="F13" s="267"/>
      <c r="G13" s="35">
        <f>SUM(G9:G12)</f>
        <v>0</v>
      </c>
      <c r="H13" s="36">
        <f>SUM(H9:H12)</f>
        <v>0</v>
      </c>
    </row>
    <row r="14" spans="1:9" ht="5.65" customHeight="1" x14ac:dyDescent="0.2">
      <c r="A14" s="213">
        <v>3</v>
      </c>
      <c r="E14" s="267"/>
      <c r="F14" s="267"/>
      <c r="G14" s="28"/>
      <c r="H14" s="29"/>
    </row>
    <row r="15" spans="1:9" ht="29.65" customHeight="1" x14ac:dyDescent="0.2">
      <c r="A15" s="213">
        <v>3</v>
      </c>
      <c r="E15" s="1086" t="s">
        <v>837</v>
      </c>
      <c r="F15" s="1086"/>
      <c r="G15" s="1086"/>
      <c r="H15" s="1086"/>
    </row>
    <row r="16" spans="1:9" ht="87.6" customHeight="1" x14ac:dyDescent="0.2">
      <c r="A16" s="213">
        <v>1</v>
      </c>
      <c r="E16" s="267"/>
      <c r="F16" s="267"/>
      <c r="G16" s="28"/>
      <c r="H16" s="29"/>
    </row>
    <row r="17" spans="1:8" ht="12" customHeight="1" x14ac:dyDescent="0.2">
      <c r="A17" s="213">
        <v>3</v>
      </c>
      <c r="B17" s="1" t="s">
        <v>245</v>
      </c>
      <c r="C17" s="233">
        <v>56</v>
      </c>
      <c r="D17" s="1145" t="s">
        <v>838</v>
      </c>
      <c r="E17" s="234" t="str">
        <f ca="1">INDEX(TBLStructure[Full Note Title],MATCH(C17,TBLStructure[Model Reference],0))</f>
        <v>3.1B: Trade and other receivables</v>
      </c>
      <c r="F17" s="212"/>
      <c r="G17" s="28"/>
      <c r="H17" s="29"/>
    </row>
    <row r="18" spans="1:8" ht="12" customHeight="1" x14ac:dyDescent="0.2">
      <c r="A18" s="213">
        <v>3</v>
      </c>
      <c r="D18" s="1145"/>
      <c r="E18" s="208" t="s">
        <v>839</v>
      </c>
      <c r="F18" s="212"/>
      <c r="G18" s="28"/>
      <c r="H18" s="29"/>
    </row>
    <row r="19" spans="1:8" ht="12" customHeight="1" x14ac:dyDescent="0.2">
      <c r="A19" s="213">
        <v>3</v>
      </c>
      <c r="E19" s="209" t="s">
        <v>840</v>
      </c>
      <c r="F19" s="212"/>
      <c r="G19" s="31">
        <v>0</v>
      </c>
      <c r="H19" s="32">
        <v>0</v>
      </c>
    </row>
    <row r="20" spans="1:8" x14ac:dyDescent="0.2">
      <c r="D20" s="4" t="s">
        <v>841</v>
      </c>
      <c r="E20" s="266" t="s">
        <v>842</v>
      </c>
      <c r="F20" s="205"/>
      <c r="G20" s="84">
        <v>0</v>
      </c>
      <c r="H20" s="85">
        <v>0</v>
      </c>
    </row>
    <row r="21" spans="1:8" ht="12" customHeight="1" x14ac:dyDescent="0.2">
      <c r="D21" s="3" t="s">
        <v>843</v>
      </c>
      <c r="E21" s="266" t="s">
        <v>844</v>
      </c>
      <c r="F21" s="205"/>
      <c r="G21" s="84">
        <v>0</v>
      </c>
      <c r="H21" s="85">
        <v>0</v>
      </c>
    </row>
    <row r="22" spans="1:8" ht="12" customHeight="1" x14ac:dyDescent="0.2">
      <c r="A22" s="213">
        <v>3</v>
      </c>
      <c r="D22" s="216"/>
      <c r="E22" s="266" t="s">
        <v>405</v>
      </c>
      <c r="F22" s="205"/>
      <c r="G22" s="84">
        <v>0</v>
      </c>
      <c r="H22" s="85">
        <v>0</v>
      </c>
    </row>
    <row r="23" spans="1:8" ht="12" customHeight="1" x14ac:dyDescent="0.2">
      <c r="A23" s="213">
        <v>3</v>
      </c>
      <c r="D23" s="216"/>
      <c r="E23" s="227" t="s">
        <v>845</v>
      </c>
      <c r="F23" s="266"/>
      <c r="G23" s="52">
        <f>SUM(G18:G22)</f>
        <v>0</v>
      </c>
      <c r="H23" s="258">
        <f>SUM(H18:H22)</f>
        <v>0</v>
      </c>
    </row>
    <row r="24" spans="1:8" x14ac:dyDescent="0.2">
      <c r="D24" s="216"/>
      <c r="E24" s="1145" t="s">
        <v>846</v>
      </c>
      <c r="F24" s="1145"/>
      <c r="G24" s="1145"/>
      <c r="H24" s="1145"/>
    </row>
    <row r="25" spans="1:8" x14ac:dyDescent="0.2">
      <c r="D25" s="216"/>
      <c r="E25" s="1145" t="s">
        <v>847</v>
      </c>
      <c r="F25" s="1145"/>
      <c r="G25" s="1145"/>
      <c r="H25" s="1145"/>
    </row>
    <row r="26" spans="1:8" ht="27" customHeight="1" x14ac:dyDescent="0.2">
      <c r="D26" s="42" t="s">
        <v>841</v>
      </c>
      <c r="E26" s="1145" t="s">
        <v>848</v>
      </c>
      <c r="F26" s="1145"/>
      <c r="G26" s="1145"/>
      <c r="H26" s="1145"/>
    </row>
    <row r="27" spans="1:8" ht="12" customHeight="1" x14ac:dyDescent="0.2">
      <c r="A27" s="213">
        <v>3</v>
      </c>
      <c r="E27" s="209" t="s">
        <v>849</v>
      </c>
      <c r="F27" s="209"/>
      <c r="G27" s="209"/>
      <c r="H27" s="213"/>
    </row>
    <row r="28" spans="1:8" ht="12" customHeight="1" x14ac:dyDescent="0.2">
      <c r="A28" s="213">
        <v>3</v>
      </c>
      <c r="E28" s="209"/>
      <c r="F28" s="209"/>
      <c r="G28" s="31"/>
      <c r="H28" s="32"/>
    </row>
    <row r="29" spans="1:8" ht="12" customHeight="1" x14ac:dyDescent="0.2">
      <c r="A29" s="213">
        <v>3</v>
      </c>
      <c r="D29" s="1172" t="s">
        <v>850</v>
      </c>
      <c r="E29" s="208" t="s">
        <v>851</v>
      </c>
      <c r="F29" s="209"/>
      <c r="G29" s="28"/>
      <c r="H29" s="29"/>
    </row>
    <row r="30" spans="1:8" ht="12" customHeight="1" x14ac:dyDescent="0.2">
      <c r="A30" s="213">
        <v>3</v>
      </c>
      <c r="D30" s="1172"/>
      <c r="E30" s="285" t="s">
        <v>852</v>
      </c>
      <c r="F30" s="285"/>
      <c r="G30" s="31">
        <v>0</v>
      </c>
      <c r="H30" s="32">
        <v>0</v>
      </c>
    </row>
    <row r="31" spans="1:8" ht="12" customHeight="1" x14ac:dyDescent="0.2">
      <c r="A31" s="213">
        <v>3</v>
      </c>
      <c r="E31" s="285" t="s">
        <v>853</v>
      </c>
      <c r="F31" s="285"/>
      <c r="G31" s="31">
        <v>0</v>
      </c>
      <c r="H31" s="32">
        <v>0</v>
      </c>
    </row>
    <row r="32" spans="1:8" ht="12" customHeight="1" x14ac:dyDescent="0.2">
      <c r="A32" s="213">
        <v>3</v>
      </c>
      <c r="E32" s="208" t="s">
        <v>854</v>
      </c>
      <c r="F32" s="267"/>
      <c r="G32" s="35">
        <f>SUM(G29:G31)</f>
        <v>0</v>
      </c>
      <c r="H32" s="36">
        <f>SUM(H29:H31)</f>
        <v>0</v>
      </c>
    </row>
    <row r="33" spans="1:8" ht="12" customHeight="1" x14ac:dyDescent="0.2">
      <c r="A33" s="213">
        <v>3</v>
      </c>
      <c r="E33" s="208"/>
      <c r="F33" s="267"/>
      <c r="G33" s="40"/>
      <c r="H33" s="41"/>
    </row>
    <row r="34" spans="1:8" ht="12" customHeight="1" x14ac:dyDescent="0.2">
      <c r="A34" s="213">
        <v>3</v>
      </c>
      <c r="E34" s="208" t="s">
        <v>855</v>
      </c>
      <c r="F34" s="212"/>
      <c r="G34" s="31"/>
      <c r="H34" s="32"/>
    </row>
    <row r="35" spans="1:8" ht="12" customHeight="1" x14ac:dyDescent="0.2">
      <c r="A35" s="213">
        <v>3</v>
      </c>
      <c r="D35" s="1061" t="s">
        <v>856</v>
      </c>
      <c r="E35" s="285" t="s">
        <v>857</v>
      </c>
      <c r="F35" s="212"/>
      <c r="G35" s="28">
        <v>0</v>
      </c>
      <c r="H35" s="29">
        <v>0</v>
      </c>
    </row>
    <row r="36" spans="1:8" ht="12" customHeight="1" x14ac:dyDescent="0.2">
      <c r="A36" s="213">
        <v>3</v>
      </c>
      <c r="E36" s="285" t="s">
        <v>140</v>
      </c>
      <c r="G36" s="28">
        <v>0</v>
      </c>
      <c r="H36" s="29">
        <v>0</v>
      </c>
    </row>
    <row r="37" spans="1:8" ht="12" customHeight="1" x14ac:dyDescent="0.2">
      <c r="A37" s="213">
        <v>3</v>
      </c>
      <c r="E37" s="285" t="s">
        <v>83</v>
      </c>
      <c r="F37" s="285"/>
      <c r="G37" s="28">
        <v>0</v>
      </c>
      <c r="H37" s="29">
        <v>0</v>
      </c>
    </row>
    <row r="38" spans="1:8" ht="12" customHeight="1" x14ac:dyDescent="0.2">
      <c r="A38" s="213">
        <v>3</v>
      </c>
      <c r="E38" s="285" t="s">
        <v>84</v>
      </c>
      <c r="F38" s="285"/>
      <c r="G38" s="28">
        <v>0</v>
      </c>
      <c r="H38" s="29">
        <v>0</v>
      </c>
    </row>
    <row r="39" spans="1:8" ht="12" customHeight="1" x14ac:dyDescent="0.2">
      <c r="A39" s="213">
        <v>3</v>
      </c>
      <c r="E39" s="285" t="s">
        <v>858</v>
      </c>
      <c r="F39" s="285"/>
      <c r="G39" s="28">
        <v>0</v>
      </c>
      <c r="H39" s="29">
        <v>0</v>
      </c>
    </row>
    <row r="40" spans="1:8" ht="12" customHeight="1" x14ac:dyDescent="0.2">
      <c r="A40" s="213">
        <v>3</v>
      </c>
      <c r="E40" s="285" t="s">
        <v>405</v>
      </c>
      <c r="F40" s="285"/>
      <c r="G40" s="28">
        <v>0</v>
      </c>
      <c r="H40" s="29">
        <v>0</v>
      </c>
    </row>
    <row r="41" spans="1:8" ht="12" customHeight="1" x14ac:dyDescent="0.2">
      <c r="A41" s="213">
        <v>3</v>
      </c>
      <c r="E41" s="208" t="s">
        <v>859</v>
      </c>
      <c r="F41" s="267"/>
      <c r="G41" s="35">
        <f>SUM(G34:G40)</f>
        <v>0</v>
      </c>
      <c r="H41" s="36">
        <f>SUM(H34:H40)</f>
        <v>0</v>
      </c>
    </row>
    <row r="42" spans="1:8" ht="12" customHeight="1" x14ac:dyDescent="0.2">
      <c r="A42" s="213">
        <v>3</v>
      </c>
      <c r="E42" s="208" t="s">
        <v>860</v>
      </c>
      <c r="F42" s="267"/>
      <c r="G42" s="35">
        <f>G41+G32+G23</f>
        <v>0</v>
      </c>
      <c r="H42" s="36">
        <f>H41+H32+H23</f>
        <v>0</v>
      </c>
    </row>
    <row r="43" spans="1:8" ht="9.1999999999999993" customHeight="1" x14ac:dyDescent="0.2">
      <c r="A43" s="213">
        <v>3</v>
      </c>
      <c r="E43" s="208"/>
      <c r="F43" s="267"/>
      <c r="G43" s="28"/>
      <c r="H43" s="29"/>
    </row>
    <row r="44" spans="1:8" ht="12" customHeight="1" x14ac:dyDescent="0.2">
      <c r="A44" s="213">
        <v>3</v>
      </c>
      <c r="D44" s="215" t="s">
        <v>861</v>
      </c>
      <c r="E44" s="394" t="s">
        <v>862</v>
      </c>
      <c r="F44" s="212"/>
      <c r="G44" s="28">
        <v>0</v>
      </c>
      <c r="H44" s="29">
        <v>0</v>
      </c>
    </row>
    <row r="45" spans="1:8" ht="7.15" customHeight="1" x14ac:dyDescent="0.2">
      <c r="A45" s="213">
        <v>3</v>
      </c>
      <c r="E45" s="285"/>
      <c r="F45" s="285"/>
      <c r="G45" s="28"/>
      <c r="H45" s="29"/>
    </row>
    <row r="46" spans="1:8" ht="12" customHeight="1" x14ac:dyDescent="0.2">
      <c r="A46" s="213">
        <v>3</v>
      </c>
      <c r="E46" s="208" t="s">
        <v>863</v>
      </c>
      <c r="F46" s="267"/>
      <c r="G46" s="35">
        <f>G42+G44</f>
        <v>0</v>
      </c>
      <c r="H46" s="36">
        <f>H42+H44</f>
        <v>0</v>
      </c>
    </row>
    <row r="47" spans="1:8" ht="6.6" customHeight="1" x14ac:dyDescent="0.2">
      <c r="A47" s="213">
        <v>3</v>
      </c>
      <c r="E47" s="208"/>
      <c r="F47" s="267"/>
      <c r="G47" s="40"/>
      <c r="H47" s="41"/>
    </row>
    <row r="48" spans="1:8" ht="12" hidden="1" customHeight="1" x14ac:dyDescent="0.2">
      <c r="A48" s="213">
        <v>1</v>
      </c>
      <c r="E48" s="208" t="s">
        <v>864</v>
      </c>
      <c r="F48" s="267"/>
      <c r="G48" s="40"/>
      <c r="H48" s="41"/>
    </row>
    <row r="49" spans="1:12" ht="12" hidden="1" customHeight="1" x14ac:dyDescent="0.2">
      <c r="A49" s="213">
        <v>1</v>
      </c>
      <c r="E49" s="285" t="s">
        <v>865</v>
      </c>
      <c r="F49" s="285"/>
      <c r="G49" s="31">
        <v>0</v>
      </c>
      <c r="H49" s="32">
        <v>0</v>
      </c>
    </row>
    <row r="50" spans="1:12" ht="12" hidden="1" customHeight="1" x14ac:dyDescent="0.2">
      <c r="A50" s="213">
        <v>1</v>
      </c>
      <c r="E50" s="285" t="s">
        <v>866</v>
      </c>
      <c r="F50" s="285"/>
      <c r="G50" s="31">
        <v>0</v>
      </c>
      <c r="H50" s="32">
        <v>0</v>
      </c>
    </row>
    <row r="51" spans="1:12" ht="12" hidden="1" customHeight="1" x14ac:dyDescent="0.2">
      <c r="A51" s="213">
        <v>1</v>
      </c>
      <c r="E51" s="208" t="s">
        <v>863</v>
      </c>
      <c r="F51" s="267"/>
      <c r="G51" s="35">
        <f>SUM(G48:G50)</f>
        <v>0</v>
      </c>
      <c r="H51" s="36">
        <f>SUM(H48:H50)</f>
        <v>0</v>
      </c>
    </row>
    <row r="52" spans="1:12" ht="10.15" hidden="1" customHeight="1" x14ac:dyDescent="0.2">
      <c r="A52" s="213">
        <v>1</v>
      </c>
      <c r="E52" s="208"/>
      <c r="F52" s="267"/>
      <c r="G52" s="40"/>
      <c r="H52" s="41"/>
    </row>
    <row r="53" spans="1:12" ht="49.15" customHeight="1" x14ac:dyDescent="0.2">
      <c r="A53" s="213">
        <v>3</v>
      </c>
      <c r="E53" s="1086" t="s">
        <v>867</v>
      </c>
      <c r="F53" s="1086"/>
      <c r="G53" s="1086"/>
      <c r="H53" s="1086"/>
    </row>
    <row r="54" spans="1:12" ht="27.75" customHeight="1" x14ac:dyDescent="0.2">
      <c r="A54" s="213">
        <v>3</v>
      </c>
      <c r="D54" s="215" t="s">
        <v>868</v>
      </c>
      <c r="E54" s="54"/>
      <c r="F54" s="54"/>
      <c r="G54" s="54"/>
      <c r="H54" s="54"/>
    </row>
    <row r="55" spans="1:12" ht="109.15" customHeight="1" x14ac:dyDescent="0.2">
      <c r="A55" s="213">
        <v>3</v>
      </c>
      <c r="E55" s="54"/>
      <c r="F55" s="54"/>
      <c r="G55" s="54"/>
      <c r="H55" s="54"/>
    </row>
    <row r="56" spans="1:12" ht="12.75" customHeight="1" x14ac:dyDescent="0.2">
      <c r="A56" s="213">
        <v>3</v>
      </c>
      <c r="E56" s="54"/>
      <c r="F56" s="54"/>
      <c r="G56" s="54"/>
      <c r="H56" s="54"/>
    </row>
    <row r="57" spans="1:12" ht="12.6" hidden="1" customHeight="1" x14ac:dyDescent="0.2">
      <c r="A57" s="213">
        <v>3</v>
      </c>
      <c r="E57" s="54"/>
      <c r="F57" s="54"/>
      <c r="G57" s="54"/>
      <c r="H57" s="54"/>
    </row>
    <row r="58" spans="1:12" ht="6" customHeight="1" x14ac:dyDescent="0.2">
      <c r="A58" s="213">
        <v>3</v>
      </c>
      <c r="E58" s="54"/>
      <c r="F58" s="54"/>
      <c r="G58" s="54"/>
      <c r="H58" s="54"/>
    </row>
    <row r="59" spans="1:12" ht="6" hidden="1" customHeight="1" x14ac:dyDescent="0.2">
      <c r="A59" s="213">
        <v>3</v>
      </c>
      <c r="E59" s="54"/>
      <c r="F59" s="54"/>
      <c r="G59" s="54"/>
      <c r="H59" s="54"/>
    </row>
    <row r="60" spans="1:12" ht="12" hidden="1" customHeight="1" x14ac:dyDescent="0.2">
      <c r="A60" s="213">
        <v>1</v>
      </c>
      <c r="D60" s="395"/>
      <c r="E60" s="396" t="s">
        <v>869</v>
      </c>
      <c r="F60" s="395"/>
      <c r="G60" s="395"/>
      <c r="H60" s="395"/>
      <c r="L60" s="215"/>
    </row>
    <row r="61" spans="1:12" ht="12" hidden="1" customHeight="1" x14ac:dyDescent="0.2">
      <c r="A61" s="213">
        <v>1</v>
      </c>
      <c r="E61" s="397"/>
      <c r="F61" s="395"/>
      <c r="G61" s="395"/>
      <c r="H61" s="395"/>
      <c r="L61" s="215"/>
    </row>
    <row r="62" spans="1:12" ht="12" hidden="1" customHeight="1" x14ac:dyDescent="0.2">
      <c r="A62" s="213">
        <v>1</v>
      </c>
      <c r="D62" s="395"/>
      <c r="E62" s="396" t="str">
        <f ca="1">"Movements in relation to "&amp;YEAR(TODAY())</f>
        <v>Movements in relation to 2025</v>
      </c>
      <c r="L62" s="215"/>
    </row>
    <row r="63" spans="1:12" ht="24" hidden="1" customHeight="1" x14ac:dyDescent="0.2">
      <c r="A63" s="213">
        <v>1</v>
      </c>
      <c r="D63" s="395"/>
      <c r="E63" s="398"/>
      <c r="F63" s="399" t="s">
        <v>840</v>
      </c>
      <c r="G63" s="399" t="s">
        <v>855</v>
      </c>
      <c r="H63" s="399" t="s">
        <v>870</v>
      </c>
      <c r="L63" s="215"/>
    </row>
    <row r="64" spans="1:12" ht="18" hidden="1" customHeight="1" x14ac:dyDescent="0.2">
      <c r="A64" s="213">
        <v>1</v>
      </c>
      <c r="D64" s="395"/>
      <c r="E64" s="400"/>
      <c r="F64" s="401" t="s">
        <v>249</v>
      </c>
      <c r="G64" s="401" t="s">
        <v>249</v>
      </c>
      <c r="H64" s="401" t="s">
        <v>249</v>
      </c>
      <c r="L64" s="215"/>
    </row>
    <row r="65" spans="1:12" s="215" customFormat="1" ht="12" hidden="1" customHeight="1" x14ac:dyDescent="0.2">
      <c r="A65" s="213">
        <v>1</v>
      </c>
      <c r="C65" s="402"/>
      <c r="D65" s="395"/>
      <c r="E65" s="249" t="str">
        <f ca="1">"As at 1 July "&amp;YEAR(TODAY()) - 1</f>
        <v>As at 1 July 2024</v>
      </c>
      <c r="F65" s="28">
        <f>F80</f>
        <v>0</v>
      </c>
      <c r="G65" s="28">
        <f>G80</f>
        <v>0</v>
      </c>
      <c r="H65" s="28">
        <f>H80</f>
        <v>0</v>
      </c>
      <c r="I65" s="213"/>
      <c r="J65" s="213"/>
      <c r="K65" s="213"/>
    </row>
    <row r="66" spans="1:12" s="215" customFormat="1" ht="12" hidden="1" customHeight="1" x14ac:dyDescent="0.2">
      <c r="A66" s="213">
        <v>1</v>
      </c>
      <c r="C66" s="402"/>
      <c r="D66" s="395"/>
      <c r="E66" s="276" t="s">
        <v>871</v>
      </c>
      <c r="F66" s="28"/>
      <c r="G66" s="28"/>
      <c r="H66" s="28"/>
      <c r="I66" s="213"/>
      <c r="J66" s="213"/>
      <c r="K66" s="213"/>
    </row>
    <row r="67" spans="1:12" s="215" customFormat="1" ht="12" hidden="1" customHeight="1" x14ac:dyDescent="0.2">
      <c r="A67" s="213">
        <v>1</v>
      </c>
      <c r="C67" s="402"/>
      <c r="D67" s="395"/>
      <c r="E67" s="276" t="s">
        <v>872</v>
      </c>
      <c r="F67" s="28"/>
      <c r="G67" s="28"/>
      <c r="H67" s="28"/>
      <c r="I67" s="213"/>
      <c r="J67" s="213"/>
      <c r="K67" s="213"/>
    </row>
    <row r="68" spans="1:12" s="215" customFormat="1" ht="12" hidden="1" customHeight="1" x14ac:dyDescent="0.2">
      <c r="A68" s="213">
        <v>1</v>
      </c>
      <c r="C68" s="402"/>
      <c r="D68" s="395"/>
      <c r="E68" s="244" t="s">
        <v>873</v>
      </c>
      <c r="F68" s="28">
        <v>0</v>
      </c>
      <c r="G68" s="28">
        <v>0</v>
      </c>
      <c r="H68" s="28">
        <f>SUM(F68:G68)</f>
        <v>0</v>
      </c>
      <c r="I68" s="213"/>
      <c r="J68" s="213"/>
      <c r="K68" s="213"/>
    </row>
    <row r="69" spans="1:12" s="215" customFormat="1" ht="12" hidden="1" customHeight="1" x14ac:dyDescent="0.2">
      <c r="A69" s="213">
        <v>1</v>
      </c>
      <c r="C69" s="402"/>
      <c r="D69" s="395"/>
      <c r="E69" s="244" t="s">
        <v>874</v>
      </c>
      <c r="F69" s="28">
        <v>0</v>
      </c>
      <c r="G69" s="28">
        <v>0</v>
      </c>
      <c r="H69" s="28">
        <f>SUM(F69:G69)</f>
        <v>0</v>
      </c>
      <c r="I69" s="213"/>
      <c r="J69" s="213"/>
      <c r="K69" s="213"/>
    </row>
    <row r="70" spans="1:12" s="215" customFormat="1" ht="12" hidden="1" customHeight="1" x14ac:dyDescent="0.2">
      <c r="A70" s="213">
        <v>1</v>
      </c>
      <c r="C70" s="402"/>
      <c r="D70" s="395"/>
      <c r="E70" s="244" t="s">
        <v>875</v>
      </c>
      <c r="F70" s="28">
        <v>0</v>
      </c>
      <c r="G70" s="28">
        <v>0</v>
      </c>
      <c r="H70" s="28">
        <f>SUM(F70:G70)</f>
        <v>0</v>
      </c>
      <c r="I70" s="213"/>
      <c r="J70" s="213"/>
      <c r="K70" s="213"/>
    </row>
    <row r="71" spans="1:12" s="215" customFormat="1" ht="12" hidden="1" customHeight="1" x14ac:dyDescent="0.2">
      <c r="A71" s="213">
        <v>1</v>
      </c>
      <c r="C71" s="402"/>
      <c r="D71" s="395"/>
      <c r="E71" s="403" t="str">
        <f>_xlfn.CONCAT("Total as at 30 June "&amp;Contents!F3)</f>
        <v>Total as at 30 June 20X2</v>
      </c>
      <c r="F71" s="35">
        <f>SUM(F65:F70)</f>
        <v>0</v>
      </c>
      <c r="G71" s="35">
        <f>SUM(G65:G70)</f>
        <v>0</v>
      </c>
      <c r="H71" s="35">
        <f>SUM(H65:H70)</f>
        <v>0</v>
      </c>
      <c r="I71" s="213"/>
      <c r="J71" s="213"/>
      <c r="K71" s="213"/>
    </row>
    <row r="72" spans="1:12" s="215" customFormat="1" ht="12" hidden="1" customHeight="1" x14ac:dyDescent="0.2">
      <c r="A72" s="213">
        <v>1</v>
      </c>
      <c r="C72" s="402"/>
      <c r="D72" s="395"/>
      <c r="E72" s="395"/>
      <c r="F72" s="395"/>
      <c r="G72" s="395"/>
      <c r="H72" s="395"/>
      <c r="I72" s="213"/>
      <c r="J72" s="213"/>
      <c r="K72" s="213"/>
    </row>
    <row r="73" spans="1:12" s="215" customFormat="1" ht="12" hidden="1" customHeight="1" x14ac:dyDescent="0.2">
      <c r="A73" s="213">
        <v>1</v>
      </c>
      <c r="C73" s="402"/>
      <c r="D73" s="395"/>
      <c r="E73" s="215" t="str">
        <f ca="1">"Movements in relation to "&amp;YEAR(TODAY()) - 1</f>
        <v>Movements in relation to 2024</v>
      </c>
      <c r="I73" s="213"/>
    </row>
    <row r="74" spans="1:12" s="215" customFormat="1" ht="22.15" hidden="1" customHeight="1" x14ac:dyDescent="0.2">
      <c r="A74" s="213">
        <v>1</v>
      </c>
      <c r="C74" s="402"/>
      <c r="D74" s="395"/>
      <c r="E74" s="398"/>
      <c r="F74" s="404" t="s">
        <v>840</v>
      </c>
      <c r="G74" s="404" t="s">
        <v>855</v>
      </c>
      <c r="H74" s="404" t="s">
        <v>870</v>
      </c>
      <c r="I74" s="213"/>
    </row>
    <row r="75" spans="1:12" s="215" customFormat="1" hidden="1" x14ac:dyDescent="0.2">
      <c r="A75" s="213">
        <v>1</v>
      </c>
      <c r="C75" s="402"/>
      <c r="D75" s="395"/>
      <c r="E75" s="400"/>
      <c r="F75" s="405" t="s">
        <v>249</v>
      </c>
      <c r="G75" s="405" t="s">
        <v>249</v>
      </c>
      <c r="H75" s="405" t="s">
        <v>249</v>
      </c>
      <c r="I75" s="213"/>
      <c r="L75" s="213"/>
    </row>
    <row r="76" spans="1:12" s="215" customFormat="1" ht="12" hidden="1" customHeight="1" x14ac:dyDescent="0.2">
      <c r="A76" s="213">
        <v>1</v>
      </c>
      <c r="C76" s="402"/>
      <c r="D76" s="395"/>
      <c r="E76" s="215" t="s">
        <v>876</v>
      </c>
      <c r="F76" s="76">
        <v>0</v>
      </c>
      <c r="G76" s="76">
        <v>0</v>
      </c>
      <c r="H76" s="29">
        <f>SUM(F76:G76)</f>
        <v>0</v>
      </c>
      <c r="I76" s="213"/>
    </row>
    <row r="77" spans="1:12" s="215" customFormat="1" ht="12" hidden="1" customHeight="1" x14ac:dyDescent="0.2">
      <c r="A77" s="213">
        <v>1</v>
      </c>
      <c r="C77" s="402"/>
      <c r="D77" s="395"/>
      <c r="E77" s="244" t="s">
        <v>873</v>
      </c>
      <c r="F77" s="76">
        <v>0</v>
      </c>
      <c r="G77" s="76">
        <v>0</v>
      </c>
      <c r="H77" s="29">
        <f>SUM(F77:G77)</f>
        <v>0</v>
      </c>
      <c r="I77" s="213"/>
    </row>
    <row r="78" spans="1:12" s="215" customFormat="1" ht="12" hidden="1" customHeight="1" x14ac:dyDescent="0.2">
      <c r="A78" s="213">
        <v>1</v>
      </c>
      <c r="C78" s="402"/>
      <c r="D78" s="395"/>
      <c r="E78" s="244" t="s">
        <v>874</v>
      </c>
      <c r="F78" s="76">
        <v>0</v>
      </c>
      <c r="G78" s="76">
        <v>0</v>
      </c>
      <c r="H78" s="29">
        <f>SUM(F78:G78)</f>
        <v>0</v>
      </c>
      <c r="I78" s="213"/>
      <c r="L78" s="213"/>
    </row>
    <row r="79" spans="1:12" s="215" customFormat="1" ht="12" hidden="1" customHeight="1" x14ac:dyDescent="0.2">
      <c r="A79" s="213">
        <v>1</v>
      </c>
      <c r="C79" s="402"/>
      <c r="D79" s="395"/>
      <c r="E79" s="244" t="s">
        <v>875</v>
      </c>
      <c r="F79" s="76">
        <v>0</v>
      </c>
      <c r="G79" s="76">
        <v>0</v>
      </c>
      <c r="H79" s="29">
        <f>SUM(F79:G79)</f>
        <v>0</v>
      </c>
      <c r="I79" s="213"/>
      <c r="L79" s="213"/>
    </row>
    <row r="80" spans="1:12" s="215" customFormat="1" ht="12" hidden="1" customHeight="1" x14ac:dyDescent="0.2">
      <c r="A80" s="213">
        <v>1</v>
      </c>
      <c r="C80" s="402"/>
      <c r="D80" s="395"/>
      <c r="E80" s="406" t="str">
        <f ca="1">"Total as at 30 June "&amp;YEAR(TODAY()) - 1</f>
        <v>Total as at 30 June 2024</v>
      </c>
      <c r="F80" s="36">
        <f>SUM(F76:F79)</f>
        <v>0</v>
      </c>
      <c r="G80" s="407">
        <f>SUM(G76:G79)</f>
        <v>0</v>
      </c>
      <c r="H80" s="36">
        <f>SUM(H76:H79)</f>
        <v>0</v>
      </c>
      <c r="I80" s="213"/>
      <c r="L80" s="213"/>
    </row>
    <row r="81" spans="1:12" s="215" customFormat="1" ht="12.75" hidden="1" customHeight="1" x14ac:dyDescent="0.2">
      <c r="A81" s="213">
        <v>1</v>
      </c>
      <c r="C81" s="402"/>
      <c r="D81" s="395"/>
      <c r="I81" s="213"/>
      <c r="L81" s="213"/>
    </row>
    <row r="82" spans="1:12" s="215" customFormat="1" ht="19.7" hidden="1" customHeight="1" x14ac:dyDescent="0.2">
      <c r="A82" s="213">
        <v>1</v>
      </c>
      <c r="C82" s="402"/>
      <c r="I82" s="213"/>
      <c r="L82" s="213"/>
    </row>
    <row r="83" spans="1:12" s="215" customFormat="1" ht="47.65" hidden="1" customHeight="1" x14ac:dyDescent="0.2">
      <c r="A83" s="213">
        <v>1</v>
      </c>
      <c r="C83" s="402"/>
      <c r="I83" s="213"/>
      <c r="L83" s="213"/>
    </row>
    <row r="84" spans="1:12" s="215" customFormat="1" ht="31.9" hidden="1" customHeight="1" x14ac:dyDescent="0.2">
      <c r="A84" s="213">
        <v>1</v>
      </c>
      <c r="C84" s="402"/>
      <c r="I84" s="213"/>
      <c r="L84" s="213"/>
    </row>
    <row r="85" spans="1:12" s="215" customFormat="1" ht="12.75" hidden="1" customHeight="1" x14ac:dyDescent="0.2">
      <c r="A85" s="213">
        <v>1</v>
      </c>
      <c r="C85" s="402"/>
      <c r="I85" s="213"/>
      <c r="L85" s="213"/>
    </row>
    <row r="86" spans="1:12" ht="12.75" customHeight="1" x14ac:dyDescent="0.2">
      <c r="A86" s="213">
        <v>3</v>
      </c>
      <c r="E86" s="209"/>
      <c r="F86" s="209"/>
      <c r="G86" s="392" t="str">
        <f>Contents!F3</f>
        <v>20X2</v>
      </c>
      <c r="H86" s="393" t="str">
        <f>Contents!F4</f>
        <v>20X1</v>
      </c>
    </row>
    <row r="87" spans="1:12" ht="12.75" customHeight="1" thickBot="1" x14ac:dyDescent="0.25">
      <c r="A87" s="213">
        <v>3</v>
      </c>
      <c r="E87" s="230"/>
      <c r="F87" s="230"/>
      <c r="G87" s="279" t="s">
        <v>305</v>
      </c>
      <c r="H87" s="280" t="s">
        <v>305</v>
      </c>
    </row>
    <row r="88" spans="1:12" ht="12" customHeight="1" x14ac:dyDescent="0.2">
      <c r="A88" s="213">
        <v>3</v>
      </c>
      <c r="B88" s="213" t="s">
        <v>245</v>
      </c>
      <c r="C88" s="214">
        <v>57</v>
      </c>
      <c r="E88" s="234" t="str">
        <f ca="1">INDEX(TBLStructure[Full Note Title],MATCH(C88,TBLStructure[Model Reference],0))</f>
        <v>3.1C: Equity accounted investments</v>
      </c>
    </row>
    <row r="89" spans="1:12" ht="12" customHeight="1" x14ac:dyDescent="0.2">
      <c r="A89" s="213">
        <v>3</v>
      </c>
      <c r="E89" s="276" t="s">
        <v>877</v>
      </c>
      <c r="F89" s="408"/>
      <c r="G89" s="31">
        <v>0</v>
      </c>
      <c r="H89" s="32">
        <v>0</v>
      </c>
    </row>
    <row r="90" spans="1:12" ht="12" customHeight="1" x14ac:dyDescent="0.2">
      <c r="A90" s="213">
        <v>3</v>
      </c>
      <c r="E90" s="396" t="s">
        <v>878</v>
      </c>
      <c r="F90" s="408"/>
      <c r="G90" s="60">
        <f>SUM(G88:G89)</f>
        <v>0</v>
      </c>
      <c r="H90" s="61">
        <f>SUM(H88:H89)</f>
        <v>0</v>
      </c>
    </row>
    <row r="91" spans="1:12" ht="12" hidden="1" customHeight="1" x14ac:dyDescent="0.2">
      <c r="A91" s="213">
        <v>1</v>
      </c>
      <c r="E91" s="1167" t="s">
        <v>879</v>
      </c>
      <c r="F91" s="1167"/>
      <c r="G91" s="40"/>
      <c r="H91" s="41"/>
    </row>
    <row r="92" spans="1:12" ht="12" hidden="1" customHeight="1" x14ac:dyDescent="0.2">
      <c r="A92" s="213">
        <v>1</v>
      </c>
      <c r="E92" s="285" t="s">
        <v>865</v>
      </c>
      <c r="F92" s="285"/>
      <c r="G92" s="31">
        <v>0</v>
      </c>
      <c r="H92" s="32">
        <v>0</v>
      </c>
    </row>
    <row r="93" spans="1:12" ht="12" hidden="1" customHeight="1" x14ac:dyDescent="0.2">
      <c r="A93" s="213">
        <v>1</v>
      </c>
      <c r="E93" s="285" t="s">
        <v>866</v>
      </c>
      <c r="F93" s="285"/>
      <c r="G93" s="31">
        <v>0</v>
      </c>
      <c r="H93" s="32">
        <v>0</v>
      </c>
    </row>
    <row r="94" spans="1:12" ht="12" hidden="1" customHeight="1" x14ac:dyDescent="0.2">
      <c r="A94" s="213">
        <v>1</v>
      </c>
      <c r="E94" s="208" t="s">
        <v>878</v>
      </c>
      <c r="F94" s="267"/>
      <c r="G94" s="35">
        <f>SUM(G91:G93)</f>
        <v>0</v>
      </c>
      <c r="H94" s="36">
        <f>SUM(H91:H93)</f>
        <v>0</v>
      </c>
    </row>
    <row r="95" spans="1:12" ht="12" hidden="1" customHeight="1" x14ac:dyDescent="0.2">
      <c r="A95" s="213">
        <v>1</v>
      </c>
    </row>
    <row r="96" spans="1:12" ht="12" hidden="1" customHeight="1" x14ac:dyDescent="0.2">
      <c r="A96" s="213">
        <v>1</v>
      </c>
      <c r="D96" s="215" t="s">
        <v>880</v>
      </c>
      <c r="E96" s="396" t="s">
        <v>881</v>
      </c>
      <c r="F96" s="396"/>
      <c r="G96" s="249"/>
      <c r="H96" s="249"/>
    </row>
    <row r="97" spans="1:8" ht="12" hidden="1" customHeight="1" x14ac:dyDescent="0.2">
      <c r="A97" s="213">
        <v>1</v>
      </c>
      <c r="E97" s="409"/>
      <c r="F97" s="410"/>
      <c r="G97" s="1168" t="s">
        <v>882</v>
      </c>
      <c r="H97" s="1168"/>
    </row>
    <row r="98" spans="1:8" ht="12" hidden="1" customHeight="1" x14ac:dyDescent="0.2">
      <c r="A98" s="213">
        <v>1</v>
      </c>
      <c r="E98" s="408"/>
      <c r="F98" s="1169" t="s">
        <v>883</v>
      </c>
      <c r="G98" s="392" t="str">
        <f>Contents!F3</f>
        <v>20X2</v>
      </c>
      <c r="H98" s="393" t="str">
        <f>Contents!F4</f>
        <v>20X1</v>
      </c>
    </row>
    <row r="99" spans="1:8" ht="12" hidden="1" customHeight="1" x14ac:dyDescent="0.2">
      <c r="A99" s="213">
        <v>1</v>
      </c>
      <c r="E99" s="411" t="s">
        <v>884</v>
      </c>
      <c r="F99" s="1170"/>
      <c r="G99" s="401" t="s">
        <v>885</v>
      </c>
      <c r="H99" s="401" t="s">
        <v>885</v>
      </c>
    </row>
    <row r="100" spans="1:8" ht="12" hidden="1" customHeight="1" x14ac:dyDescent="0.2">
      <c r="A100" s="213">
        <v>1</v>
      </c>
      <c r="E100" s="413" t="s">
        <v>886</v>
      </c>
      <c r="F100" s="414">
        <v>0</v>
      </c>
      <c r="G100" s="414">
        <v>0</v>
      </c>
      <c r="H100" s="415">
        <v>0</v>
      </c>
    </row>
    <row r="101" spans="1:8" ht="12" hidden="1" customHeight="1" x14ac:dyDescent="0.2">
      <c r="A101" s="213">
        <v>1</v>
      </c>
    </row>
    <row r="102" spans="1:8" s="416" customFormat="1" ht="12" hidden="1" customHeight="1" x14ac:dyDescent="0.2">
      <c r="A102" s="416">
        <v>2</v>
      </c>
      <c r="C102" s="417"/>
      <c r="D102" s="395" t="s">
        <v>880</v>
      </c>
      <c r="E102" s="418" t="s">
        <v>881</v>
      </c>
      <c r="F102" s="418"/>
      <c r="G102" s="419"/>
      <c r="H102" s="419"/>
    </row>
    <row r="103" spans="1:8" s="416" customFormat="1" ht="12" hidden="1" customHeight="1" x14ac:dyDescent="0.2">
      <c r="A103" s="416">
        <v>2</v>
      </c>
      <c r="C103" s="417"/>
      <c r="D103" s="395"/>
      <c r="E103" s="397"/>
      <c r="F103" s="420"/>
      <c r="G103" s="1171" t="s">
        <v>882</v>
      </c>
      <c r="H103" s="1171"/>
    </row>
    <row r="104" spans="1:8" s="416" customFormat="1" ht="12" hidden="1" customHeight="1" x14ac:dyDescent="0.2">
      <c r="A104" s="416">
        <v>2</v>
      </c>
      <c r="C104" s="417"/>
      <c r="D104" s="395"/>
      <c r="E104" s="397"/>
      <c r="F104" s="1164"/>
      <c r="G104" s="421" t="str">
        <f>Contents!F3</f>
        <v>20X2</v>
      </c>
      <c r="H104" s="422" t="str">
        <f>Contents!F4</f>
        <v>20X1</v>
      </c>
    </row>
    <row r="105" spans="1:8" s="416" customFormat="1" ht="12" hidden="1" customHeight="1" x14ac:dyDescent="0.2">
      <c r="A105" s="416">
        <v>2</v>
      </c>
      <c r="C105" s="417"/>
      <c r="D105" s="395"/>
      <c r="E105" s="423" t="s">
        <v>884</v>
      </c>
      <c r="F105" s="1165"/>
      <c r="G105" s="424" t="s">
        <v>885</v>
      </c>
      <c r="H105" s="424" t="s">
        <v>885</v>
      </c>
    </row>
    <row r="106" spans="1:8" s="416" customFormat="1" ht="12" hidden="1" customHeight="1" x14ac:dyDescent="0.2">
      <c r="A106" s="416">
        <v>2</v>
      </c>
      <c r="C106" s="417"/>
      <c r="D106" s="395"/>
      <c r="E106" s="425" t="s">
        <v>887</v>
      </c>
      <c r="F106" s="426"/>
      <c r="G106" s="426">
        <v>0</v>
      </c>
      <c r="H106" s="427">
        <v>0</v>
      </c>
    </row>
    <row r="107" spans="1:8" s="416" customFormat="1" ht="12" hidden="1" customHeight="1" x14ac:dyDescent="0.2">
      <c r="A107" s="416">
        <v>2</v>
      </c>
      <c r="C107" s="417"/>
      <c r="D107" s="395"/>
      <c r="E107" s="395"/>
      <c r="F107" s="395"/>
      <c r="G107" s="395"/>
      <c r="H107" s="395"/>
    </row>
    <row r="108" spans="1:8" s="416" customFormat="1" ht="12" hidden="1" customHeight="1" x14ac:dyDescent="0.2">
      <c r="A108" s="416">
        <v>3</v>
      </c>
      <c r="C108" s="417"/>
      <c r="D108" s="395" t="s">
        <v>888</v>
      </c>
      <c r="E108" s="1166" t="s">
        <v>889</v>
      </c>
      <c r="F108" s="1166"/>
      <c r="G108" s="1166"/>
      <c r="H108" s="1166"/>
    </row>
    <row r="109" spans="1:8" ht="12" hidden="1" customHeight="1" x14ac:dyDescent="0.2">
      <c r="A109" s="213">
        <v>1</v>
      </c>
    </row>
    <row r="110" spans="1:8" hidden="1" x14ac:dyDescent="0.2">
      <c r="A110" s="213">
        <v>1</v>
      </c>
      <c r="D110" s="1153" t="s">
        <v>890</v>
      </c>
      <c r="E110" s="249" t="s">
        <v>891</v>
      </c>
      <c r="F110" s="396"/>
      <c r="G110" s="249"/>
      <c r="H110" s="249"/>
    </row>
    <row r="111" spans="1:8" ht="12" hidden="1" customHeight="1" x14ac:dyDescent="0.2">
      <c r="A111" s="213">
        <v>1</v>
      </c>
      <c r="D111" s="1153"/>
      <c r="E111" s="409"/>
      <c r="F111" s="428"/>
      <c r="G111" s="429" t="str">
        <f>Contents!F3</f>
        <v>20X2</v>
      </c>
      <c r="H111" s="430" t="str">
        <f>Contents!F4</f>
        <v>20X1</v>
      </c>
    </row>
    <row r="112" spans="1:8" ht="12" hidden="1" customHeight="1" x14ac:dyDescent="0.2">
      <c r="A112" s="213">
        <v>1</v>
      </c>
      <c r="E112" s="401"/>
      <c r="F112" s="401"/>
      <c r="G112" s="401" t="s">
        <v>249</v>
      </c>
      <c r="H112" s="405" t="s">
        <v>249</v>
      </c>
    </row>
    <row r="113" spans="1:8" ht="12" hidden="1" customHeight="1" x14ac:dyDescent="0.2">
      <c r="A113" s="213">
        <v>1</v>
      </c>
      <c r="E113" s="396" t="s">
        <v>892</v>
      </c>
    </row>
    <row r="114" spans="1:8" ht="12" hidden="1" customHeight="1" x14ac:dyDescent="0.2">
      <c r="A114" s="213">
        <v>1</v>
      </c>
      <c r="E114" s="276" t="s">
        <v>893</v>
      </c>
      <c r="G114" s="31">
        <v>0</v>
      </c>
      <c r="H114" s="32">
        <v>0</v>
      </c>
    </row>
    <row r="115" spans="1:8" ht="12" hidden="1" customHeight="1" x14ac:dyDescent="0.2">
      <c r="A115" s="213">
        <v>1</v>
      </c>
      <c r="E115" s="276" t="s">
        <v>894</v>
      </c>
      <c r="G115" s="31">
        <v>0</v>
      </c>
      <c r="H115" s="32">
        <v>0</v>
      </c>
    </row>
    <row r="116" spans="1:8" ht="12" hidden="1" customHeight="1" x14ac:dyDescent="0.2">
      <c r="A116" s="213">
        <v>1</v>
      </c>
      <c r="E116" s="276" t="s">
        <v>895</v>
      </c>
      <c r="G116" s="31">
        <v>0</v>
      </c>
      <c r="H116" s="32">
        <v>0</v>
      </c>
    </row>
    <row r="117" spans="1:8" ht="12" hidden="1" customHeight="1" x14ac:dyDescent="0.2">
      <c r="A117" s="213">
        <v>1</v>
      </c>
      <c r="E117" s="276" t="s">
        <v>896</v>
      </c>
      <c r="G117" s="31">
        <v>0</v>
      </c>
      <c r="H117" s="32">
        <v>0</v>
      </c>
    </row>
    <row r="118" spans="1:8" ht="12" hidden="1" customHeight="1" x14ac:dyDescent="0.2">
      <c r="A118" s="213">
        <v>1</v>
      </c>
      <c r="E118" s="396" t="s">
        <v>897</v>
      </c>
      <c r="G118" s="31"/>
      <c r="H118" s="32"/>
    </row>
    <row r="119" spans="1:8" ht="12" hidden="1" customHeight="1" x14ac:dyDescent="0.2">
      <c r="A119" s="213">
        <v>1</v>
      </c>
      <c r="E119" s="276" t="s">
        <v>458</v>
      </c>
      <c r="G119" s="31">
        <v>0</v>
      </c>
      <c r="H119" s="32">
        <v>0</v>
      </c>
    </row>
    <row r="120" spans="1:8" ht="12" hidden="1" customHeight="1" x14ac:dyDescent="0.2">
      <c r="A120" s="213">
        <v>1</v>
      </c>
      <c r="E120" s="276" t="s">
        <v>898</v>
      </c>
      <c r="G120" s="31">
        <v>0</v>
      </c>
      <c r="H120" s="32">
        <v>0</v>
      </c>
    </row>
    <row r="121" spans="1:8" ht="12" hidden="1" customHeight="1" x14ac:dyDescent="0.2">
      <c r="A121" s="213">
        <v>1</v>
      </c>
      <c r="E121" s="276" t="s">
        <v>899</v>
      </c>
      <c r="G121" s="31">
        <v>0</v>
      </c>
      <c r="H121" s="32">
        <v>0</v>
      </c>
    </row>
    <row r="122" spans="1:8" ht="12" hidden="1" customHeight="1" x14ac:dyDescent="0.2">
      <c r="A122" s="213">
        <v>1</v>
      </c>
      <c r="E122" s="276" t="s">
        <v>365</v>
      </c>
      <c r="G122" s="31">
        <v>0</v>
      </c>
      <c r="H122" s="32">
        <v>0</v>
      </c>
    </row>
    <row r="123" spans="1:8" ht="12" hidden="1" customHeight="1" x14ac:dyDescent="0.2">
      <c r="A123" s="213">
        <v>1</v>
      </c>
      <c r="E123" s="431" t="s">
        <v>367</v>
      </c>
      <c r="F123" s="431"/>
      <c r="G123" s="60">
        <f>SUM(G119:G122)</f>
        <v>0</v>
      </c>
      <c r="H123" s="61">
        <f>SUM(H119:H122)</f>
        <v>0</v>
      </c>
    </row>
    <row r="124" spans="1:8" ht="24" hidden="1" x14ac:dyDescent="0.2">
      <c r="A124" s="213">
        <v>1</v>
      </c>
      <c r="D124" s="245" t="s">
        <v>890</v>
      </c>
      <c r="E124" s="249" t="s">
        <v>900</v>
      </c>
      <c r="F124" s="396"/>
      <c r="G124" s="249"/>
      <c r="H124" s="249"/>
    </row>
    <row r="125" spans="1:8" ht="12" hidden="1" customHeight="1" x14ac:dyDescent="0.2">
      <c r="A125" s="213">
        <v>1</v>
      </c>
      <c r="E125" s="409"/>
      <c r="F125" s="428"/>
      <c r="G125" s="429" t="str">
        <f>Contents!F3</f>
        <v>20X2</v>
      </c>
      <c r="H125" s="430" t="str">
        <f>Contents!F4</f>
        <v>20X1</v>
      </c>
    </row>
    <row r="126" spans="1:8" ht="12" hidden="1" customHeight="1" x14ac:dyDescent="0.2">
      <c r="A126" s="213">
        <v>1</v>
      </c>
      <c r="E126" s="401"/>
      <c r="F126" s="401"/>
      <c r="G126" s="401" t="s">
        <v>249</v>
      </c>
      <c r="H126" s="405" t="s">
        <v>249</v>
      </c>
    </row>
    <row r="127" spans="1:8" ht="12" hidden="1" customHeight="1" x14ac:dyDescent="0.2">
      <c r="A127" s="213">
        <v>1</v>
      </c>
      <c r="E127" s="396" t="s">
        <v>892</v>
      </c>
    </row>
    <row r="128" spans="1:8" ht="12" hidden="1" customHeight="1" x14ac:dyDescent="0.2">
      <c r="A128" s="213">
        <v>1</v>
      </c>
      <c r="E128" s="276" t="s">
        <v>893</v>
      </c>
      <c r="G128" s="31">
        <v>0</v>
      </c>
      <c r="H128" s="32">
        <v>0</v>
      </c>
    </row>
    <row r="129" spans="1:8" ht="12" hidden="1" customHeight="1" x14ac:dyDescent="0.2">
      <c r="A129" s="213">
        <v>1</v>
      </c>
      <c r="E129" s="276" t="s">
        <v>894</v>
      </c>
      <c r="G129" s="31">
        <v>0</v>
      </c>
      <c r="H129" s="32">
        <v>0</v>
      </c>
    </row>
    <row r="130" spans="1:8" ht="12" hidden="1" customHeight="1" x14ac:dyDescent="0.2">
      <c r="A130" s="213">
        <v>1</v>
      </c>
      <c r="E130" s="276" t="s">
        <v>895</v>
      </c>
      <c r="G130" s="31">
        <v>0</v>
      </c>
      <c r="H130" s="32">
        <v>0</v>
      </c>
    </row>
    <row r="131" spans="1:8" ht="12" hidden="1" customHeight="1" x14ac:dyDescent="0.2">
      <c r="A131" s="213">
        <v>1</v>
      </c>
      <c r="E131" s="276" t="s">
        <v>896</v>
      </c>
      <c r="G131" s="31">
        <v>0</v>
      </c>
      <c r="H131" s="32">
        <v>0</v>
      </c>
    </row>
    <row r="132" spans="1:8" ht="12" hidden="1" customHeight="1" x14ac:dyDescent="0.2">
      <c r="A132" s="213">
        <v>1</v>
      </c>
      <c r="E132" s="396" t="s">
        <v>897</v>
      </c>
      <c r="G132" s="31"/>
      <c r="H132" s="32"/>
    </row>
    <row r="133" spans="1:8" ht="12" hidden="1" customHeight="1" x14ac:dyDescent="0.2">
      <c r="A133" s="213">
        <v>1</v>
      </c>
      <c r="E133" s="276" t="s">
        <v>458</v>
      </c>
      <c r="G133" s="31">
        <v>0</v>
      </c>
      <c r="H133" s="32">
        <v>0</v>
      </c>
    </row>
    <row r="134" spans="1:8" ht="12" hidden="1" customHeight="1" x14ac:dyDescent="0.2">
      <c r="A134" s="213">
        <v>1</v>
      </c>
      <c r="E134" s="276" t="s">
        <v>898</v>
      </c>
      <c r="G134" s="31">
        <v>0</v>
      </c>
      <c r="H134" s="32">
        <v>0</v>
      </c>
    </row>
    <row r="135" spans="1:8" ht="12" hidden="1" customHeight="1" x14ac:dyDescent="0.2">
      <c r="A135" s="213">
        <v>1</v>
      </c>
      <c r="E135" s="276" t="s">
        <v>899</v>
      </c>
      <c r="G135" s="31">
        <v>0</v>
      </c>
      <c r="H135" s="32">
        <v>0</v>
      </c>
    </row>
    <row r="136" spans="1:8" ht="12" hidden="1" customHeight="1" x14ac:dyDescent="0.2">
      <c r="A136" s="213">
        <v>1</v>
      </c>
      <c r="E136" s="276" t="s">
        <v>365</v>
      </c>
      <c r="G136" s="31">
        <v>0</v>
      </c>
      <c r="H136" s="32">
        <v>0</v>
      </c>
    </row>
    <row r="137" spans="1:8" ht="12" hidden="1" customHeight="1" x14ac:dyDescent="0.2">
      <c r="A137" s="213">
        <v>1</v>
      </c>
      <c r="E137" s="431" t="s">
        <v>367</v>
      </c>
      <c r="F137" s="431"/>
      <c r="G137" s="60">
        <f>SUM(G133:G136)</f>
        <v>0</v>
      </c>
      <c r="H137" s="61">
        <f>SUM(H133:H136)</f>
        <v>0</v>
      </c>
    </row>
    <row r="138" spans="1:8" ht="12" hidden="1" customHeight="1" x14ac:dyDescent="0.2">
      <c r="A138" s="213">
        <v>1</v>
      </c>
    </row>
    <row r="139" spans="1:8" ht="12" hidden="1" customHeight="1" x14ac:dyDescent="0.2">
      <c r="A139" s="213">
        <v>1</v>
      </c>
      <c r="D139" s="215" t="s">
        <v>901</v>
      </c>
      <c r="E139" s="215" t="s">
        <v>902</v>
      </c>
    </row>
    <row r="140" spans="1:8" ht="12" hidden="1" customHeight="1" x14ac:dyDescent="0.2">
      <c r="A140" s="213">
        <v>1</v>
      </c>
      <c r="D140" s="215" t="s">
        <v>901</v>
      </c>
      <c r="E140" s="215" t="s">
        <v>903</v>
      </c>
    </row>
    <row r="141" spans="1:8" ht="6" hidden="1" customHeight="1" x14ac:dyDescent="0.2">
      <c r="A141" s="213">
        <v>3</v>
      </c>
    </row>
    <row r="142" spans="1:8" ht="4.5" customHeight="1" x14ac:dyDescent="0.2">
      <c r="A142" s="213">
        <v>3</v>
      </c>
    </row>
    <row r="143" spans="1:8" ht="173.45" customHeight="1" x14ac:dyDescent="0.2">
      <c r="A143" s="213">
        <v>3</v>
      </c>
    </row>
    <row r="144" spans="1:8" ht="6.6" customHeight="1" x14ac:dyDescent="0.2">
      <c r="A144" s="213">
        <v>3</v>
      </c>
    </row>
    <row r="145" spans="1:12" ht="4.9000000000000004" customHeight="1" x14ac:dyDescent="0.2">
      <c r="A145" s="213">
        <v>3</v>
      </c>
    </row>
    <row r="146" spans="1:12" ht="27.2" hidden="1" customHeight="1" x14ac:dyDescent="0.2">
      <c r="A146" s="213">
        <v>1</v>
      </c>
      <c r="E146" s="209"/>
      <c r="F146" s="209"/>
      <c r="G146" s="392" t="str">
        <f>Contents!F3</f>
        <v>20X2</v>
      </c>
      <c r="H146" s="393" t="str">
        <f>Contents!F4</f>
        <v>20X1</v>
      </c>
    </row>
    <row r="147" spans="1:12" ht="12.75" hidden="1" customHeight="1" thickBot="1" x14ac:dyDescent="0.25">
      <c r="A147" s="213">
        <v>1</v>
      </c>
      <c r="E147" s="230"/>
      <c r="F147" s="230"/>
      <c r="G147" s="279" t="s">
        <v>305</v>
      </c>
      <c r="H147" s="280" t="s">
        <v>305</v>
      </c>
    </row>
    <row r="148" spans="1:12" ht="12" customHeight="1" x14ac:dyDescent="0.2">
      <c r="A148" s="213">
        <v>3</v>
      </c>
      <c r="B148" s="1" t="s">
        <v>245</v>
      </c>
      <c r="C148" s="233">
        <v>58</v>
      </c>
      <c r="E148" s="234" t="str">
        <f ca="1">INDEX(TBLStructure[Full Note Title],MATCH(C148,TBLStructure[Model Reference],0))</f>
        <v>3.1D: Other investments</v>
      </c>
      <c r="F148" s="432"/>
      <c r="G148" s="408"/>
      <c r="H148" s="408"/>
    </row>
    <row r="149" spans="1:12" ht="12" customHeight="1" x14ac:dyDescent="0.2">
      <c r="A149" s="213">
        <v>3</v>
      </c>
      <c r="E149" s="212" t="s">
        <v>904</v>
      </c>
      <c r="F149" s="433"/>
      <c r="G149" s="28">
        <v>0</v>
      </c>
      <c r="H149" s="29">
        <v>0</v>
      </c>
    </row>
    <row r="150" spans="1:12" ht="12" customHeight="1" x14ac:dyDescent="0.2">
      <c r="A150" s="213">
        <v>3</v>
      </c>
      <c r="E150" s="212" t="s">
        <v>143</v>
      </c>
      <c r="F150" s="433"/>
      <c r="G150" s="28">
        <v>0</v>
      </c>
      <c r="H150" s="29">
        <v>0</v>
      </c>
    </row>
    <row r="151" spans="1:12" ht="12" customHeight="1" x14ac:dyDescent="0.2">
      <c r="A151" s="213">
        <v>3</v>
      </c>
      <c r="E151" s="212" t="s">
        <v>905</v>
      </c>
      <c r="F151" s="433"/>
      <c r="G151" s="28">
        <v>0</v>
      </c>
      <c r="H151" s="29">
        <v>0</v>
      </c>
    </row>
    <row r="152" spans="1:12" ht="12" customHeight="1" x14ac:dyDescent="0.2">
      <c r="A152" s="213">
        <v>3</v>
      </c>
      <c r="E152" s="212" t="s">
        <v>906</v>
      </c>
      <c r="F152" s="433"/>
      <c r="G152" s="28">
        <v>0</v>
      </c>
      <c r="H152" s="29">
        <v>0</v>
      </c>
    </row>
    <row r="153" spans="1:12" ht="12" customHeight="1" x14ac:dyDescent="0.2">
      <c r="A153" s="213">
        <v>3</v>
      </c>
      <c r="E153" s="212" t="s">
        <v>907</v>
      </c>
      <c r="F153" s="433"/>
      <c r="G153" s="28"/>
      <c r="H153" s="29"/>
    </row>
    <row r="154" spans="1:12" ht="12" customHeight="1" x14ac:dyDescent="0.2">
      <c r="A154" s="213">
        <v>3</v>
      </c>
      <c r="E154" s="434" t="s">
        <v>908</v>
      </c>
      <c r="F154" s="433"/>
      <c r="G154" s="28">
        <v>0</v>
      </c>
      <c r="H154" s="29">
        <v>0</v>
      </c>
    </row>
    <row r="155" spans="1:12" s="215" customFormat="1" ht="12" customHeight="1" x14ac:dyDescent="0.2">
      <c r="A155" s="213">
        <v>3</v>
      </c>
      <c r="C155" s="402"/>
      <c r="E155" s="434" t="s">
        <v>909</v>
      </c>
      <c r="F155" s="433"/>
      <c r="G155" s="28">
        <v>0</v>
      </c>
      <c r="H155" s="29">
        <v>0</v>
      </c>
      <c r="I155" s="213"/>
      <c r="J155" s="213"/>
      <c r="K155" s="213"/>
      <c r="L155" s="213"/>
    </row>
    <row r="156" spans="1:12" s="215" customFormat="1" ht="12" customHeight="1" x14ac:dyDescent="0.2">
      <c r="A156" s="213">
        <v>3</v>
      </c>
      <c r="C156" s="402"/>
      <c r="E156" s="212" t="s">
        <v>910</v>
      </c>
      <c r="F156" s="433"/>
      <c r="G156" s="28">
        <v>0</v>
      </c>
      <c r="H156" s="29">
        <v>0</v>
      </c>
      <c r="I156" s="213"/>
      <c r="J156" s="213"/>
      <c r="K156" s="213"/>
      <c r="L156" s="213"/>
    </row>
    <row r="157" spans="1:12" s="215" customFormat="1" x14ac:dyDescent="0.2">
      <c r="A157" s="213">
        <v>3</v>
      </c>
      <c r="C157" s="402"/>
      <c r="E157" s="408" t="s">
        <v>911</v>
      </c>
      <c r="F157" s="435"/>
      <c r="G157" s="28">
        <v>0</v>
      </c>
      <c r="H157" s="29">
        <v>0</v>
      </c>
      <c r="I157" s="213"/>
      <c r="J157" s="213"/>
      <c r="K157" s="213"/>
      <c r="L157" s="213"/>
    </row>
    <row r="158" spans="1:12" s="215" customFormat="1" ht="12" customHeight="1" x14ac:dyDescent="0.2">
      <c r="A158" s="213">
        <v>3</v>
      </c>
      <c r="C158" s="402"/>
      <c r="E158" s="212" t="s">
        <v>912</v>
      </c>
      <c r="F158" s="433"/>
      <c r="G158" s="28">
        <v>0</v>
      </c>
      <c r="H158" s="29">
        <v>0</v>
      </c>
      <c r="I158" s="213"/>
      <c r="J158" s="213"/>
      <c r="K158" s="213"/>
      <c r="L158" s="213"/>
    </row>
    <row r="159" spans="1:12" ht="12" customHeight="1" x14ac:dyDescent="0.2">
      <c r="A159" s="213">
        <v>3</v>
      </c>
      <c r="E159" s="212" t="s">
        <v>405</v>
      </c>
      <c r="F159" s="433"/>
      <c r="G159" s="28">
        <v>0</v>
      </c>
      <c r="H159" s="29">
        <v>0</v>
      </c>
    </row>
    <row r="160" spans="1:12" ht="12" customHeight="1" x14ac:dyDescent="0.2">
      <c r="A160" s="213">
        <v>3</v>
      </c>
      <c r="E160" s="394" t="s">
        <v>913</v>
      </c>
      <c r="F160" s="436"/>
      <c r="G160" s="35">
        <f>SUM(G148:G159)</f>
        <v>0</v>
      </c>
      <c r="H160" s="36">
        <f>SUM(H148:H159)</f>
        <v>0</v>
      </c>
    </row>
    <row r="161" spans="1:12" ht="1.9" customHeight="1" x14ac:dyDescent="0.2">
      <c r="E161" s="394"/>
      <c r="F161" s="436"/>
      <c r="G161" s="40"/>
      <c r="H161" s="41"/>
    </row>
    <row r="162" spans="1:12" ht="12" hidden="1" customHeight="1" x14ac:dyDescent="0.2">
      <c r="A162" s="213">
        <v>3</v>
      </c>
      <c r="E162" s="408"/>
      <c r="F162" s="408"/>
      <c r="G162" s="28"/>
      <c r="H162" s="29"/>
      <c r="J162" s="215"/>
      <c r="K162" s="215"/>
    </row>
    <row r="163" spans="1:12" ht="12" hidden="1" customHeight="1" x14ac:dyDescent="0.2">
      <c r="A163" s="213">
        <v>1</v>
      </c>
      <c r="E163" s="208" t="s">
        <v>914</v>
      </c>
      <c r="F163" s="267"/>
      <c r="G163" s="92"/>
      <c r="H163" s="93"/>
    </row>
    <row r="164" spans="1:12" ht="12" hidden="1" customHeight="1" x14ac:dyDescent="0.2">
      <c r="A164" s="213">
        <v>1</v>
      </c>
      <c r="E164" s="434" t="s">
        <v>865</v>
      </c>
      <c r="F164" s="285"/>
      <c r="G164" s="31">
        <v>0</v>
      </c>
      <c r="H164" s="32">
        <v>0</v>
      </c>
    </row>
    <row r="165" spans="1:12" ht="12" hidden="1" customHeight="1" x14ac:dyDescent="0.2">
      <c r="A165" s="213">
        <v>1</v>
      </c>
      <c r="E165" s="434" t="s">
        <v>866</v>
      </c>
      <c r="F165" s="285"/>
      <c r="G165" s="31">
        <v>0</v>
      </c>
      <c r="H165" s="32">
        <v>0</v>
      </c>
    </row>
    <row r="166" spans="1:12" ht="12" hidden="1" customHeight="1" x14ac:dyDescent="0.2">
      <c r="A166" s="213">
        <v>1</v>
      </c>
      <c r="E166" s="208" t="s">
        <v>913</v>
      </c>
      <c r="F166" s="267"/>
      <c r="G166" s="60">
        <f>SUM(G163:G165)</f>
        <v>0</v>
      </c>
      <c r="H166" s="61">
        <f>SUM(H163:H165)</f>
        <v>0</v>
      </c>
    </row>
    <row r="167" spans="1:12" ht="12" hidden="1" customHeight="1" x14ac:dyDescent="0.2">
      <c r="A167" s="213">
        <v>1</v>
      </c>
      <c r="E167" s="408"/>
      <c r="F167" s="408"/>
      <c r="G167" s="31"/>
      <c r="H167" s="32"/>
      <c r="J167" s="215"/>
      <c r="K167" s="215"/>
    </row>
    <row r="168" spans="1:12" s="438" customFormat="1" ht="12" hidden="1" customHeight="1" x14ac:dyDescent="0.2">
      <c r="A168" s="437">
        <v>3</v>
      </c>
      <c r="C168" s="439"/>
      <c r="D168" s="437"/>
      <c r="E168" s="1145" t="s">
        <v>915</v>
      </c>
      <c r="F168" s="1145"/>
      <c r="G168" s="1145"/>
      <c r="H168" s="1145"/>
      <c r="I168" s="437"/>
      <c r="J168" s="437"/>
      <c r="K168" s="437"/>
    </row>
    <row r="169" spans="1:12" s="438" customFormat="1" ht="34.5" hidden="1" customHeight="1" x14ac:dyDescent="0.2">
      <c r="A169" s="437">
        <v>3</v>
      </c>
      <c r="C169" s="439"/>
      <c r="D169" s="440"/>
      <c r="E169" s="1144" t="s">
        <v>916</v>
      </c>
      <c r="F169" s="1144"/>
      <c r="G169" s="1144"/>
      <c r="H169" s="1144"/>
      <c r="I169" s="437"/>
      <c r="J169" s="437"/>
      <c r="K169" s="437"/>
      <c r="L169" s="437"/>
    </row>
    <row r="170" spans="1:12" hidden="1" x14ac:dyDescent="0.2">
      <c r="A170" s="215">
        <v>3</v>
      </c>
      <c r="D170" s="395"/>
      <c r="E170" s="395"/>
      <c r="F170" s="395"/>
      <c r="G170" s="395"/>
      <c r="H170" s="395"/>
      <c r="I170" s="215"/>
      <c r="L170" s="215"/>
    </row>
    <row r="171" spans="1:12" ht="13.15" customHeight="1" x14ac:dyDescent="0.2">
      <c r="A171" s="215">
        <v>3</v>
      </c>
      <c r="D171" s="216" t="s">
        <v>917</v>
      </c>
      <c r="E171" s="1161" t="s">
        <v>918</v>
      </c>
      <c r="F171" s="1161"/>
      <c r="G171" s="1161"/>
      <c r="H171" s="1161"/>
      <c r="I171" s="215"/>
      <c r="L171" s="215"/>
    </row>
    <row r="172" spans="1:12" hidden="1" x14ac:dyDescent="0.2">
      <c r="A172" s="215">
        <v>3</v>
      </c>
      <c r="D172" s="216"/>
      <c r="E172" s="216" t="s">
        <v>919</v>
      </c>
      <c r="F172" s="216"/>
      <c r="G172" s="216"/>
      <c r="H172" s="216"/>
      <c r="I172" s="215"/>
      <c r="L172" s="215"/>
    </row>
    <row r="173" spans="1:12" x14ac:dyDescent="0.2">
      <c r="A173" s="215">
        <v>3</v>
      </c>
      <c r="D173" s="216"/>
      <c r="E173" s="216" t="s">
        <v>920</v>
      </c>
      <c r="F173" s="216"/>
      <c r="G173" s="216"/>
      <c r="H173" s="216"/>
      <c r="I173" s="215"/>
    </row>
    <row r="174" spans="1:12" x14ac:dyDescent="0.2">
      <c r="A174" s="215">
        <v>3</v>
      </c>
      <c r="D174" s="216"/>
      <c r="E174" s="216" t="s">
        <v>921</v>
      </c>
      <c r="F174" s="216"/>
      <c r="G174" s="216"/>
      <c r="H174" s="216"/>
      <c r="I174" s="215"/>
    </row>
    <row r="175" spans="1:12" x14ac:dyDescent="0.2">
      <c r="A175" s="215">
        <v>1</v>
      </c>
      <c r="D175" s="216"/>
      <c r="E175" s="216" t="s">
        <v>922</v>
      </c>
      <c r="F175" s="216"/>
      <c r="G175" s="216"/>
      <c r="H175" s="216"/>
      <c r="I175" s="215"/>
    </row>
    <row r="176" spans="1:12" ht="12" hidden="1" customHeight="1" x14ac:dyDescent="0.2">
      <c r="A176" s="215">
        <v>3</v>
      </c>
      <c r="H176" s="442"/>
      <c r="I176" s="215"/>
    </row>
    <row r="177" spans="1:9" ht="12.75" hidden="1" customHeight="1" x14ac:dyDescent="0.2">
      <c r="A177" s="213">
        <v>2</v>
      </c>
      <c r="E177" s="209"/>
      <c r="F177" s="209"/>
      <c r="G177" s="392" t="str">
        <f>Contents!F3</f>
        <v>20X2</v>
      </c>
      <c r="H177" s="393" t="str">
        <f>Contents!F4</f>
        <v>20X1</v>
      </c>
    </row>
    <row r="178" spans="1:9" ht="12.75" hidden="1" customHeight="1" thickBot="1" x14ac:dyDescent="0.25">
      <c r="A178" s="213">
        <v>2</v>
      </c>
      <c r="E178" s="230"/>
      <c r="F178" s="230"/>
      <c r="G178" s="279" t="s">
        <v>305</v>
      </c>
      <c r="H178" s="280" t="s">
        <v>305</v>
      </c>
    </row>
    <row r="179" spans="1:9" ht="12" hidden="1" customHeight="1" x14ac:dyDescent="0.2">
      <c r="A179" s="215">
        <v>1</v>
      </c>
      <c r="B179" s="1"/>
      <c r="C179" s="233"/>
      <c r="E179" s="443"/>
      <c r="F179" s="444"/>
      <c r="G179" s="92"/>
      <c r="H179" s="93"/>
      <c r="I179" s="215"/>
    </row>
    <row r="180" spans="1:9" ht="12" hidden="1" customHeight="1" x14ac:dyDescent="0.2">
      <c r="A180" s="213">
        <v>1</v>
      </c>
      <c r="E180" s="208" t="s">
        <v>923</v>
      </c>
      <c r="F180" s="267"/>
      <c r="G180" s="92"/>
      <c r="H180" s="93"/>
    </row>
    <row r="181" spans="1:9" ht="12" hidden="1" customHeight="1" x14ac:dyDescent="0.2">
      <c r="A181" s="213">
        <v>1</v>
      </c>
      <c r="E181" s="434" t="s">
        <v>865</v>
      </c>
      <c r="F181" s="285"/>
      <c r="G181" s="31">
        <v>0</v>
      </c>
      <c r="H181" s="32">
        <v>0</v>
      </c>
    </row>
    <row r="182" spans="1:9" ht="12" hidden="1" customHeight="1" x14ac:dyDescent="0.2">
      <c r="A182" s="213">
        <v>1</v>
      </c>
      <c r="E182" s="434" t="s">
        <v>866</v>
      </c>
      <c r="F182" s="285"/>
      <c r="G182" s="31">
        <v>0</v>
      </c>
      <c r="H182" s="32">
        <v>0</v>
      </c>
    </row>
    <row r="183" spans="1:9" ht="12" hidden="1" customHeight="1" x14ac:dyDescent="0.2">
      <c r="A183" s="213">
        <v>1</v>
      </c>
      <c r="E183" s="208" t="s">
        <v>924</v>
      </c>
      <c r="F183" s="267"/>
      <c r="G183" s="60">
        <f>SUM(G180:G182)</f>
        <v>0</v>
      </c>
      <c r="H183" s="61">
        <f>SUM(H180:H182)</f>
        <v>0</v>
      </c>
    </row>
    <row r="184" spans="1:9" ht="12" hidden="1" customHeight="1" x14ac:dyDescent="0.2">
      <c r="A184" s="213">
        <v>1</v>
      </c>
      <c r="B184" s="1"/>
      <c r="C184" s="233"/>
      <c r="E184" s="234"/>
      <c r="F184" s="444"/>
      <c r="G184" s="28"/>
      <c r="H184" s="29"/>
    </row>
    <row r="185" spans="1:9" ht="12" customHeight="1" x14ac:dyDescent="0.2">
      <c r="B185" s="1"/>
      <c r="C185" s="233"/>
      <c r="E185" s="234"/>
      <c r="F185" s="444"/>
      <c r="G185" s="28"/>
      <c r="H185" s="29"/>
    </row>
    <row r="186" spans="1:9" ht="12" customHeight="1" x14ac:dyDescent="0.2">
      <c r="B186" s="1"/>
      <c r="C186" s="233"/>
      <c r="E186" s="1163" t="s">
        <v>925</v>
      </c>
      <c r="F186" s="1163"/>
      <c r="G186" s="1163"/>
      <c r="H186" s="1163"/>
    </row>
    <row r="187" spans="1:9" ht="12" customHeight="1" x14ac:dyDescent="0.2">
      <c r="B187" s="1"/>
      <c r="C187" s="233"/>
      <c r="E187" s="1163"/>
      <c r="F187" s="1163"/>
      <c r="G187" s="1163"/>
      <c r="H187" s="1163"/>
    </row>
    <row r="188" spans="1:9" ht="12" customHeight="1" x14ac:dyDescent="0.2">
      <c r="B188" s="1"/>
      <c r="C188" s="233"/>
      <c r="E188" s="1163"/>
      <c r="F188" s="1163"/>
      <c r="G188" s="1163"/>
      <c r="H188" s="1163"/>
    </row>
    <row r="189" spans="1:9" ht="9" customHeight="1" x14ac:dyDescent="0.2">
      <c r="B189" s="1"/>
      <c r="C189" s="233"/>
      <c r="E189" s="234"/>
      <c r="F189" s="444"/>
      <c r="G189" s="28"/>
      <c r="H189" s="29"/>
    </row>
    <row r="190" spans="1:9" ht="12" customHeight="1" x14ac:dyDescent="0.2">
      <c r="A190" s="215">
        <v>3</v>
      </c>
      <c r="B190" s="1" t="s">
        <v>245</v>
      </c>
      <c r="C190" s="233">
        <v>59</v>
      </c>
      <c r="E190" s="234" t="str">
        <f ca="1">INDEX(TBLStructure[Full Note Title],MATCH(C190,TBLStructure[Model Reference],0))</f>
        <v>3.1E: Other financial assets</v>
      </c>
      <c r="F190" s="444"/>
      <c r="G190" s="31"/>
      <c r="H190" s="32"/>
      <c r="I190" s="215"/>
    </row>
    <row r="191" spans="1:9" ht="12" customHeight="1" x14ac:dyDescent="0.2">
      <c r="A191" s="215">
        <v>3</v>
      </c>
      <c r="B191" s="1"/>
      <c r="C191" s="233"/>
      <c r="E191" s="54" t="s">
        <v>926</v>
      </c>
      <c r="F191" s="444"/>
      <c r="G191" s="31">
        <v>0</v>
      </c>
      <c r="H191" s="32">
        <v>0</v>
      </c>
      <c r="I191" s="215"/>
    </row>
    <row r="192" spans="1:9" ht="12" customHeight="1" x14ac:dyDescent="0.2">
      <c r="A192" s="215">
        <v>3</v>
      </c>
      <c r="B192" s="1"/>
      <c r="C192" s="233"/>
      <c r="E192" s="443" t="s">
        <v>924</v>
      </c>
      <c r="F192" s="444"/>
      <c r="G192" s="60">
        <f>SUM(G190:G191)</f>
        <v>0</v>
      </c>
      <c r="H192" s="61">
        <f>SUM(H190:H191)</f>
        <v>0</v>
      </c>
      <c r="I192" s="215"/>
    </row>
    <row r="193" spans="1:12" ht="12" customHeight="1" x14ac:dyDescent="0.2">
      <c r="A193" s="215"/>
      <c r="E193" s="263"/>
      <c r="F193" s="444"/>
      <c r="G193" s="28"/>
      <c r="H193" s="29"/>
      <c r="I193" s="215"/>
    </row>
    <row r="194" spans="1:12" x14ac:dyDescent="0.2">
      <c r="A194" s="215"/>
      <c r="E194" s="1162"/>
      <c r="F194" s="1162"/>
      <c r="G194" s="28"/>
      <c r="H194" s="29"/>
      <c r="I194" s="215"/>
      <c r="L194" s="215"/>
    </row>
    <row r="195" spans="1:12" s="215" customFormat="1" ht="12.75" customHeight="1" x14ac:dyDescent="0.2">
      <c r="C195" s="402"/>
      <c r="E195" s="445"/>
      <c r="F195" s="209"/>
      <c r="G195" s="28"/>
      <c r="H195" s="29"/>
      <c r="J195" s="213"/>
      <c r="K195" s="213"/>
    </row>
    <row r="196" spans="1:12" s="215" customFormat="1" x14ac:dyDescent="0.2">
      <c r="C196" s="402"/>
      <c r="E196" s="445"/>
      <c r="F196" s="209"/>
      <c r="J196" s="213"/>
      <c r="K196" s="213"/>
    </row>
    <row r="197" spans="1:12" s="215" customFormat="1" x14ac:dyDescent="0.2">
      <c r="C197" s="402"/>
      <c r="E197" s="208"/>
      <c r="F197" s="267"/>
      <c r="J197" s="213"/>
      <c r="K197" s="213"/>
    </row>
    <row r="198" spans="1:12" s="215" customFormat="1" x14ac:dyDescent="0.2">
      <c r="C198" s="402"/>
      <c r="J198" s="213"/>
      <c r="K198" s="213"/>
    </row>
    <row r="199" spans="1:12" x14ac:dyDescent="0.2">
      <c r="A199" s="215"/>
      <c r="I199" s="215"/>
      <c r="L199" s="215"/>
    </row>
    <row r="200" spans="1:12" x14ac:dyDescent="0.2">
      <c r="A200" s="215"/>
      <c r="I200" s="215"/>
      <c r="L200" s="215"/>
    </row>
    <row r="201" spans="1:12" x14ac:dyDescent="0.2">
      <c r="A201" s="215"/>
      <c r="I201" s="215"/>
      <c r="J201" s="215"/>
      <c r="K201" s="215"/>
      <c r="L201" s="215"/>
    </row>
    <row r="202" spans="1:12" x14ac:dyDescent="0.2">
      <c r="A202" s="215"/>
      <c r="I202" s="215"/>
      <c r="J202" s="215"/>
      <c r="K202" s="215"/>
    </row>
    <row r="203" spans="1:12" ht="24" customHeight="1" x14ac:dyDescent="0.2">
      <c r="A203" s="215"/>
      <c r="I203" s="215"/>
      <c r="J203" s="215"/>
      <c r="K203" s="215"/>
    </row>
    <row r="204" spans="1:12" ht="12.75" customHeight="1" x14ac:dyDescent="0.2">
      <c r="A204" s="215"/>
      <c r="I204" s="215"/>
      <c r="J204" s="215"/>
      <c r="K204" s="215"/>
    </row>
    <row r="205" spans="1:12" ht="12.75" customHeight="1" x14ac:dyDescent="0.2">
      <c r="A205" s="215"/>
      <c r="I205" s="215"/>
    </row>
    <row r="206" spans="1:12" s="215" customFormat="1" x14ac:dyDescent="0.2">
      <c r="C206" s="402"/>
      <c r="J206" s="213"/>
      <c r="K206" s="213"/>
      <c r="L206" s="213"/>
    </row>
    <row r="207" spans="1:12" s="215" customFormat="1" x14ac:dyDescent="0.2">
      <c r="C207" s="402"/>
      <c r="J207" s="213"/>
      <c r="K207" s="213"/>
      <c r="L207" s="213"/>
    </row>
    <row r="208" spans="1:12" s="215" customFormat="1" x14ac:dyDescent="0.2">
      <c r="C208" s="402"/>
      <c r="J208" s="213"/>
      <c r="K208" s="213"/>
      <c r="L208" s="213"/>
    </row>
    <row r="209" spans="1:12" s="215" customFormat="1" x14ac:dyDescent="0.2">
      <c r="C209" s="402"/>
      <c r="J209" s="213"/>
      <c r="K209" s="213"/>
      <c r="L209" s="213"/>
    </row>
    <row r="210" spans="1:12" s="215" customFormat="1" x14ac:dyDescent="0.2">
      <c r="C210" s="402"/>
      <c r="J210" s="213"/>
      <c r="K210" s="213"/>
      <c r="L210" s="213"/>
    </row>
    <row r="211" spans="1:12" s="215" customFormat="1" x14ac:dyDescent="0.2">
      <c r="C211" s="402"/>
      <c r="J211" s="213"/>
      <c r="K211" s="213"/>
      <c r="L211" s="213"/>
    </row>
    <row r="212" spans="1:12" s="215" customFormat="1" x14ac:dyDescent="0.2">
      <c r="C212" s="402"/>
      <c r="L212" s="213"/>
    </row>
    <row r="213" spans="1:12" s="215" customFormat="1" x14ac:dyDescent="0.2">
      <c r="C213" s="402"/>
      <c r="L213" s="213"/>
    </row>
    <row r="214" spans="1:12" x14ac:dyDescent="0.2">
      <c r="A214" s="215"/>
      <c r="I214" s="215"/>
      <c r="J214" s="215"/>
      <c r="K214" s="215"/>
    </row>
    <row r="215" spans="1:12" x14ac:dyDescent="0.2">
      <c r="A215" s="215"/>
      <c r="I215" s="215"/>
      <c r="J215" s="215"/>
      <c r="K215" s="215"/>
    </row>
    <row r="216" spans="1:12" x14ac:dyDescent="0.2">
      <c r="A216" s="215"/>
      <c r="I216" s="215"/>
      <c r="J216" s="215"/>
      <c r="K216" s="215"/>
    </row>
    <row r="217" spans="1:12" x14ac:dyDescent="0.2">
      <c r="A217" s="215"/>
      <c r="I217" s="215"/>
      <c r="J217" s="215"/>
      <c r="K217" s="215"/>
    </row>
    <row r="218" spans="1:12" x14ac:dyDescent="0.2">
      <c r="A218" s="215"/>
      <c r="I218" s="215"/>
      <c r="J218" s="215"/>
      <c r="K218" s="215"/>
    </row>
    <row r="219" spans="1:12" x14ac:dyDescent="0.2">
      <c r="A219" s="215"/>
      <c r="I219" s="215"/>
      <c r="J219" s="215"/>
      <c r="K219" s="215"/>
    </row>
    <row r="220" spans="1:12" x14ac:dyDescent="0.2">
      <c r="A220" s="215"/>
      <c r="I220" s="215"/>
    </row>
    <row r="221" spans="1:12" x14ac:dyDescent="0.2">
      <c r="A221" s="215"/>
      <c r="I221" s="215"/>
    </row>
    <row r="222" spans="1:12" x14ac:dyDescent="0.2">
      <c r="A222" s="215"/>
      <c r="I222" s="215"/>
    </row>
    <row r="223" spans="1:12" x14ac:dyDescent="0.2">
      <c r="A223" s="215"/>
      <c r="I223" s="215"/>
    </row>
    <row r="224" spans="1:12" x14ac:dyDescent="0.2">
      <c r="A224" s="215"/>
      <c r="I224" s="215"/>
    </row>
    <row r="225" spans="1:9" x14ac:dyDescent="0.2">
      <c r="A225" s="215"/>
      <c r="I225" s="215"/>
    </row>
    <row r="226" spans="1:9" x14ac:dyDescent="0.2">
      <c r="A226" s="215"/>
      <c r="I226" s="215"/>
    </row>
    <row r="227" spans="1:9" x14ac:dyDescent="0.2">
      <c r="A227" s="215"/>
      <c r="I227" s="215"/>
    </row>
  </sheetData>
  <mergeCells count="20">
    <mergeCell ref="F104:F105"/>
    <mergeCell ref="E108:H108"/>
    <mergeCell ref="E26:H26"/>
    <mergeCell ref="B2:C2"/>
    <mergeCell ref="E15:H15"/>
    <mergeCell ref="D17:D18"/>
    <mergeCell ref="E24:H24"/>
    <mergeCell ref="E25:H25"/>
    <mergeCell ref="E53:H53"/>
    <mergeCell ref="E91:F91"/>
    <mergeCell ref="G97:H97"/>
    <mergeCell ref="F98:F99"/>
    <mergeCell ref="G103:H103"/>
    <mergeCell ref="D29:D30"/>
    <mergeCell ref="D110:D111"/>
    <mergeCell ref="E168:H168"/>
    <mergeCell ref="E169:H169"/>
    <mergeCell ref="E171:H171"/>
    <mergeCell ref="E194:F194"/>
    <mergeCell ref="E186:H188"/>
  </mergeCells>
  <printOptions horizontalCentered="1"/>
  <pageMargins left="0.23622047244094491" right="0.23622047244094491" top="0.74803149606299213" bottom="0.74803149606299213" header="0.31496062992125984" footer="0.31496062992125984"/>
  <pageSetup paperSize="9" scale="99" fitToWidth="0" fitToHeight="0" orientation="portrait" r:id="rId1"/>
  <rowBreaks count="1" manualBreakCount="1">
    <brk id="52" min="4" max="7" man="1"/>
  </rowBreaks>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8B29-85E9-4080-8F57-77074E7D7BFC}">
  <sheetPr codeName="Sheet43">
    <tabColor theme="8" tint="-0.249977111117893"/>
  </sheetPr>
  <dimension ref="A1:M186"/>
  <sheetViews>
    <sheetView showGridLines="0" view="pageBreakPreview" topLeftCell="D24" zoomScaleNormal="100" zoomScaleSheetLayoutView="100" workbookViewId="0">
      <selection activeCell="D1" sqref="D1"/>
    </sheetView>
  </sheetViews>
  <sheetFormatPr defaultRowHeight="12.75" x14ac:dyDescent="0.2"/>
  <cols>
    <col min="1" max="1" width="6.5703125" style="213" hidden="1" customWidth="1"/>
    <col min="2" max="2" width="7.7109375" style="213" hidden="1" customWidth="1"/>
    <col min="3" max="3" width="6" style="214" hidden="1" customWidth="1"/>
    <col min="4" max="4" width="22.140625" style="215" customWidth="1"/>
    <col min="5" max="5" width="62.5703125" style="215" customWidth="1"/>
    <col min="6" max="6" width="8.7109375" style="446" customWidth="1"/>
    <col min="7" max="7" width="9.5703125" style="446" customWidth="1"/>
    <col min="8" max="8" width="8.28515625" style="215" customWidth="1"/>
    <col min="9" max="9" width="9.7109375" style="215" customWidth="1"/>
    <col min="10" max="10" width="9.28515625" style="215" customWidth="1"/>
    <col min="11" max="11" width="11.7109375" style="215" customWidth="1"/>
    <col min="12" max="12" width="11.28515625" style="215" customWidth="1"/>
    <col min="13" max="9666" width="9.140625" style="213"/>
    <col min="9667" max="9667" width="9.28515625" style="213" customWidth="1"/>
    <col min="9668" max="16384" width="9.140625" style="213"/>
  </cols>
  <sheetData>
    <row r="1" spans="1:13" x14ac:dyDescent="0.2">
      <c r="A1" s="213" t="s">
        <v>0</v>
      </c>
      <c r="B1" s="1143" t="s">
        <v>243</v>
      </c>
      <c r="C1" s="1143"/>
      <c r="D1" s="215" t="s">
        <v>927</v>
      </c>
    </row>
    <row r="2" spans="1:13" x14ac:dyDescent="0.2">
      <c r="A2" s="213">
        <v>3</v>
      </c>
      <c r="B2" s="213" t="s">
        <v>577</v>
      </c>
      <c r="C2" s="214">
        <v>60</v>
      </c>
      <c r="E2" s="224" t="str">
        <f ca="1">INDEX(TBLStructure[Number],MATCH(C2,TBLStructure[Model Reference],0))&amp;"."&amp;INDEX(TBLStructure[Sub Number],MATCH(C2,TBLStructure[Model Reference],0))&amp;" "&amp;INDEX(TBLStructure[Sub-category],MATCH(C2,TBLStructure[Model Reference],0))</f>
        <v>3.2 Non-Financial Assets</v>
      </c>
      <c r="F2" s="224"/>
      <c r="G2" s="224"/>
      <c r="H2" s="224"/>
      <c r="I2" s="224"/>
      <c r="J2" s="224"/>
      <c r="K2" s="224"/>
      <c r="L2" s="224"/>
    </row>
    <row r="3" spans="1:13" x14ac:dyDescent="0.2">
      <c r="A3" s="213">
        <v>3</v>
      </c>
      <c r="E3" s="208"/>
      <c r="F3" s="282"/>
      <c r="G3" s="283"/>
    </row>
    <row r="4" spans="1:13" ht="14.25" x14ac:dyDescent="0.2">
      <c r="A4" s="213">
        <v>3</v>
      </c>
      <c r="B4" s="1" t="s">
        <v>245</v>
      </c>
      <c r="C4" s="233">
        <v>60</v>
      </c>
      <c r="E4" s="447" t="s">
        <v>928</v>
      </c>
      <c r="F4" s="448"/>
      <c r="G4" s="448"/>
      <c r="H4" s="448"/>
      <c r="I4" s="449"/>
      <c r="J4" s="448"/>
      <c r="K4" s="448"/>
      <c r="L4" s="234"/>
    </row>
    <row r="5" spans="1:13" ht="12.75" customHeight="1" x14ac:dyDescent="0.2">
      <c r="A5" s="213">
        <v>1</v>
      </c>
      <c r="E5" s="234"/>
      <c r="F5" s="234"/>
      <c r="G5" s="234"/>
      <c r="H5" s="234"/>
      <c r="I5" s="234"/>
      <c r="J5" s="234"/>
      <c r="K5" s="234"/>
      <c r="L5" s="234"/>
    </row>
    <row r="6" spans="1:13" x14ac:dyDescent="0.2">
      <c r="A6" s="213">
        <v>1</v>
      </c>
      <c r="E6" s="443" t="str">
        <f ca="1">"Reconciliation of the opening and closing balances of property, plant and equipment for "&amp;YEAR(TODAY())</f>
        <v>Reconciliation of the opening and closing balances of property, plant and equipment for 2025</v>
      </c>
      <c r="F6" s="234"/>
      <c r="G6" s="234"/>
      <c r="H6" s="234"/>
      <c r="I6" s="234"/>
      <c r="J6" s="234"/>
      <c r="K6" s="234"/>
      <c r="L6" s="234"/>
    </row>
    <row r="7" spans="1:13" ht="37.15" customHeight="1" x14ac:dyDescent="0.2">
      <c r="A7" s="213">
        <v>3</v>
      </c>
      <c r="D7" s="271" t="s">
        <v>929</v>
      </c>
      <c r="E7" s="398"/>
      <c r="F7" s="428" t="s">
        <v>315</v>
      </c>
      <c r="G7" s="428" t="s">
        <v>316</v>
      </c>
      <c r="H7" s="450" t="s">
        <v>930</v>
      </c>
      <c r="I7" s="450" t="s">
        <v>318</v>
      </c>
      <c r="J7" s="450" t="s">
        <v>931</v>
      </c>
      <c r="K7" s="428" t="s">
        <v>932</v>
      </c>
      <c r="L7" s="428" t="s">
        <v>870</v>
      </c>
      <c r="M7" s="1053"/>
    </row>
    <row r="8" spans="1:13" x14ac:dyDescent="0.2">
      <c r="A8" s="213">
        <v>3</v>
      </c>
      <c r="D8" s="216"/>
      <c r="E8" s="400"/>
      <c r="F8" s="412" t="s">
        <v>305</v>
      </c>
      <c r="G8" s="412" t="s">
        <v>305</v>
      </c>
      <c r="H8" s="451" t="s">
        <v>305</v>
      </c>
      <c r="I8" s="451" t="s">
        <v>305</v>
      </c>
      <c r="J8" s="451" t="s">
        <v>305</v>
      </c>
      <c r="K8" s="412" t="s">
        <v>305</v>
      </c>
      <c r="L8" s="412" t="s">
        <v>305</v>
      </c>
    </row>
    <row r="9" spans="1:13" ht="12" customHeight="1" x14ac:dyDescent="0.2">
      <c r="A9" s="213">
        <v>3</v>
      </c>
      <c r="D9" s="216"/>
      <c r="E9" s="249" t="str">
        <f>_xlfn.CONCAT("As at 1 July "&amp;Contents!F4)</f>
        <v>As at 1 July 20X1</v>
      </c>
      <c r="F9" s="31"/>
      <c r="G9" s="31"/>
      <c r="H9" s="84"/>
      <c r="I9" s="84"/>
      <c r="J9" s="84"/>
      <c r="K9" s="31"/>
      <c r="L9" s="31"/>
      <c r="M9" s="1053"/>
    </row>
    <row r="10" spans="1:13" ht="12" customHeight="1" x14ac:dyDescent="0.2">
      <c r="A10" s="213">
        <v>3</v>
      </c>
      <c r="D10" s="216"/>
      <c r="E10" s="245" t="s">
        <v>933</v>
      </c>
      <c r="F10" s="31">
        <f t="shared" ref="F10:H11" si="0">F97</f>
        <v>0</v>
      </c>
      <c r="G10" s="31">
        <f t="shared" si="0"/>
        <v>0</v>
      </c>
      <c r="H10" s="84">
        <f t="shared" si="0"/>
        <v>0</v>
      </c>
      <c r="I10" s="84">
        <f>K97</f>
        <v>0</v>
      </c>
      <c r="J10" s="84">
        <f>I97</f>
        <v>0</v>
      </c>
      <c r="K10" s="31">
        <f>J97</f>
        <v>0</v>
      </c>
      <c r="L10" s="31">
        <f>L97</f>
        <v>0</v>
      </c>
    </row>
    <row r="11" spans="1:13" ht="12" customHeight="1" x14ac:dyDescent="0.2">
      <c r="A11" s="213">
        <v>3</v>
      </c>
      <c r="D11" s="1144" t="s">
        <v>934</v>
      </c>
      <c r="E11" s="215" t="s">
        <v>935</v>
      </c>
      <c r="F11" s="31">
        <f t="shared" si="0"/>
        <v>0</v>
      </c>
      <c r="G11" s="31">
        <f t="shared" si="0"/>
        <v>0</v>
      </c>
      <c r="H11" s="84">
        <f t="shared" si="0"/>
        <v>0</v>
      </c>
      <c r="I11" s="84">
        <f>K98</f>
        <v>0</v>
      </c>
      <c r="J11" s="84">
        <f>I98</f>
        <v>0</v>
      </c>
      <c r="K11" s="31">
        <f>J98</f>
        <v>0</v>
      </c>
      <c r="L11" s="31">
        <f>L98</f>
        <v>0</v>
      </c>
    </row>
    <row r="12" spans="1:13" ht="12" customHeight="1" x14ac:dyDescent="0.2">
      <c r="A12" s="213">
        <v>3</v>
      </c>
      <c r="D12" s="1144"/>
      <c r="E12" s="403" t="str">
        <f>_xlfn.CONCAT("Total as at 1 July "&amp;Contents!F4)</f>
        <v>Total as at 1 July 20X1</v>
      </c>
      <c r="F12" s="60">
        <f>SUM(F10:F11)</f>
        <v>0</v>
      </c>
      <c r="G12" s="60">
        <f t="shared" ref="G12:L12" si="1">SUM(G10:G11)</f>
        <v>0</v>
      </c>
      <c r="H12" s="52">
        <f t="shared" si="1"/>
        <v>0</v>
      </c>
      <c r="I12" s="52">
        <f>SUM(I10:I11)</f>
        <v>0</v>
      </c>
      <c r="J12" s="52">
        <f>SUM(J10:J11)</f>
        <v>0</v>
      </c>
      <c r="K12" s="60">
        <f>SUM(K10:K11)</f>
        <v>0</v>
      </c>
      <c r="L12" s="60">
        <f t="shared" si="1"/>
        <v>0</v>
      </c>
    </row>
    <row r="13" spans="1:13" ht="12" customHeight="1" x14ac:dyDescent="0.2">
      <c r="D13" s="452"/>
      <c r="E13" s="309" t="s">
        <v>936</v>
      </c>
      <c r="F13" s="453">
        <v>0</v>
      </c>
      <c r="G13" s="453">
        <v>0</v>
      </c>
      <c r="H13" s="454">
        <v>0</v>
      </c>
      <c r="I13" s="454">
        <v>0</v>
      </c>
      <c r="J13" s="454">
        <v>0</v>
      </c>
      <c r="K13" s="453">
        <v>0</v>
      </c>
      <c r="L13" s="455">
        <f>SUM(F13:K13)</f>
        <v>0</v>
      </c>
    </row>
    <row r="14" spans="1:13" ht="12" customHeight="1" x14ac:dyDescent="0.2">
      <c r="D14" s="295"/>
      <c r="E14" s="403" t="str">
        <f>_xlfn.CONCAT("Adjusted total as at 1 July "&amp;Contents!F4)</f>
        <v>Adjusted total as at 1 July 20X1</v>
      </c>
      <c r="F14" s="60">
        <f t="shared" ref="F14:L14" si="2">F12+F13</f>
        <v>0</v>
      </c>
      <c r="G14" s="60">
        <f t="shared" si="2"/>
        <v>0</v>
      </c>
      <c r="H14" s="52">
        <f t="shared" si="2"/>
        <v>0</v>
      </c>
      <c r="I14" s="52">
        <f t="shared" si="2"/>
        <v>0</v>
      </c>
      <c r="J14" s="52">
        <f t="shared" si="2"/>
        <v>0</v>
      </c>
      <c r="K14" s="60">
        <f t="shared" si="2"/>
        <v>0</v>
      </c>
      <c r="L14" s="60">
        <f t="shared" si="2"/>
        <v>0</v>
      </c>
    </row>
    <row r="15" spans="1:13" ht="13.9" customHeight="1" x14ac:dyDescent="0.2">
      <c r="A15" s="213">
        <v>3</v>
      </c>
      <c r="D15" s="1145" t="s">
        <v>937</v>
      </c>
      <c r="E15" s="263" t="s">
        <v>938</v>
      </c>
      <c r="F15" s="31"/>
      <c r="G15" s="31"/>
      <c r="H15" s="84"/>
      <c r="I15" s="84"/>
      <c r="J15" s="84"/>
      <c r="K15" s="31"/>
      <c r="L15" s="31"/>
    </row>
    <row r="16" spans="1:13" ht="12" customHeight="1" x14ac:dyDescent="0.2">
      <c r="A16" s="213">
        <v>3</v>
      </c>
      <c r="D16" s="1145"/>
      <c r="E16" s="301" t="s">
        <v>939</v>
      </c>
      <c r="F16" s="31">
        <v>0</v>
      </c>
      <c r="G16" s="31">
        <v>0</v>
      </c>
      <c r="H16" s="84">
        <v>0</v>
      </c>
      <c r="I16" s="84">
        <v>0</v>
      </c>
      <c r="J16" s="84">
        <v>0</v>
      </c>
      <c r="K16" s="31">
        <v>0</v>
      </c>
      <c r="L16" s="31">
        <f>SUM(F16:K16)</f>
        <v>0</v>
      </c>
    </row>
    <row r="17" spans="1:12" s="438" customFormat="1" ht="12" hidden="1" customHeight="1" x14ac:dyDescent="0.2">
      <c r="A17" s="438">
        <v>3</v>
      </c>
      <c r="C17" s="439"/>
      <c r="D17" s="437"/>
      <c r="E17" s="301" t="s">
        <v>940</v>
      </c>
      <c r="F17" s="456">
        <v>0</v>
      </c>
      <c r="G17" s="456">
        <v>0</v>
      </c>
      <c r="H17" s="456">
        <v>0</v>
      </c>
      <c r="I17" s="456">
        <v>0</v>
      </c>
      <c r="J17" s="456">
        <v>0</v>
      </c>
      <c r="K17" s="456">
        <v>0</v>
      </c>
      <c r="L17" s="456">
        <f t="shared" ref="L17:L36" si="3">SUM(F17:K17)</f>
        <v>0</v>
      </c>
    </row>
    <row r="18" spans="1:12" ht="12" customHeight="1" x14ac:dyDescent="0.2">
      <c r="A18" s="213">
        <v>3</v>
      </c>
      <c r="D18" s="266" t="s">
        <v>941</v>
      </c>
      <c r="E18" s="457" t="s">
        <v>942</v>
      </c>
      <c r="F18" s="31">
        <v>0</v>
      </c>
      <c r="G18" s="31">
        <v>0</v>
      </c>
      <c r="H18" s="84">
        <v>0</v>
      </c>
      <c r="I18" s="84">
        <v>0</v>
      </c>
      <c r="J18" s="84">
        <v>0</v>
      </c>
      <c r="K18" s="31">
        <v>0</v>
      </c>
      <c r="L18" s="31">
        <f t="shared" si="3"/>
        <v>0</v>
      </c>
    </row>
    <row r="19" spans="1:12" ht="12" customHeight="1" x14ac:dyDescent="0.2">
      <c r="A19" s="213">
        <v>3</v>
      </c>
      <c r="E19" s="457" t="s">
        <v>943</v>
      </c>
      <c r="F19" s="31">
        <v>0</v>
      </c>
      <c r="G19" s="31">
        <v>0</v>
      </c>
      <c r="H19" s="84">
        <v>0</v>
      </c>
      <c r="I19" s="84">
        <v>0</v>
      </c>
      <c r="J19" s="84">
        <v>0</v>
      </c>
      <c r="K19" s="31">
        <v>0</v>
      </c>
      <c r="L19" s="31">
        <f t="shared" si="3"/>
        <v>0</v>
      </c>
    </row>
    <row r="20" spans="1:12" ht="12" customHeight="1" x14ac:dyDescent="0.2">
      <c r="A20" s="213">
        <v>3</v>
      </c>
      <c r="D20" s="39" t="s">
        <v>944</v>
      </c>
      <c r="E20" s="457" t="s">
        <v>945</v>
      </c>
      <c r="F20" s="31">
        <v>0</v>
      </c>
      <c r="G20" s="31">
        <v>0</v>
      </c>
      <c r="H20" s="84">
        <v>0</v>
      </c>
      <c r="I20" s="84">
        <v>0</v>
      </c>
      <c r="J20" s="84">
        <v>0</v>
      </c>
      <c r="K20" s="31">
        <v>0</v>
      </c>
      <c r="L20" s="31">
        <f t="shared" si="3"/>
        <v>0</v>
      </c>
    </row>
    <row r="21" spans="1:12" ht="24" x14ac:dyDescent="0.2">
      <c r="A21" s="213">
        <v>3</v>
      </c>
      <c r="D21" s="39" t="s">
        <v>946</v>
      </c>
      <c r="E21" s="209" t="s">
        <v>947</v>
      </c>
      <c r="F21" s="31">
        <v>0</v>
      </c>
      <c r="G21" s="31">
        <v>0</v>
      </c>
      <c r="H21" s="84">
        <v>0</v>
      </c>
      <c r="I21" s="84">
        <v>0</v>
      </c>
      <c r="J21" s="84">
        <v>0</v>
      </c>
      <c r="K21" s="31">
        <v>0</v>
      </c>
      <c r="L21" s="31">
        <f t="shared" si="3"/>
        <v>0</v>
      </c>
    </row>
    <row r="22" spans="1:12" ht="25.9" customHeight="1" x14ac:dyDescent="0.2">
      <c r="A22" s="213">
        <v>3</v>
      </c>
      <c r="D22" s="205" t="s">
        <v>948</v>
      </c>
      <c r="E22" s="209" t="s">
        <v>949</v>
      </c>
      <c r="F22" s="31">
        <v>0</v>
      </c>
      <c r="G22" s="31">
        <v>0</v>
      </c>
      <c r="H22" s="84">
        <v>0</v>
      </c>
      <c r="I22" s="84">
        <v>0</v>
      </c>
      <c r="J22" s="84">
        <v>0</v>
      </c>
      <c r="K22" s="31">
        <v>0</v>
      </c>
      <c r="L22" s="31">
        <f t="shared" si="3"/>
        <v>0</v>
      </c>
    </row>
    <row r="23" spans="1:12" ht="12" customHeight="1" x14ac:dyDescent="0.2">
      <c r="A23" s="213">
        <v>3</v>
      </c>
      <c r="D23" s="39" t="s">
        <v>950</v>
      </c>
      <c r="E23" s="209" t="s">
        <v>951</v>
      </c>
      <c r="F23" s="31">
        <v>0</v>
      </c>
      <c r="G23" s="31">
        <v>0</v>
      </c>
      <c r="H23" s="84">
        <v>0</v>
      </c>
      <c r="I23" s="84">
        <v>0</v>
      </c>
      <c r="J23" s="84">
        <v>0</v>
      </c>
      <c r="K23" s="31">
        <v>0</v>
      </c>
      <c r="L23" s="31">
        <f t="shared" si="3"/>
        <v>0</v>
      </c>
    </row>
    <row r="24" spans="1:12" ht="22.9" customHeight="1" x14ac:dyDescent="0.2">
      <c r="A24" s="213">
        <v>3</v>
      </c>
      <c r="D24" s="39" t="s">
        <v>952</v>
      </c>
      <c r="E24" s="209" t="s">
        <v>953</v>
      </c>
      <c r="F24" s="31">
        <v>0</v>
      </c>
      <c r="G24" s="31">
        <v>0</v>
      </c>
      <c r="H24" s="84">
        <v>0</v>
      </c>
      <c r="I24" s="84">
        <v>0</v>
      </c>
      <c r="J24" s="84">
        <v>0</v>
      </c>
      <c r="K24" s="31">
        <v>0</v>
      </c>
      <c r="L24" s="31">
        <f t="shared" si="3"/>
        <v>0</v>
      </c>
    </row>
    <row r="25" spans="1:12" ht="12.6" customHeight="1" x14ac:dyDescent="0.2">
      <c r="A25" s="213">
        <v>3</v>
      </c>
      <c r="D25" s="39" t="s">
        <v>948</v>
      </c>
      <c r="E25" s="263" t="s">
        <v>954</v>
      </c>
      <c r="F25" s="31">
        <v>0</v>
      </c>
      <c r="G25" s="31">
        <v>0</v>
      </c>
      <c r="H25" s="84">
        <v>0</v>
      </c>
      <c r="I25" s="84">
        <v>0</v>
      </c>
      <c r="J25" s="84">
        <v>0</v>
      </c>
      <c r="K25" s="31">
        <v>0</v>
      </c>
      <c r="L25" s="31">
        <f t="shared" si="3"/>
        <v>0</v>
      </c>
    </row>
    <row r="26" spans="1:12" ht="24" x14ac:dyDescent="0.2">
      <c r="A26" s="213">
        <v>3</v>
      </c>
      <c r="D26" s="39" t="s">
        <v>952</v>
      </c>
      <c r="E26" s="209" t="s">
        <v>955</v>
      </c>
      <c r="F26" s="31">
        <v>0</v>
      </c>
      <c r="G26" s="31">
        <v>0</v>
      </c>
      <c r="H26" s="84">
        <v>0</v>
      </c>
      <c r="I26" s="84">
        <v>0</v>
      </c>
      <c r="J26" s="84">
        <v>0</v>
      </c>
      <c r="K26" s="31">
        <v>0</v>
      </c>
      <c r="L26" s="31">
        <f t="shared" si="3"/>
        <v>0</v>
      </c>
    </row>
    <row r="27" spans="1:12" ht="12" customHeight="1" x14ac:dyDescent="0.2">
      <c r="A27" s="213">
        <v>3</v>
      </c>
      <c r="D27" s="39" t="s">
        <v>956</v>
      </c>
      <c r="E27" s="209" t="s">
        <v>957</v>
      </c>
      <c r="F27" s="31">
        <v>0</v>
      </c>
      <c r="G27" s="31">
        <v>0</v>
      </c>
      <c r="H27" s="84">
        <v>0</v>
      </c>
      <c r="I27" s="84">
        <v>0</v>
      </c>
      <c r="J27" s="84">
        <v>0</v>
      </c>
      <c r="K27" s="31">
        <v>0</v>
      </c>
      <c r="L27" s="31">
        <f t="shared" si="3"/>
        <v>0</v>
      </c>
    </row>
    <row r="28" spans="1:12" ht="24" x14ac:dyDescent="0.2">
      <c r="A28" s="213">
        <v>3</v>
      </c>
      <c r="D28" s="39" t="s">
        <v>958</v>
      </c>
      <c r="E28" s="209" t="s">
        <v>252</v>
      </c>
      <c r="F28" s="31">
        <v>0</v>
      </c>
      <c r="G28" s="31">
        <v>0</v>
      </c>
      <c r="H28" s="84">
        <v>0</v>
      </c>
      <c r="I28" s="84">
        <v>0</v>
      </c>
      <c r="J28" s="84">
        <v>0</v>
      </c>
      <c r="K28" s="31">
        <v>0</v>
      </c>
      <c r="L28" s="31">
        <f t="shared" si="3"/>
        <v>0</v>
      </c>
    </row>
    <row r="29" spans="1:12" ht="12" customHeight="1" x14ac:dyDescent="0.2">
      <c r="D29" s="266" t="s">
        <v>959</v>
      </c>
      <c r="E29" s="209" t="s">
        <v>960</v>
      </c>
      <c r="F29" s="31">
        <v>0</v>
      </c>
      <c r="G29" s="31">
        <v>0</v>
      </c>
      <c r="H29" s="84">
        <v>0</v>
      </c>
      <c r="I29" s="84">
        <v>0</v>
      </c>
      <c r="J29" s="84">
        <v>0</v>
      </c>
      <c r="K29" s="31">
        <v>0</v>
      </c>
      <c r="L29" s="31">
        <f t="shared" si="3"/>
        <v>0</v>
      </c>
    </row>
    <row r="30" spans="1:12" ht="24" x14ac:dyDescent="0.2">
      <c r="D30" s="295" t="s">
        <v>961</v>
      </c>
      <c r="E30" s="266" t="s">
        <v>962</v>
      </c>
      <c r="F30" s="31">
        <v>0</v>
      </c>
      <c r="G30" s="31">
        <v>0</v>
      </c>
      <c r="H30" s="84">
        <v>0</v>
      </c>
      <c r="I30" s="84">
        <v>0</v>
      </c>
      <c r="J30" s="84">
        <v>0</v>
      </c>
      <c r="K30" s="31">
        <v>0</v>
      </c>
      <c r="L30" s="31">
        <f t="shared" si="3"/>
        <v>0</v>
      </c>
    </row>
    <row r="31" spans="1:12" ht="24" x14ac:dyDescent="0.2">
      <c r="A31" s="213">
        <v>3</v>
      </c>
      <c r="D31" s="39" t="s">
        <v>963</v>
      </c>
      <c r="E31" s="209" t="s">
        <v>964</v>
      </c>
      <c r="F31" s="31"/>
      <c r="G31" s="31"/>
      <c r="H31" s="84"/>
      <c r="I31" s="84"/>
      <c r="J31" s="84"/>
      <c r="K31" s="31"/>
      <c r="L31" s="31">
        <f t="shared" si="3"/>
        <v>0</v>
      </c>
    </row>
    <row r="32" spans="1:12" ht="12" customHeight="1" x14ac:dyDescent="0.2">
      <c r="A32" s="213">
        <v>3</v>
      </c>
      <c r="D32" s="216"/>
      <c r="E32" s="239" t="s">
        <v>926</v>
      </c>
      <c r="F32" s="31">
        <v>0</v>
      </c>
      <c r="G32" s="31">
        <v>0</v>
      </c>
      <c r="H32" s="84">
        <v>0</v>
      </c>
      <c r="I32" s="84">
        <v>0</v>
      </c>
      <c r="J32" s="84">
        <v>0</v>
      </c>
      <c r="K32" s="31">
        <v>0</v>
      </c>
      <c r="L32" s="31">
        <f t="shared" si="3"/>
        <v>0</v>
      </c>
    </row>
    <row r="33" spans="1:12" ht="12" customHeight="1" x14ac:dyDescent="0.2">
      <c r="A33" s="213">
        <v>3</v>
      </c>
      <c r="D33" s="39" t="s">
        <v>948</v>
      </c>
      <c r="E33" s="209" t="s">
        <v>965</v>
      </c>
      <c r="F33" s="31">
        <v>0</v>
      </c>
      <c r="G33" s="31">
        <v>0</v>
      </c>
      <c r="H33" s="84">
        <v>0</v>
      </c>
      <c r="I33" s="84">
        <v>0</v>
      </c>
      <c r="J33" s="84">
        <v>0</v>
      </c>
      <c r="K33" s="31">
        <v>0</v>
      </c>
      <c r="L33" s="31">
        <f t="shared" si="3"/>
        <v>0</v>
      </c>
    </row>
    <row r="34" spans="1:12" ht="12" customHeight="1" x14ac:dyDescent="0.2">
      <c r="A34" s="213">
        <v>3</v>
      </c>
      <c r="D34" s="39" t="s">
        <v>956</v>
      </c>
      <c r="E34" s="209" t="s">
        <v>966</v>
      </c>
      <c r="F34" s="31"/>
      <c r="G34" s="31"/>
      <c r="H34" s="84"/>
      <c r="I34" s="84"/>
      <c r="J34" s="84"/>
      <c r="K34" s="31"/>
      <c r="L34" s="31">
        <f t="shared" si="3"/>
        <v>0</v>
      </c>
    </row>
    <row r="35" spans="1:12" ht="12" customHeight="1" x14ac:dyDescent="0.2">
      <c r="A35" s="213">
        <v>3</v>
      </c>
      <c r="E35" s="239" t="s">
        <v>967</v>
      </c>
      <c r="F35" s="31">
        <v>0</v>
      </c>
      <c r="G35" s="31">
        <v>0</v>
      </c>
      <c r="H35" s="84">
        <v>0</v>
      </c>
      <c r="I35" s="84">
        <v>0</v>
      </c>
      <c r="J35" s="84">
        <v>0</v>
      </c>
      <c r="K35" s="31">
        <v>0</v>
      </c>
      <c r="L35" s="31">
        <f t="shared" si="3"/>
        <v>0</v>
      </c>
    </row>
    <row r="36" spans="1:12" ht="12" customHeight="1" x14ac:dyDescent="0.2">
      <c r="A36" s="213">
        <v>3</v>
      </c>
      <c r="E36" s="457" t="s">
        <v>405</v>
      </c>
      <c r="F36" s="31">
        <v>0</v>
      </c>
      <c r="G36" s="31">
        <v>0</v>
      </c>
      <c r="H36" s="84">
        <v>0</v>
      </c>
      <c r="I36" s="84">
        <v>0</v>
      </c>
      <c r="J36" s="84">
        <v>0</v>
      </c>
      <c r="K36" s="31">
        <v>0</v>
      </c>
      <c r="L36" s="31">
        <f t="shared" si="3"/>
        <v>0</v>
      </c>
    </row>
    <row r="37" spans="1:12" ht="12" customHeight="1" x14ac:dyDescent="0.2">
      <c r="A37" s="213">
        <v>3</v>
      </c>
      <c r="E37" s="458" t="str">
        <f>_xlfn.CONCAT("Total as at 30 June "&amp;Contents!F3)</f>
        <v>Total as at 30 June 20X2</v>
      </c>
      <c r="F37" s="60">
        <f>SUM(F14:F36)</f>
        <v>0</v>
      </c>
      <c r="G37" s="60">
        <f t="shared" ref="G37:L37" si="4">SUM(G14:G36)</f>
        <v>0</v>
      </c>
      <c r="H37" s="60">
        <f t="shared" si="4"/>
        <v>0</v>
      </c>
      <c r="I37" s="60">
        <f t="shared" si="4"/>
        <v>0</v>
      </c>
      <c r="J37" s="60">
        <f t="shared" si="4"/>
        <v>0</v>
      </c>
      <c r="K37" s="60">
        <f t="shared" si="4"/>
        <v>0</v>
      </c>
      <c r="L37" s="60">
        <f t="shared" si="4"/>
        <v>0</v>
      </c>
    </row>
    <row r="38" spans="1:12" ht="4.9000000000000004" customHeight="1" x14ac:dyDescent="0.2">
      <c r="A38" s="213">
        <v>3</v>
      </c>
      <c r="E38" s="459"/>
      <c r="F38" s="31"/>
      <c r="G38" s="31"/>
      <c r="H38" s="84"/>
      <c r="I38" s="84"/>
      <c r="J38" s="84"/>
      <c r="K38" s="31"/>
      <c r="L38" s="31"/>
    </row>
    <row r="39" spans="1:12" ht="37.15" customHeight="1" x14ac:dyDescent="0.2">
      <c r="A39" s="213">
        <v>3</v>
      </c>
      <c r="D39" s="209"/>
      <c r="E39" s="398"/>
      <c r="F39" s="428" t="s">
        <v>315</v>
      </c>
      <c r="G39" s="428" t="s">
        <v>316</v>
      </c>
      <c r="H39" s="450" t="s">
        <v>930</v>
      </c>
      <c r="I39" s="450" t="s">
        <v>318</v>
      </c>
      <c r="J39" s="450" t="s">
        <v>931</v>
      </c>
      <c r="K39" s="428" t="s">
        <v>932</v>
      </c>
      <c r="L39" s="428" t="s">
        <v>870</v>
      </c>
    </row>
    <row r="40" spans="1:12" x14ac:dyDescent="0.2">
      <c r="A40" s="213">
        <v>3</v>
      </c>
      <c r="E40" s="400"/>
      <c r="F40" s="412" t="s">
        <v>305</v>
      </c>
      <c r="G40" s="412" t="s">
        <v>305</v>
      </c>
      <c r="H40" s="451" t="s">
        <v>305</v>
      </c>
      <c r="I40" s="451" t="s">
        <v>305</v>
      </c>
      <c r="J40" s="451" t="s">
        <v>305</v>
      </c>
      <c r="K40" s="412" t="s">
        <v>305</v>
      </c>
      <c r="L40" s="412" t="s">
        <v>305</v>
      </c>
    </row>
    <row r="41" spans="1:12" ht="12" customHeight="1" x14ac:dyDescent="0.2">
      <c r="A41" s="213">
        <v>3</v>
      </c>
      <c r="E41" s="460" t="str">
        <f>_xlfn.CONCAT("Total as at 30 June "&amp;Contents!F3)&amp;" represented by"</f>
        <v>Total as at 30 June 20X2 represented by</v>
      </c>
      <c r="F41" s="31"/>
      <c r="G41" s="31"/>
      <c r="H41" s="31"/>
      <c r="I41" s="31"/>
      <c r="J41" s="31"/>
      <c r="K41" s="31"/>
      <c r="L41" s="31"/>
    </row>
    <row r="42" spans="1:12" ht="12" customHeight="1" x14ac:dyDescent="0.2">
      <c r="A42" s="213">
        <v>3</v>
      </c>
      <c r="D42" s="1144" t="s">
        <v>968</v>
      </c>
      <c r="E42" s="245" t="s">
        <v>933</v>
      </c>
      <c r="F42" s="31">
        <v>0</v>
      </c>
      <c r="G42" s="31">
        <v>0</v>
      </c>
      <c r="H42" s="31">
        <v>0</v>
      </c>
      <c r="I42" s="31">
        <v>0</v>
      </c>
      <c r="J42" s="31">
        <v>0</v>
      </c>
      <c r="K42" s="31">
        <v>0</v>
      </c>
      <c r="L42" s="31">
        <f>SUM(F42:K42)</f>
        <v>0</v>
      </c>
    </row>
    <row r="43" spans="1:12" ht="12" customHeight="1" x14ac:dyDescent="0.2">
      <c r="A43" s="213">
        <v>3</v>
      </c>
      <c r="D43" s="1144"/>
      <c r="E43" s="245" t="s">
        <v>935</v>
      </c>
      <c r="F43" s="31">
        <v>0</v>
      </c>
      <c r="G43" s="31">
        <v>0</v>
      </c>
      <c r="H43" s="31">
        <v>0</v>
      </c>
      <c r="I43" s="31">
        <v>0</v>
      </c>
      <c r="J43" s="31">
        <v>0</v>
      </c>
      <c r="K43" s="31">
        <v>0</v>
      </c>
      <c r="L43" s="31">
        <f>SUM(F43:K43)</f>
        <v>0</v>
      </c>
    </row>
    <row r="44" spans="1:12" ht="12" customHeight="1" x14ac:dyDescent="0.2">
      <c r="A44" s="213">
        <v>3</v>
      </c>
      <c r="E44" s="461" t="str">
        <f>_xlfn.CONCAT("Total as at 30 June "&amp;Contents!F3)</f>
        <v>Total as at 30 June 20X2</v>
      </c>
      <c r="F44" s="60">
        <f>SUM(F41:F43)</f>
        <v>0</v>
      </c>
      <c r="G44" s="60">
        <f t="shared" ref="G44:L44" si="5">SUM(G41:G43)</f>
        <v>0</v>
      </c>
      <c r="H44" s="60">
        <f t="shared" si="5"/>
        <v>0</v>
      </c>
      <c r="I44" s="60">
        <f>SUM(I41:I43)</f>
        <v>0</v>
      </c>
      <c r="J44" s="60">
        <f>SUM(J41:J43)</f>
        <v>0</v>
      </c>
      <c r="K44" s="60">
        <f>SUM(K41:K43)</f>
        <v>0</v>
      </c>
      <c r="L44" s="60">
        <f t="shared" si="5"/>
        <v>0</v>
      </c>
    </row>
    <row r="45" spans="1:12" ht="7.9" customHeight="1" x14ac:dyDescent="0.2">
      <c r="E45" s="460"/>
      <c r="F45" s="92"/>
      <c r="G45" s="92"/>
      <c r="H45" s="92"/>
      <c r="I45" s="92"/>
      <c r="J45" s="92"/>
      <c r="K45" s="92"/>
      <c r="L45" s="92"/>
    </row>
    <row r="46" spans="1:12" ht="12" customHeight="1" x14ac:dyDescent="0.2">
      <c r="A46" s="213">
        <v>3</v>
      </c>
      <c r="D46" s="39" t="s">
        <v>969</v>
      </c>
      <c r="E46" s="462" t="s">
        <v>970</v>
      </c>
      <c r="F46" s="60">
        <v>0</v>
      </c>
      <c r="G46" s="60">
        <v>0</v>
      </c>
      <c r="H46" s="60">
        <v>0</v>
      </c>
      <c r="I46" s="60">
        <v>0</v>
      </c>
      <c r="J46" s="60">
        <v>0</v>
      </c>
      <c r="K46" s="60">
        <v>0</v>
      </c>
      <c r="L46" s="60">
        <f>SUM(F46:K46)</f>
        <v>0</v>
      </c>
    </row>
    <row r="47" spans="1:12" ht="7.9" customHeight="1" x14ac:dyDescent="0.2">
      <c r="E47" s="460"/>
      <c r="F47" s="92"/>
      <c r="G47" s="92"/>
      <c r="H47" s="92"/>
      <c r="I47" s="92"/>
      <c r="J47" s="92"/>
      <c r="K47" s="92"/>
      <c r="L47" s="92"/>
    </row>
    <row r="48" spans="1:12" ht="12" customHeight="1" x14ac:dyDescent="0.2">
      <c r="A48" s="213">
        <v>3</v>
      </c>
      <c r="D48" s="313" t="s">
        <v>971</v>
      </c>
      <c r="E48" s="463" t="s">
        <v>972</v>
      </c>
      <c r="F48" s="464">
        <v>0</v>
      </c>
      <c r="G48" s="464">
        <v>0</v>
      </c>
      <c r="H48" s="464">
        <v>0</v>
      </c>
      <c r="I48" s="464">
        <v>0</v>
      </c>
      <c r="J48" s="464">
        <v>0</v>
      </c>
      <c r="K48" s="464">
        <v>0</v>
      </c>
      <c r="L48" s="464">
        <f>SUM(F48:K48)</f>
        <v>0</v>
      </c>
    </row>
    <row r="49" spans="1:12" ht="4.9000000000000004" customHeight="1" x14ac:dyDescent="0.2">
      <c r="A49" s="213">
        <v>3</v>
      </c>
      <c r="D49" s="313"/>
      <c r="E49" s="459"/>
      <c r="F49" s="31"/>
      <c r="G49" s="31"/>
      <c r="H49" s="31"/>
      <c r="I49" s="31"/>
      <c r="J49" s="31"/>
      <c r="K49" s="31"/>
      <c r="L49" s="31"/>
    </row>
    <row r="50" spans="1:12" ht="18" customHeight="1" x14ac:dyDescent="0.2">
      <c r="A50" s="213">
        <v>3</v>
      </c>
      <c r="D50" s="313"/>
      <c r="E50" s="1173" t="s">
        <v>973</v>
      </c>
      <c r="F50" s="1173"/>
      <c r="G50" s="1173"/>
      <c r="H50" s="1173"/>
      <c r="I50" s="1173"/>
      <c r="J50" s="1173"/>
      <c r="K50" s="1173"/>
      <c r="L50" s="1173"/>
    </row>
    <row r="51" spans="1:12" ht="18" customHeight="1" x14ac:dyDescent="0.2">
      <c r="A51" s="213">
        <v>3</v>
      </c>
      <c r="D51" s="465"/>
      <c r="E51" s="1173" t="s">
        <v>974</v>
      </c>
      <c r="F51" s="1173"/>
      <c r="G51" s="1173"/>
      <c r="H51" s="1173"/>
      <c r="I51" s="1173"/>
      <c r="J51" s="1173"/>
      <c r="K51" s="1173"/>
      <c r="L51" s="1173"/>
    </row>
    <row r="52" spans="1:12" ht="18" hidden="1" customHeight="1" x14ac:dyDescent="0.2">
      <c r="A52" s="213">
        <v>3</v>
      </c>
      <c r="E52" s="1175" t="s">
        <v>975</v>
      </c>
      <c r="F52" s="1175"/>
      <c r="G52" s="1175"/>
      <c r="H52" s="1175"/>
      <c r="I52" s="1175"/>
      <c r="J52" s="1175"/>
      <c r="K52" s="1175"/>
      <c r="L52" s="1175"/>
    </row>
    <row r="53" spans="1:12" hidden="1" x14ac:dyDescent="0.2">
      <c r="A53" s="213">
        <v>1</v>
      </c>
      <c r="E53" s="1173" t="s">
        <v>976</v>
      </c>
      <c r="F53" s="1173"/>
      <c r="G53" s="1173"/>
      <c r="H53" s="1173"/>
      <c r="I53" s="1173"/>
      <c r="J53" s="1173"/>
      <c r="K53" s="1173"/>
      <c r="L53" s="1173"/>
    </row>
    <row r="54" spans="1:12" ht="6" hidden="1" customHeight="1" x14ac:dyDescent="0.2">
      <c r="A54" s="213">
        <v>1</v>
      </c>
      <c r="E54" s="54"/>
      <c r="F54" s="54"/>
      <c r="G54" s="54"/>
      <c r="H54" s="209"/>
      <c r="I54" s="209"/>
      <c r="J54" s="209"/>
      <c r="K54" s="209"/>
      <c r="L54" s="209"/>
    </row>
    <row r="55" spans="1:12" ht="22.15" customHeight="1" x14ac:dyDescent="0.2">
      <c r="A55" s="213">
        <v>3</v>
      </c>
      <c r="D55" s="1144"/>
      <c r="E55" s="1145" t="s">
        <v>977</v>
      </c>
      <c r="F55" s="1145"/>
      <c r="G55" s="1145"/>
      <c r="H55" s="1142"/>
      <c r="I55" s="1142"/>
      <c r="J55" s="1142"/>
      <c r="K55" s="1142"/>
      <c r="L55" s="1142"/>
    </row>
    <row r="56" spans="1:12" ht="6" hidden="1" customHeight="1" x14ac:dyDescent="0.2">
      <c r="A56" s="213">
        <v>3</v>
      </c>
      <c r="D56" s="1144"/>
      <c r="E56" s="54"/>
      <c r="F56" s="54"/>
      <c r="G56" s="54"/>
      <c r="H56" s="209"/>
      <c r="I56" s="209"/>
      <c r="J56" s="209"/>
      <c r="K56" s="209"/>
      <c r="L56" s="209"/>
    </row>
    <row r="57" spans="1:12" hidden="1" x14ac:dyDescent="0.2">
      <c r="A57" s="213">
        <v>3</v>
      </c>
      <c r="D57" s="1144"/>
      <c r="E57" s="1176" t="s">
        <v>978</v>
      </c>
      <c r="F57" s="1176"/>
      <c r="G57" s="1176"/>
      <c r="H57" s="209"/>
      <c r="I57" s="209"/>
      <c r="J57" s="209"/>
      <c r="K57" s="209"/>
      <c r="L57" s="209"/>
    </row>
    <row r="58" spans="1:12" ht="6.6" hidden="1" customHeight="1" x14ac:dyDescent="0.2">
      <c r="A58" s="213">
        <v>3</v>
      </c>
      <c r="D58" s="216"/>
      <c r="E58" s="245"/>
      <c r="F58" s="287"/>
      <c r="G58" s="287"/>
      <c r="H58" s="209"/>
      <c r="I58" s="209"/>
      <c r="J58" s="209"/>
      <c r="K58" s="209"/>
      <c r="L58" s="209"/>
    </row>
    <row r="59" spans="1:12" ht="13.15" hidden="1" customHeight="1" x14ac:dyDescent="0.2">
      <c r="A59" s="213">
        <v>1</v>
      </c>
      <c r="D59" s="205"/>
      <c r="E59" s="1145" t="s">
        <v>979</v>
      </c>
      <c r="F59" s="1145"/>
      <c r="G59" s="1145"/>
      <c r="H59" s="209"/>
      <c r="I59" s="209"/>
      <c r="J59" s="209"/>
      <c r="K59" s="209"/>
      <c r="L59" s="209"/>
    </row>
    <row r="60" spans="1:12" ht="6.6" hidden="1" customHeight="1" x14ac:dyDescent="0.2">
      <c r="A60" s="213">
        <v>1</v>
      </c>
      <c r="D60" s="466"/>
      <c r="E60" s="245"/>
      <c r="F60" s="287"/>
      <c r="G60" s="287"/>
      <c r="H60" s="209"/>
      <c r="I60" s="209"/>
      <c r="J60" s="209"/>
      <c r="K60" s="209"/>
      <c r="L60" s="209"/>
    </row>
    <row r="61" spans="1:12" x14ac:dyDescent="0.2">
      <c r="A61" s="213">
        <v>3</v>
      </c>
      <c r="D61" s="205" t="s">
        <v>980</v>
      </c>
      <c r="E61" s="215" t="s">
        <v>981</v>
      </c>
      <c r="H61" s="209"/>
      <c r="I61" s="209"/>
      <c r="J61" s="209"/>
      <c r="K61" s="209"/>
      <c r="L61" s="209"/>
    </row>
    <row r="62" spans="1:12" ht="6" customHeight="1" x14ac:dyDescent="0.2">
      <c r="A62" s="213">
        <v>3</v>
      </c>
      <c r="E62" s="209"/>
      <c r="F62" s="209"/>
      <c r="G62" s="209"/>
      <c r="H62" s="209"/>
      <c r="I62" s="209"/>
      <c r="J62" s="209"/>
      <c r="K62" s="209"/>
      <c r="L62" s="209"/>
    </row>
    <row r="63" spans="1:12" ht="6" hidden="1" customHeight="1" x14ac:dyDescent="0.2">
      <c r="A63" s="213">
        <v>1</v>
      </c>
      <c r="E63" s="54"/>
      <c r="F63" s="54"/>
      <c r="G63" s="54"/>
      <c r="H63" s="209"/>
    </row>
    <row r="64" spans="1:12" ht="24.75" customHeight="1" x14ac:dyDescent="0.2">
      <c r="A64" s="213">
        <v>3</v>
      </c>
      <c r="D64" s="39" t="s">
        <v>982</v>
      </c>
      <c r="E64" s="253" t="s">
        <v>983</v>
      </c>
      <c r="F64" s="54"/>
      <c r="G64" s="54"/>
      <c r="H64" s="209"/>
    </row>
    <row r="65" spans="1:12" ht="25.5" customHeight="1" x14ac:dyDescent="0.2">
      <c r="A65" s="213">
        <v>3</v>
      </c>
      <c r="D65" s="271" t="s">
        <v>984</v>
      </c>
      <c r="E65" s="1145" t="s">
        <v>985</v>
      </c>
      <c r="F65" s="1145"/>
      <c r="G65" s="1145"/>
      <c r="H65" s="1145"/>
      <c r="I65" s="1145"/>
      <c r="J65" s="1145"/>
      <c r="K65" s="1145"/>
      <c r="L65" s="1145"/>
    </row>
    <row r="66" spans="1:12" ht="6" customHeight="1" x14ac:dyDescent="0.2">
      <c r="A66" s="213">
        <v>3</v>
      </c>
      <c r="H66" s="209"/>
    </row>
    <row r="67" spans="1:12" x14ac:dyDescent="0.2">
      <c r="A67" s="213">
        <v>3</v>
      </c>
      <c r="D67" s="1145" t="s">
        <v>986</v>
      </c>
      <c r="E67" s="21" t="s">
        <v>987</v>
      </c>
      <c r="F67" s="25"/>
      <c r="G67" s="40"/>
      <c r="H67" s="446"/>
    </row>
    <row r="68" spans="1:12" x14ac:dyDescent="0.2">
      <c r="A68" s="213">
        <v>3</v>
      </c>
      <c r="D68" s="1145"/>
      <c r="E68" s="1091" t="s">
        <v>988</v>
      </c>
      <c r="F68" s="1091"/>
      <c r="G68" s="1091"/>
      <c r="H68" s="1091"/>
      <c r="I68" s="1091"/>
      <c r="J68" s="1091"/>
      <c r="K68" s="1091"/>
      <c r="L68" s="1091"/>
    </row>
    <row r="69" spans="1:12" ht="16.149999999999999" hidden="1" customHeight="1" x14ac:dyDescent="0.2">
      <c r="A69" s="213">
        <v>1</v>
      </c>
      <c r="E69" s="9"/>
      <c r="F69" s="467"/>
      <c r="G69" s="467"/>
      <c r="H69" s="446"/>
    </row>
    <row r="70" spans="1:12" hidden="1" x14ac:dyDescent="0.2">
      <c r="A70" s="213">
        <v>1</v>
      </c>
      <c r="B70" s="213" t="s">
        <v>245</v>
      </c>
      <c r="C70" s="214">
        <v>61</v>
      </c>
      <c r="E70" s="443" t="str">
        <f ca="1">"Reconciliation of the opening and closing balances of property, plant and equipment for "&amp;YEAR(TODAY()) - 1</f>
        <v>Reconciliation of the opening and closing balances of property, plant and equipment for 2024</v>
      </c>
      <c r="F70" s="263"/>
      <c r="G70" s="447"/>
      <c r="H70" s="447"/>
      <c r="I70" s="447"/>
      <c r="J70" s="447"/>
      <c r="K70" s="447"/>
      <c r="L70" s="447"/>
    </row>
    <row r="71" spans="1:12" ht="37.15" hidden="1" customHeight="1" x14ac:dyDescent="0.2">
      <c r="A71" s="213">
        <v>1</v>
      </c>
      <c r="D71" s="209"/>
      <c r="E71" s="468"/>
      <c r="F71" s="469" t="s">
        <v>315</v>
      </c>
      <c r="G71" s="469" t="s">
        <v>316</v>
      </c>
      <c r="H71" s="469" t="s">
        <v>989</v>
      </c>
      <c r="I71" s="469" t="s">
        <v>318</v>
      </c>
      <c r="J71" s="469" t="s">
        <v>931</v>
      </c>
      <c r="K71" s="469" t="s">
        <v>932</v>
      </c>
      <c r="L71" s="469" t="s">
        <v>870</v>
      </c>
    </row>
    <row r="72" spans="1:12" hidden="1" x14ac:dyDescent="0.2">
      <c r="A72" s="213">
        <v>1</v>
      </c>
      <c r="E72" s="470"/>
      <c r="F72" s="405" t="s">
        <v>305</v>
      </c>
      <c r="G72" s="405" t="s">
        <v>305</v>
      </c>
      <c r="H72" s="405" t="s">
        <v>305</v>
      </c>
      <c r="I72" s="405" t="s">
        <v>305</v>
      </c>
      <c r="J72" s="405" t="s">
        <v>305</v>
      </c>
      <c r="K72" s="405" t="s">
        <v>305</v>
      </c>
      <c r="L72" s="405" t="s">
        <v>305</v>
      </c>
    </row>
    <row r="73" spans="1:12" hidden="1" x14ac:dyDescent="0.2">
      <c r="A73" s="213">
        <v>1</v>
      </c>
      <c r="E73" s="215" t="s">
        <v>876</v>
      </c>
      <c r="F73" s="76"/>
      <c r="G73" s="29"/>
      <c r="H73" s="29"/>
      <c r="I73" s="29"/>
      <c r="J73" s="29"/>
      <c r="K73" s="29"/>
      <c r="L73" s="29"/>
    </row>
    <row r="74" spans="1:12" hidden="1" x14ac:dyDescent="0.2">
      <c r="A74" s="213">
        <v>1</v>
      </c>
      <c r="E74" s="245" t="s">
        <v>933</v>
      </c>
      <c r="F74" s="29">
        <v>0</v>
      </c>
      <c r="G74" s="29">
        <v>0</v>
      </c>
      <c r="H74" s="29">
        <v>0</v>
      </c>
      <c r="I74" s="29">
        <v>0</v>
      </c>
      <c r="J74" s="29">
        <v>0</v>
      </c>
      <c r="K74" s="29">
        <v>0</v>
      </c>
      <c r="L74" s="29">
        <f>SUM(F74:K74)</f>
        <v>0</v>
      </c>
    </row>
    <row r="75" spans="1:12" hidden="1" x14ac:dyDescent="0.2">
      <c r="A75" s="213">
        <v>1</v>
      </c>
      <c r="E75" s="215" t="s">
        <v>935</v>
      </c>
      <c r="F75" s="29">
        <v>0</v>
      </c>
      <c r="G75" s="29">
        <v>0</v>
      </c>
      <c r="H75" s="29">
        <v>0</v>
      </c>
      <c r="I75" s="29">
        <v>0</v>
      </c>
      <c r="J75" s="29">
        <v>0</v>
      </c>
      <c r="K75" s="29">
        <v>0</v>
      </c>
      <c r="L75" s="29">
        <f>SUM(F75:K75)</f>
        <v>0</v>
      </c>
    </row>
    <row r="76" spans="1:12" hidden="1" x14ac:dyDescent="0.2">
      <c r="A76" s="213">
        <v>1</v>
      </c>
      <c r="E76" s="406" t="s">
        <v>990</v>
      </c>
      <c r="F76" s="36">
        <f t="shared" ref="F76:L76" si="6">SUM(F74:F75)</f>
        <v>0</v>
      </c>
      <c r="G76" s="36">
        <f t="shared" si="6"/>
        <v>0</v>
      </c>
      <c r="H76" s="36">
        <f t="shared" si="6"/>
        <v>0</v>
      </c>
      <c r="I76" s="36">
        <f t="shared" si="6"/>
        <v>0</v>
      </c>
      <c r="J76" s="36">
        <f t="shared" si="6"/>
        <v>0</v>
      </c>
      <c r="K76" s="36">
        <f t="shared" si="6"/>
        <v>0</v>
      </c>
      <c r="L76" s="36">
        <f t="shared" si="6"/>
        <v>0</v>
      </c>
    </row>
    <row r="77" spans="1:12" ht="12" hidden="1" customHeight="1" x14ac:dyDescent="0.2">
      <c r="A77" s="213">
        <v>1</v>
      </c>
      <c r="E77" s="263" t="s">
        <v>938</v>
      </c>
      <c r="F77" s="76"/>
      <c r="G77" s="76"/>
      <c r="H77" s="76"/>
      <c r="I77" s="76"/>
      <c r="J77" s="76"/>
      <c r="K77" s="76"/>
      <c r="L77" s="76"/>
    </row>
    <row r="78" spans="1:12" ht="12" hidden="1" customHeight="1" x14ac:dyDescent="0.2">
      <c r="A78" s="213">
        <v>1</v>
      </c>
      <c r="E78" s="457" t="s">
        <v>991</v>
      </c>
      <c r="F78" s="76">
        <v>0</v>
      </c>
      <c r="G78" s="76">
        <v>0</v>
      </c>
      <c r="H78" s="76">
        <v>0</v>
      </c>
      <c r="I78" s="76">
        <v>0</v>
      </c>
      <c r="J78" s="76">
        <v>0</v>
      </c>
      <c r="K78" s="76">
        <v>0</v>
      </c>
      <c r="L78" s="76">
        <f>SUM(F78:K78)</f>
        <v>0</v>
      </c>
    </row>
    <row r="79" spans="1:12" ht="12" hidden="1" customHeight="1" x14ac:dyDescent="0.2">
      <c r="A79" s="213">
        <v>1</v>
      </c>
      <c r="E79" s="457" t="s">
        <v>940</v>
      </c>
      <c r="F79" s="76">
        <v>0</v>
      </c>
      <c r="G79" s="76">
        <v>0</v>
      </c>
      <c r="H79" s="76">
        <v>0</v>
      </c>
      <c r="I79" s="76">
        <v>0</v>
      </c>
      <c r="J79" s="76">
        <v>0</v>
      </c>
      <c r="K79" s="76">
        <v>0</v>
      </c>
      <c r="L79" s="76">
        <f t="shared" ref="L79:L93" si="7">SUM(F79:K79)</f>
        <v>0</v>
      </c>
    </row>
    <row r="80" spans="1:12" ht="12" hidden="1" customHeight="1" x14ac:dyDescent="0.2">
      <c r="A80" s="213">
        <v>1</v>
      </c>
      <c r="E80" s="457" t="s">
        <v>683</v>
      </c>
      <c r="F80" s="76">
        <v>0</v>
      </c>
      <c r="G80" s="76">
        <v>0</v>
      </c>
      <c r="H80" s="76">
        <v>0</v>
      </c>
      <c r="I80" s="76">
        <v>0</v>
      </c>
      <c r="J80" s="76">
        <v>0</v>
      </c>
      <c r="K80" s="76">
        <v>0</v>
      </c>
      <c r="L80" s="76">
        <f t="shared" si="7"/>
        <v>0</v>
      </c>
    </row>
    <row r="81" spans="1:12" ht="12" hidden="1" customHeight="1" x14ac:dyDescent="0.2">
      <c r="A81" s="213">
        <v>1</v>
      </c>
      <c r="E81" s="457" t="s">
        <v>943</v>
      </c>
      <c r="F81" s="76">
        <v>0</v>
      </c>
      <c r="G81" s="76">
        <v>0</v>
      </c>
      <c r="H81" s="76">
        <v>0</v>
      </c>
      <c r="I81" s="76">
        <v>0</v>
      </c>
      <c r="J81" s="76">
        <v>0</v>
      </c>
      <c r="K81" s="76">
        <v>0</v>
      </c>
      <c r="L81" s="76">
        <f t="shared" si="7"/>
        <v>0</v>
      </c>
    </row>
    <row r="82" spans="1:12" ht="12" hidden="1" customHeight="1" x14ac:dyDescent="0.2">
      <c r="A82" s="213">
        <v>1</v>
      </c>
      <c r="E82" s="457" t="s">
        <v>945</v>
      </c>
      <c r="F82" s="76">
        <v>0</v>
      </c>
      <c r="G82" s="76">
        <v>0</v>
      </c>
      <c r="H82" s="76">
        <v>0</v>
      </c>
      <c r="I82" s="76">
        <v>0</v>
      </c>
      <c r="J82" s="76">
        <v>0</v>
      </c>
      <c r="K82" s="76">
        <v>0</v>
      </c>
      <c r="L82" s="76">
        <f t="shared" si="7"/>
        <v>0</v>
      </c>
    </row>
    <row r="83" spans="1:12" ht="12" hidden="1" customHeight="1" x14ac:dyDescent="0.2">
      <c r="A83" s="213">
        <v>1</v>
      </c>
      <c r="E83" s="263" t="s">
        <v>947</v>
      </c>
      <c r="F83" s="471">
        <v>0</v>
      </c>
      <c r="G83" s="471">
        <v>0</v>
      </c>
      <c r="H83" s="76">
        <v>0</v>
      </c>
      <c r="I83" s="471">
        <v>0</v>
      </c>
      <c r="J83" s="471">
        <v>0</v>
      </c>
      <c r="K83" s="471">
        <v>0</v>
      </c>
      <c r="L83" s="76">
        <f t="shared" si="7"/>
        <v>0</v>
      </c>
    </row>
    <row r="84" spans="1:12" ht="12" hidden="1" customHeight="1" x14ac:dyDescent="0.2">
      <c r="A84" s="213">
        <v>1</v>
      </c>
      <c r="E84" s="209" t="s">
        <v>951</v>
      </c>
      <c r="F84" s="76">
        <v>0</v>
      </c>
      <c r="G84" s="76">
        <v>0</v>
      </c>
      <c r="H84" s="76">
        <v>0</v>
      </c>
      <c r="I84" s="76">
        <v>0</v>
      </c>
      <c r="J84" s="76">
        <v>0</v>
      </c>
      <c r="K84" s="76">
        <v>0</v>
      </c>
      <c r="L84" s="76">
        <f t="shared" si="7"/>
        <v>0</v>
      </c>
    </row>
    <row r="85" spans="1:12" ht="12" hidden="1" customHeight="1" x14ac:dyDescent="0.2">
      <c r="A85" s="213">
        <v>1</v>
      </c>
      <c r="E85" s="209" t="s">
        <v>953</v>
      </c>
      <c r="F85" s="76">
        <v>0</v>
      </c>
      <c r="G85" s="76">
        <v>0</v>
      </c>
      <c r="H85" s="76">
        <v>0</v>
      </c>
      <c r="I85" s="76">
        <v>0</v>
      </c>
      <c r="J85" s="76">
        <v>0</v>
      </c>
      <c r="K85" s="76">
        <v>0</v>
      </c>
      <c r="L85" s="76">
        <f t="shared" si="7"/>
        <v>0</v>
      </c>
    </row>
    <row r="86" spans="1:12" ht="12" hidden="1" customHeight="1" x14ac:dyDescent="0.2">
      <c r="A86" s="213">
        <v>1</v>
      </c>
      <c r="E86" s="209" t="s">
        <v>955</v>
      </c>
      <c r="F86" s="76">
        <v>0</v>
      </c>
      <c r="G86" s="76">
        <v>0</v>
      </c>
      <c r="H86" s="76">
        <v>0</v>
      </c>
      <c r="I86" s="76">
        <v>0</v>
      </c>
      <c r="J86" s="76">
        <v>0</v>
      </c>
      <c r="K86" s="76">
        <v>0</v>
      </c>
      <c r="L86" s="76">
        <f t="shared" si="7"/>
        <v>0</v>
      </c>
    </row>
    <row r="87" spans="1:12" ht="12" hidden="1" customHeight="1" x14ac:dyDescent="0.2">
      <c r="A87" s="213">
        <v>1</v>
      </c>
      <c r="E87" s="209" t="s">
        <v>957</v>
      </c>
      <c r="F87" s="76">
        <v>0</v>
      </c>
      <c r="G87" s="76">
        <v>0</v>
      </c>
      <c r="H87" s="76">
        <v>0</v>
      </c>
      <c r="I87" s="76">
        <v>0</v>
      </c>
      <c r="J87" s="76">
        <v>0</v>
      </c>
      <c r="K87" s="76">
        <v>0</v>
      </c>
      <c r="L87" s="76">
        <f t="shared" si="7"/>
        <v>0</v>
      </c>
    </row>
    <row r="88" spans="1:12" ht="12" hidden="1" customHeight="1" x14ac:dyDescent="0.2">
      <c r="A88" s="213">
        <v>1</v>
      </c>
      <c r="E88" s="209" t="s">
        <v>252</v>
      </c>
      <c r="F88" s="76">
        <v>0</v>
      </c>
      <c r="G88" s="76">
        <v>0</v>
      </c>
      <c r="H88" s="76">
        <v>0</v>
      </c>
      <c r="I88" s="471">
        <v>0</v>
      </c>
      <c r="J88" s="471">
        <v>0</v>
      </c>
      <c r="K88" s="471">
        <v>0</v>
      </c>
      <c r="L88" s="76">
        <f t="shared" si="7"/>
        <v>0</v>
      </c>
    </row>
    <row r="89" spans="1:12" ht="12" hidden="1" customHeight="1" x14ac:dyDescent="0.2">
      <c r="A89" s="213">
        <v>1</v>
      </c>
      <c r="E89" s="209" t="s">
        <v>964</v>
      </c>
      <c r="F89" s="76"/>
      <c r="G89" s="76"/>
      <c r="H89" s="76"/>
      <c r="I89" s="76"/>
      <c r="J89" s="76"/>
      <c r="K89" s="76"/>
      <c r="L89" s="76"/>
    </row>
    <row r="90" spans="1:12" ht="12" hidden="1" customHeight="1" x14ac:dyDescent="0.2">
      <c r="A90" s="213">
        <v>1</v>
      </c>
      <c r="E90" s="239" t="s">
        <v>926</v>
      </c>
      <c r="F90" s="76">
        <v>0</v>
      </c>
      <c r="G90" s="76">
        <v>0</v>
      </c>
      <c r="H90" s="76">
        <v>0</v>
      </c>
      <c r="I90" s="76">
        <v>0</v>
      </c>
      <c r="J90" s="76">
        <v>0</v>
      </c>
      <c r="K90" s="76">
        <v>0</v>
      </c>
      <c r="L90" s="76">
        <f t="shared" si="7"/>
        <v>0</v>
      </c>
    </row>
    <row r="91" spans="1:12" ht="12" hidden="1" customHeight="1" x14ac:dyDescent="0.2">
      <c r="A91" s="213">
        <v>1</v>
      </c>
      <c r="E91" s="209" t="s">
        <v>966</v>
      </c>
      <c r="F91" s="76"/>
      <c r="G91" s="76"/>
      <c r="H91" s="76"/>
      <c r="I91" s="76"/>
      <c r="J91" s="76"/>
      <c r="K91" s="76"/>
      <c r="L91" s="76"/>
    </row>
    <row r="92" spans="1:12" ht="12" hidden="1" customHeight="1" x14ac:dyDescent="0.2">
      <c r="A92" s="213">
        <v>1</v>
      </c>
      <c r="E92" s="239" t="s">
        <v>967</v>
      </c>
      <c r="F92" s="76">
        <v>0</v>
      </c>
      <c r="G92" s="76">
        <v>0</v>
      </c>
      <c r="H92" s="76">
        <v>0</v>
      </c>
      <c r="I92" s="76">
        <v>0</v>
      </c>
      <c r="J92" s="76">
        <v>0</v>
      </c>
      <c r="K92" s="76">
        <v>0</v>
      </c>
      <c r="L92" s="76">
        <f t="shared" si="7"/>
        <v>0</v>
      </c>
    </row>
    <row r="93" spans="1:12" ht="12" hidden="1" customHeight="1" x14ac:dyDescent="0.2">
      <c r="A93" s="213">
        <v>1</v>
      </c>
      <c r="E93" s="457" t="s">
        <v>405</v>
      </c>
      <c r="F93" s="76">
        <v>0</v>
      </c>
      <c r="G93" s="76">
        <v>0</v>
      </c>
      <c r="H93" s="76">
        <v>0</v>
      </c>
      <c r="I93" s="471">
        <v>0</v>
      </c>
      <c r="J93" s="471">
        <v>0</v>
      </c>
      <c r="K93" s="471">
        <v>0</v>
      </c>
      <c r="L93" s="76">
        <f t="shared" si="7"/>
        <v>0</v>
      </c>
    </row>
    <row r="94" spans="1:12" ht="12" hidden="1" customHeight="1" x14ac:dyDescent="0.2">
      <c r="A94" s="213">
        <v>1</v>
      </c>
      <c r="E94" s="472" t="str">
        <f ca="1">"Total as at 30 June "&amp;YEAR(TODAY()) - 1</f>
        <v>Total as at 30 June 2024</v>
      </c>
      <c r="F94" s="407">
        <f t="shared" ref="F94:L94" si="8">SUM(F76:F93)</f>
        <v>0</v>
      </c>
      <c r="G94" s="407">
        <f t="shared" si="8"/>
        <v>0</v>
      </c>
      <c r="H94" s="407">
        <f t="shared" si="8"/>
        <v>0</v>
      </c>
      <c r="I94" s="407">
        <f t="shared" si="8"/>
        <v>0</v>
      </c>
      <c r="J94" s="407">
        <f t="shared" si="8"/>
        <v>0</v>
      </c>
      <c r="K94" s="407">
        <f t="shared" si="8"/>
        <v>0</v>
      </c>
      <c r="L94" s="407">
        <f t="shared" si="8"/>
        <v>0</v>
      </c>
    </row>
    <row r="95" spans="1:12" hidden="1" x14ac:dyDescent="0.2">
      <c r="A95" s="213">
        <v>1</v>
      </c>
      <c r="E95" s="263"/>
      <c r="F95" s="76"/>
      <c r="G95" s="76"/>
      <c r="H95" s="76"/>
      <c r="I95" s="76"/>
      <c r="J95" s="76"/>
      <c r="K95" s="76"/>
      <c r="L95" s="76"/>
    </row>
    <row r="96" spans="1:12" hidden="1" x14ac:dyDescent="0.2">
      <c r="A96" s="213">
        <v>1</v>
      </c>
      <c r="E96" s="245" t="str">
        <f ca="1">"Total as at 30 June "&amp;YEAR(TODAY()) - 1 &amp;" represented by"</f>
        <v>Total as at 30 June 2024 represented by</v>
      </c>
      <c r="F96" s="29"/>
      <c r="G96" s="29"/>
      <c r="H96" s="29"/>
      <c r="I96" s="29"/>
      <c r="J96" s="29"/>
      <c r="K96" s="29"/>
      <c r="L96" s="29"/>
    </row>
    <row r="97" spans="1:12" hidden="1" x14ac:dyDescent="0.2">
      <c r="A97" s="213">
        <v>1</v>
      </c>
      <c r="E97" s="245" t="s">
        <v>933</v>
      </c>
      <c r="F97" s="29">
        <v>0</v>
      </c>
      <c r="G97" s="29">
        <v>0</v>
      </c>
      <c r="H97" s="29">
        <v>0</v>
      </c>
      <c r="I97" s="29">
        <v>0</v>
      </c>
      <c r="J97" s="29">
        <v>0</v>
      </c>
      <c r="K97" s="29">
        <v>0</v>
      </c>
      <c r="L97" s="29">
        <f>SUM(F97:K97)</f>
        <v>0</v>
      </c>
    </row>
    <row r="98" spans="1:12" hidden="1" x14ac:dyDescent="0.2">
      <c r="A98" s="213">
        <v>1</v>
      </c>
      <c r="E98" s="245" t="s">
        <v>935</v>
      </c>
      <c r="F98" s="29">
        <v>0</v>
      </c>
      <c r="G98" s="29">
        <v>0</v>
      </c>
      <c r="H98" s="29">
        <v>0</v>
      </c>
      <c r="I98" s="29">
        <v>0</v>
      </c>
      <c r="J98" s="29">
        <v>0</v>
      </c>
      <c r="K98" s="29">
        <v>0</v>
      </c>
      <c r="L98" s="29">
        <f>SUM(F98:K98)</f>
        <v>0</v>
      </c>
    </row>
    <row r="99" spans="1:12" hidden="1" x14ac:dyDescent="0.2">
      <c r="A99" s="213">
        <v>1</v>
      </c>
      <c r="E99" s="462" t="str">
        <f ca="1">"Total as at 30 June "&amp;YEAR(TODAY())-1</f>
        <v>Total as at 30 June 2024</v>
      </c>
      <c r="F99" s="36">
        <f t="shared" ref="F99:L99" si="9">SUM(F97:F98)</f>
        <v>0</v>
      </c>
      <c r="G99" s="36">
        <f t="shared" si="9"/>
        <v>0</v>
      </c>
      <c r="H99" s="36">
        <f t="shared" si="9"/>
        <v>0</v>
      </c>
      <c r="I99" s="36">
        <f t="shared" si="9"/>
        <v>0</v>
      </c>
      <c r="J99" s="36">
        <f t="shared" si="9"/>
        <v>0</v>
      </c>
      <c r="K99" s="36">
        <f t="shared" si="9"/>
        <v>0</v>
      </c>
      <c r="L99" s="36">
        <f t="shared" si="9"/>
        <v>0</v>
      </c>
    </row>
    <row r="100" spans="1:12" hidden="1" x14ac:dyDescent="0.2">
      <c r="A100" s="213">
        <v>1</v>
      </c>
      <c r="E100" s="284"/>
      <c r="F100" s="29"/>
      <c r="G100" s="29"/>
      <c r="H100" s="29"/>
      <c r="I100" s="29"/>
      <c r="J100" s="29"/>
      <c r="K100" s="29"/>
      <c r="L100" s="29"/>
    </row>
    <row r="101" spans="1:12" ht="26.65" hidden="1" customHeight="1" x14ac:dyDescent="0.2">
      <c r="A101" s="213">
        <v>1</v>
      </c>
      <c r="E101" s="1173" t="s">
        <v>992</v>
      </c>
      <c r="F101" s="1173"/>
      <c r="G101" s="1173"/>
      <c r="H101" s="1173"/>
      <c r="I101" s="1173"/>
      <c r="J101" s="1173"/>
      <c r="K101" s="1173"/>
      <c r="L101" s="1173"/>
    </row>
    <row r="102" spans="1:12" x14ac:dyDescent="0.2">
      <c r="A102" s="213">
        <v>3</v>
      </c>
      <c r="E102" s="473"/>
      <c r="F102" s="473"/>
      <c r="G102" s="473"/>
      <c r="H102" s="209"/>
    </row>
    <row r="103" spans="1:12" ht="12.75" customHeight="1" x14ac:dyDescent="0.2">
      <c r="E103" s="1174" t="s">
        <v>993</v>
      </c>
      <c r="F103" s="1174"/>
      <c r="G103" s="1174"/>
      <c r="H103" s="1174"/>
      <c r="I103" s="1174"/>
      <c r="J103" s="1174"/>
      <c r="K103" s="1174"/>
      <c r="L103" s="1174"/>
    </row>
    <row r="104" spans="1:12" x14ac:dyDescent="0.2">
      <c r="E104" s="1174"/>
      <c r="F104" s="1174"/>
      <c r="G104" s="1174"/>
      <c r="H104" s="1174"/>
      <c r="I104" s="1174"/>
      <c r="J104" s="1174"/>
      <c r="K104" s="1174"/>
      <c r="L104" s="1174"/>
    </row>
    <row r="105" spans="1:12" hidden="1" x14ac:dyDescent="0.2">
      <c r="A105" s="213">
        <v>1</v>
      </c>
      <c r="E105" s="443" t="s">
        <v>994</v>
      </c>
      <c r="F105" s="234"/>
      <c r="G105" s="234"/>
      <c r="H105" s="234"/>
      <c r="I105" s="234"/>
      <c r="J105" s="234"/>
      <c r="K105" s="234"/>
      <c r="L105" s="234"/>
    </row>
    <row r="106" spans="1:12" ht="37.15" hidden="1" customHeight="1" x14ac:dyDescent="0.2">
      <c r="A106" s="213">
        <v>3</v>
      </c>
      <c r="D106" s="266" t="s">
        <v>929</v>
      </c>
      <c r="E106" s="398"/>
      <c r="F106" s="428" t="s">
        <v>315</v>
      </c>
      <c r="G106" s="428" t="s">
        <v>316</v>
      </c>
      <c r="H106" s="428" t="s">
        <v>317</v>
      </c>
      <c r="I106" s="428" t="s">
        <v>318</v>
      </c>
      <c r="J106" s="428" t="s">
        <v>931</v>
      </c>
      <c r="K106" s="428" t="s">
        <v>932</v>
      </c>
      <c r="L106" s="428" t="s">
        <v>870</v>
      </c>
    </row>
    <row r="107" spans="1:12" hidden="1" x14ac:dyDescent="0.2">
      <c r="A107" s="213">
        <v>3</v>
      </c>
      <c r="E107" s="400"/>
      <c r="F107" s="412" t="s">
        <v>305</v>
      </c>
      <c r="G107" s="412" t="s">
        <v>305</v>
      </c>
      <c r="H107" s="412" t="s">
        <v>305</v>
      </c>
      <c r="I107" s="412" t="s">
        <v>305</v>
      </c>
      <c r="J107" s="412" t="s">
        <v>305</v>
      </c>
      <c r="K107" s="412" t="s">
        <v>305</v>
      </c>
      <c r="L107" s="412" t="s">
        <v>305</v>
      </c>
    </row>
    <row r="108" spans="1:12" ht="12" hidden="1" customHeight="1" x14ac:dyDescent="0.2">
      <c r="A108" s="213">
        <v>3</v>
      </c>
      <c r="E108" s="249" t="str">
        <f>_xlfn.CONCAT("Total as at 1 July "&amp;Contents!F4)</f>
        <v>Total as at 1 July 20X1</v>
      </c>
      <c r="F108" s="31"/>
      <c r="G108" s="31"/>
      <c r="H108" s="31"/>
      <c r="I108" s="31"/>
      <c r="J108" s="31"/>
      <c r="K108" s="31"/>
      <c r="L108" s="31"/>
    </row>
    <row r="109" spans="1:12" ht="12" hidden="1" customHeight="1" x14ac:dyDescent="0.2">
      <c r="A109" s="213">
        <v>3</v>
      </c>
      <c r="D109" s="1144" t="s">
        <v>968</v>
      </c>
      <c r="E109" s="245" t="s">
        <v>933</v>
      </c>
      <c r="F109" s="31">
        <f t="shared" ref="F109:H110" si="10">F226</f>
        <v>0</v>
      </c>
      <c r="G109" s="31">
        <f t="shared" si="10"/>
        <v>0</v>
      </c>
      <c r="H109" s="31">
        <f t="shared" si="10"/>
        <v>0</v>
      </c>
      <c r="I109" s="31">
        <f>K226</f>
        <v>0</v>
      </c>
      <c r="J109" s="31">
        <f>I226</f>
        <v>0</v>
      </c>
      <c r="K109" s="31">
        <f>J226</f>
        <v>0</v>
      </c>
      <c r="L109" s="31">
        <f>L226</f>
        <v>0</v>
      </c>
    </row>
    <row r="110" spans="1:12" ht="12" hidden="1" customHeight="1" x14ac:dyDescent="0.2">
      <c r="A110" s="213">
        <v>3</v>
      </c>
      <c r="D110" s="1144"/>
      <c r="E110" s="215" t="s">
        <v>935</v>
      </c>
      <c r="F110" s="31">
        <f t="shared" si="10"/>
        <v>0</v>
      </c>
      <c r="G110" s="31">
        <f t="shared" si="10"/>
        <v>0</v>
      </c>
      <c r="H110" s="31">
        <f t="shared" si="10"/>
        <v>0</v>
      </c>
      <c r="I110" s="31">
        <f>K227</f>
        <v>0</v>
      </c>
      <c r="J110" s="31">
        <f>I227</f>
        <v>0</v>
      </c>
      <c r="K110" s="31">
        <f>J227</f>
        <v>0</v>
      </c>
      <c r="L110" s="31">
        <f>L227</f>
        <v>0</v>
      </c>
    </row>
    <row r="111" spans="1:12" ht="12" hidden="1" customHeight="1" x14ac:dyDescent="0.2">
      <c r="A111" s="213">
        <v>3</v>
      </c>
      <c r="D111" s="295"/>
      <c r="E111" s="403" t="str">
        <f>_xlfn.CONCAT("Total as at 1 July "&amp;Contents!F4)</f>
        <v>Total as at 1 July 20X1</v>
      </c>
      <c r="F111" s="60">
        <f>SUM(F109:F110)</f>
        <v>0</v>
      </c>
      <c r="G111" s="60">
        <f t="shared" ref="G111:L111" si="11">SUM(G109:G110)</f>
        <v>0</v>
      </c>
      <c r="H111" s="60">
        <f t="shared" si="11"/>
        <v>0</v>
      </c>
      <c r="I111" s="60">
        <f t="shared" si="11"/>
        <v>0</v>
      </c>
      <c r="J111" s="60">
        <f t="shared" si="11"/>
        <v>0</v>
      </c>
      <c r="K111" s="60">
        <f t="shared" si="11"/>
        <v>0</v>
      </c>
      <c r="L111" s="60">
        <f t="shared" si="11"/>
        <v>0</v>
      </c>
    </row>
    <row r="112" spans="1:12" ht="13.9" hidden="1" customHeight="1" x14ac:dyDescent="0.2">
      <c r="A112" s="213">
        <v>3</v>
      </c>
      <c r="D112" s="1144" t="s">
        <v>937</v>
      </c>
      <c r="E112" s="263" t="s">
        <v>938</v>
      </c>
      <c r="F112" s="31"/>
      <c r="G112" s="31"/>
      <c r="H112" s="31"/>
      <c r="I112" s="31"/>
      <c r="J112" s="31"/>
      <c r="K112" s="31"/>
      <c r="L112" s="31"/>
    </row>
    <row r="113" spans="1:12" ht="12" hidden="1" customHeight="1" x14ac:dyDescent="0.2">
      <c r="A113" s="213">
        <v>3</v>
      </c>
      <c r="D113" s="1144"/>
      <c r="E113" s="301" t="s">
        <v>939</v>
      </c>
      <c r="F113" s="31">
        <v>0</v>
      </c>
      <c r="G113" s="31">
        <v>0</v>
      </c>
      <c r="H113" s="31">
        <v>0</v>
      </c>
      <c r="I113" s="31">
        <v>0</v>
      </c>
      <c r="J113" s="31">
        <v>0</v>
      </c>
      <c r="K113" s="31">
        <v>0</v>
      </c>
      <c r="L113" s="31">
        <f>SUM(F113:K113)</f>
        <v>0</v>
      </c>
    </row>
    <row r="114" spans="1:12" ht="12" hidden="1" customHeight="1" x14ac:dyDescent="0.2">
      <c r="A114" s="213">
        <v>3</v>
      </c>
      <c r="D114" s="263"/>
      <c r="E114" s="301" t="s">
        <v>940</v>
      </c>
      <c r="F114" s="31">
        <v>0</v>
      </c>
      <c r="G114" s="31">
        <v>0</v>
      </c>
      <c r="H114" s="31">
        <v>0</v>
      </c>
      <c r="I114" s="31">
        <v>0</v>
      </c>
      <c r="J114" s="31">
        <v>0</v>
      </c>
      <c r="K114" s="31">
        <v>0</v>
      </c>
      <c r="L114" s="31">
        <f t="shared" ref="L114:L123" si="12">SUM(F114:K114)</f>
        <v>0</v>
      </c>
    </row>
    <row r="115" spans="1:12" ht="12" hidden="1" customHeight="1" x14ac:dyDescent="0.2">
      <c r="A115" s="213">
        <v>3</v>
      </c>
      <c r="D115" s="263"/>
      <c r="E115" s="457" t="s">
        <v>683</v>
      </c>
      <c r="F115" s="31">
        <v>0</v>
      </c>
      <c r="G115" s="31">
        <v>0</v>
      </c>
      <c r="H115" s="31">
        <v>0</v>
      </c>
      <c r="I115" s="31">
        <v>0</v>
      </c>
      <c r="J115" s="31">
        <v>0</v>
      </c>
      <c r="K115" s="31">
        <v>0</v>
      </c>
      <c r="L115" s="31">
        <f t="shared" si="12"/>
        <v>0</v>
      </c>
    </row>
    <row r="116" spans="1:12" ht="12" hidden="1" customHeight="1" x14ac:dyDescent="0.2">
      <c r="A116" s="213">
        <v>3</v>
      </c>
      <c r="D116" s="263"/>
      <c r="E116" s="457" t="s">
        <v>943</v>
      </c>
      <c r="F116" s="31">
        <v>0</v>
      </c>
      <c r="G116" s="31">
        <v>0</v>
      </c>
      <c r="H116" s="31">
        <v>0</v>
      </c>
      <c r="I116" s="31">
        <v>0</v>
      </c>
      <c r="J116" s="31">
        <v>0</v>
      </c>
      <c r="K116" s="31">
        <v>0</v>
      </c>
      <c r="L116" s="31">
        <f t="shared" si="12"/>
        <v>0</v>
      </c>
    </row>
    <row r="117" spans="1:12" ht="12" hidden="1" customHeight="1" x14ac:dyDescent="0.2">
      <c r="A117" s="213">
        <v>3</v>
      </c>
      <c r="D117" s="39" t="s">
        <v>944</v>
      </c>
      <c r="E117" s="457" t="s">
        <v>945</v>
      </c>
      <c r="F117" s="31">
        <v>0</v>
      </c>
      <c r="G117" s="31">
        <v>0</v>
      </c>
      <c r="H117" s="31">
        <v>0</v>
      </c>
      <c r="I117" s="31">
        <v>0</v>
      </c>
      <c r="J117" s="31">
        <v>0</v>
      </c>
      <c r="K117" s="31">
        <v>0</v>
      </c>
      <c r="L117" s="31">
        <f t="shared" si="12"/>
        <v>0</v>
      </c>
    </row>
    <row r="118" spans="1:12" ht="24" hidden="1" x14ac:dyDescent="0.2">
      <c r="A118" s="213">
        <v>3</v>
      </c>
      <c r="D118" s="39" t="s">
        <v>946</v>
      </c>
      <c r="E118" s="209" t="s">
        <v>947</v>
      </c>
      <c r="F118" s="31">
        <v>0</v>
      </c>
      <c r="G118" s="31">
        <v>0</v>
      </c>
      <c r="H118" s="31">
        <v>0</v>
      </c>
      <c r="I118" s="31">
        <v>0</v>
      </c>
      <c r="J118" s="31">
        <v>0</v>
      </c>
      <c r="K118" s="31">
        <v>0</v>
      </c>
      <c r="L118" s="31">
        <f t="shared" si="12"/>
        <v>0</v>
      </c>
    </row>
    <row r="119" spans="1:12" ht="12" hidden="1" customHeight="1" x14ac:dyDescent="0.2">
      <c r="A119" s="213">
        <v>3</v>
      </c>
      <c r="D119" s="39" t="s">
        <v>995</v>
      </c>
      <c r="E119" s="209" t="s">
        <v>951</v>
      </c>
      <c r="F119" s="31">
        <v>0</v>
      </c>
      <c r="G119" s="31">
        <v>0</v>
      </c>
      <c r="H119" s="31">
        <v>0</v>
      </c>
      <c r="I119" s="31">
        <v>0</v>
      </c>
      <c r="J119" s="31">
        <v>0</v>
      </c>
      <c r="K119" s="31">
        <v>0</v>
      </c>
      <c r="L119" s="31">
        <f t="shared" si="12"/>
        <v>0</v>
      </c>
    </row>
    <row r="120" spans="1:12" ht="24" hidden="1" x14ac:dyDescent="0.2">
      <c r="A120" s="213">
        <v>3</v>
      </c>
      <c r="D120" s="39" t="s">
        <v>952</v>
      </c>
      <c r="E120" s="209" t="s">
        <v>953</v>
      </c>
      <c r="F120" s="31">
        <v>0</v>
      </c>
      <c r="G120" s="31">
        <v>0</v>
      </c>
      <c r="H120" s="31">
        <v>0</v>
      </c>
      <c r="I120" s="31">
        <v>0</v>
      </c>
      <c r="J120" s="31">
        <v>0</v>
      </c>
      <c r="K120" s="31">
        <v>0</v>
      </c>
      <c r="L120" s="31">
        <f t="shared" si="12"/>
        <v>0</v>
      </c>
    </row>
    <row r="121" spans="1:12" ht="24" hidden="1" x14ac:dyDescent="0.2">
      <c r="A121" s="213">
        <v>3</v>
      </c>
      <c r="D121" s="39" t="s">
        <v>952</v>
      </c>
      <c r="E121" s="209" t="s">
        <v>955</v>
      </c>
      <c r="F121" s="31">
        <v>0</v>
      </c>
      <c r="G121" s="31">
        <v>0</v>
      </c>
      <c r="H121" s="31">
        <v>0</v>
      </c>
      <c r="I121" s="31">
        <v>0</v>
      </c>
      <c r="J121" s="31">
        <v>0</v>
      </c>
      <c r="K121" s="31">
        <v>0</v>
      </c>
      <c r="L121" s="31">
        <f t="shared" si="12"/>
        <v>0</v>
      </c>
    </row>
    <row r="122" spans="1:12" ht="12" hidden="1" customHeight="1" x14ac:dyDescent="0.2">
      <c r="A122" s="213">
        <v>3</v>
      </c>
      <c r="D122" s="39" t="s">
        <v>956</v>
      </c>
      <c r="E122" s="209" t="s">
        <v>957</v>
      </c>
      <c r="F122" s="31">
        <v>0</v>
      </c>
      <c r="G122" s="31">
        <v>0</v>
      </c>
      <c r="H122" s="31">
        <v>0</v>
      </c>
      <c r="I122" s="31">
        <v>0</v>
      </c>
      <c r="J122" s="31">
        <v>0</v>
      </c>
      <c r="K122" s="31">
        <v>0</v>
      </c>
      <c r="L122" s="31">
        <f t="shared" si="12"/>
        <v>0</v>
      </c>
    </row>
    <row r="123" spans="1:12" ht="24" hidden="1" x14ac:dyDescent="0.2">
      <c r="A123" s="213">
        <v>3</v>
      </c>
      <c r="D123" s="39" t="s">
        <v>958</v>
      </c>
      <c r="E123" s="209" t="s">
        <v>252</v>
      </c>
      <c r="F123" s="31">
        <v>0</v>
      </c>
      <c r="G123" s="31">
        <v>0</v>
      </c>
      <c r="H123" s="31">
        <v>0</v>
      </c>
      <c r="I123" s="31">
        <v>0</v>
      </c>
      <c r="J123" s="31">
        <v>0</v>
      </c>
      <c r="K123" s="31">
        <v>0</v>
      </c>
      <c r="L123" s="31">
        <f t="shared" si="12"/>
        <v>0</v>
      </c>
    </row>
    <row r="124" spans="1:12" ht="24" hidden="1" x14ac:dyDescent="0.2">
      <c r="A124" s="213">
        <v>3</v>
      </c>
      <c r="D124" s="39" t="s">
        <v>963</v>
      </c>
      <c r="E124" s="209" t="s">
        <v>964</v>
      </c>
      <c r="F124" s="31"/>
      <c r="G124" s="31"/>
      <c r="H124" s="31"/>
      <c r="I124" s="31"/>
      <c r="J124" s="31"/>
      <c r="K124" s="31"/>
      <c r="L124" s="31"/>
    </row>
    <row r="125" spans="1:12" ht="12" hidden="1" customHeight="1" x14ac:dyDescent="0.2">
      <c r="A125" s="213">
        <v>3</v>
      </c>
      <c r="D125" s="263"/>
      <c r="E125" s="239" t="s">
        <v>926</v>
      </c>
      <c r="F125" s="31">
        <v>0</v>
      </c>
      <c r="G125" s="31">
        <v>0</v>
      </c>
      <c r="H125" s="31">
        <v>0</v>
      </c>
      <c r="I125" s="31">
        <v>0</v>
      </c>
      <c r="J125" s="31">
        <v>0</v>
      </c>
      <c r="K125" s="31">
        <v>0</v>
      </c>
      <c r="L125" s="31">
        <f>SUM(F125:K125)</f>
        <v>0</v>
      </c>
    </row>
    <row r="126" spans="1:12" ht="12" hidden="1" customHeight="1" x14ac:dyDescent="0.2">
      <c r="A126" s="213">
        <v>3</v>
      </c>
      <c r="D126" s="39" t="s">
        <v>956</v>
      </c>
      <c r="E126" s="209" t="s">
        <v>966</v>
      </c>
      <c r="F126" s="31"/>
      <c r="G126" s="31"/>
      <c r="H126" s="31"/>
      <c r="I126" s="31"/>
      <c r="J126" s="31"/>
      <c r="K126" s="31"/>
      <c r="L126" s="31"/>
    </row>
    <row r="127" spans="1:12" ht="12" hidden="1" customHeight="1" x14ac:dyDescent="0.2">
      <c r="A127" s="213">
        <v>3</v>
      </c>
      <c r="D127" s="263"/>
      <c r="E127" s="239" t="s">
        <v>967</v>
      </c>
      <c r="F127" s="31">
        <v>0</v>
      </c>
      <c r="G127" s="31">
        <v>0</v>
      </c>
      <c r="H127" s="31">
        <v>0</v>
      </c>
      <c r="I127" s="31">
        <v>0</v>
      </c>
      <c r="J127" s="31">
        <v>0</v>
      </c>
      <c r="K127" s="31">
        <v>0</v>
      </c>
      <c r="L127" s="31">
        <f>SUM(F127:K127)</f>
        <v>0</v>
      </c>
    </row>
    <row r="128" spans="1:12" ht="12" hidden="1" customHeight="1" x14ac:dyDescent="0.2">
      <c r="A128" s="213">
        <v>3</v>
      </c>
      <c r="E128" s="457" t="s">
        <v>405</v>
      </c>
      <c r="F128" s="31">
        <v>0</v>
      </c>
      <c r="G128" s="31">
        <v>0</v>
      </c>
      <c r="H128" s="31">
        <v>0</v>
      </c>
      <c r="I128" s="31">
        <v>0</v>
      </c>
      <c r="J128" s="31">
        <v>0</v>
      </c>
      <c r="K128" s="31">
        <v>0</v>
      </c>
      <c r="L128" s="31">
        <f>SUM(F128:K128)</f>
        <v>0</v>
      </c>
    </row>
    <row r="129" spans="1:12" ht="12" hidden="1" customHeight="1" x14ac:dyDescent="0.2">
      <c r="A129" s="213">
        <v>3</v>
      </c>
      <c r="E129" s="458" t="str">
        <f>_xlfn.CONCAT("Total as at 30 June "&amp;Contents!F3)</f>
        <v>Total as at 30 June 20X2</v>
      </c>
      <c r="F129" s="60">
        <f>SUM(F111:F128)</f>
        <v>0</v>
      </c>
      <c r="G129" s="60">
        <f t="shared" ref="G129:K129" si="13">SUM(G111:G128)</f>
        <v>0</v>
      </c>
      <c r="H129" s="60">
        <f t="shared" si="13"/>
        <v>0</v>
      </c>
      <c r="I129" s="60">
        <f t="shared" si="13"/>
        <v>0</v>
      </c>
      <c r="J129" s="60">
        <f t="shared" si="13"/>
        <v>0</v>
      </c>
      <c r="K129" s="60">
        <f t="shared" si="13"/>
        <v>0</v>
      </c>
      <c r="L129" s="60">
        <f>SUM(L111:L128)</f>
        <v>0</v>
      </c>
    </row>
    <row r="130" spans="1:12" ht="13.5" hidden="1" customHeight="1" x14ac:dyDescent="0.2">
      <c r="A130" s="213">
        <v>3</v>
      </c>
      <c r="E130" s="459"/>
      <c r="F130" s="31"/>
      <c r="G130" s="31"/>
      <c r="H130" s="31"/>
      <c r="I130" s="31"/>
      <c r="J130" s="31"/>
      <c r="K130" s="31"/>
      <c r="L130" s="31"/>
    </row>
    <row r="131" spans="1:12" ht="12" hidden="1" customHeight="1" x14ac:dyDescent="0.2">
      <c r="A131" s="213">
        <v>3</v>
      </c>
      <c r="E131" s="460" t="str">
        <f>_xlfn.CONCAT("Total as at 30 June "&amp;Contents!F3)&amp;" represented by"</f>
        <v>Total as at 30 June 20X2 represented by</v>
      </c>
      <c r="F131" s="31"/>
      <c r="G131" s="31"/>
      <c r="H131" s="31"/>
      <c r="I131" s="31"/>
      <c r="J131" s="31"/>
      <c r="K131" s="31"/>
      <c r="L131" s="31"/>
    </row>
    <row r="132" spans="1:12" ht="12" hidden="1" customHeight="1" x14ac:dyDescent="0.2">
      <c r="A132" s="213">
        <v>3</v>
      </c>
      <c r="D132" s="1144" t="s">
        <v>996</v>
      </c>
      <c r="E132" s="245" t="s">
        <v>933</v>
      </c>
      <c r="F132" s="31">
        <v>0</v>
      </c>
      <c r="G132" s="31">
        <v>0</v>
      </c>
      <c r="H132" s="31">
        <v>0</v>
      </c>
      <c r="I132" s="31">
        <v>0</v>
      </c>
      <c r="J132" s="31">
        <v>0</v>
      </c>
      <c r="K132" s="31">
        <v>0</v>
      </c>
      <c r="L132" s="31">
        <f>SUM(F132:K132)</f>
        <v>0</v>
      </c>
    </row>
    <row r="133" spans="1:12" ht="12" hidden="1" customHeight="1" x14ac:dyDescent="0.2">
      <c r="A133" s="213">
        <v>3</v>
      </c>
      <c r="D133" s="1144"/>
      <c r="E133" s="245" t="s">
        <v>935</v>
      </c>
      <c r="F133" s="31">
        <v>0</v>
      </c>
      <c r="G133" s="31">
        <v>0</v>
      </c>
      <c r="H133" s="31">
        <v>0</v>
      </c>
      <c r="I133" s="31">
        <v>0</v>
      </c>
      <c r="J133" s="31">
        <v>0</v>
      </c>
      <c r="K133" s="31">
        <v>0</v>
      </c>
      <c r="L133" s="31">
        <f>SUM(F133:K133)</f>
        <v>0</v>
      </c>
    </row>
    <row r="134" spans="1:12" ht="12" hidden="1" customHeight="1" x14ac:dyDescent="0.2">
      <c r="A134" s="213">
        <v>3</v>
      </c>
      <c r="E134" s="461" t="str">
        <f>_xlfn.CONCAT("Total as at 30 June "&amp;Contents!F3)</f>
        <v>Total as at 30 June 20X2</v>
      </c>
      <c r="F134" s="60">
        <f>SUM(F131:F133)</f>
        <v>0</v>
      </c>
      <c r="G134" s="60">
        <f t="shared" ref="G134:K134" si="14">SUM(G131:G133)</f>
        <v>0</v>
      </c>
      <c r="H134" s="60">
        <f t="shared" si="14"/>
        <v>0</v>
      </c>
      <c r="I134" s="60">
        <f t="shared" si="14"/>
        <v>0</v>
      </c>
      <c r="J134" s="60">
        <f t="shared" si="14"/>
        <v>0</v>
      </c>
      <c r="K134" s="60">
        <f t="shared" si="14"/>
        <v>0</v>
      </c>
      <c r="L134" s="60">
        <f>SUM(L131:L133)</f>
        <v>0</v>
      </c>
    </row>
    <row r="135" spans="1:12" ht="12.75" customHeight="1" x14ac:dyDescent="0.2">
      <c r="E135" s="245"/>
      <c r="F135" s="287"/>
      <c r="G135" s="287"/>
    </row>
    <row r="136" spans="1:12" ht="12.75" customHeight="1" x14ac:dyDescent="0.2">
      <c r="E136" s="245"/>
      <c r="F136" s="287"/>
      <c r="G136" s="287"/>
    </row>
    <row r="137" spans="1:12" ht="12.75" customHeight="1" x14ac:dyDescent="0.2">
      <c r="E137" s="245"/>
      <c r="F137" s="287"/>
      <c r="G137" s="287"/>
    </row>
    <row r="138" spans="1:12" ht="12.75" customHeight="1" x14ac:dyDescent="0.2">
      <c r="E138" s="245"/>
      <c r="F138" s="287"/>
      <c r="G138" s="287"/>
    </row>
    <row r="139" spans="1:12" ht="12.75" customHeight="1" x14ac:dyDescent="0.2">
      <c r="E139" s="245"/>
      <c r="F139" s="287"/>
      <c r="G139" s="287"/>
    </row>
    <row r="140" spans="1:12" ht="12.75" customHeight="1" x14ac:dyDescent="0.2">
      <c r="E140" s="245"/>
      <c r="F140" s="287"/>
      <c r="G140" s="287"/>
    </row>
    <row r="141" spans="1:12" ht="12.75" customHeight="1" x14ac:dyDescent="0.2">
      <c r="E141" s="245"/>
      <c r="F141" s="287"/>
      <c r="G141" s="287"/>
    </row>
    <row r="142" spans="1:12" ht="12.75" customHeight="1" x14ac:dyDescent="0.2">
      <c r="E142" s="245"/>
      <c r="F142" s="287"/>
      <c r="G142" s="287"/>
    </row>
    <row r="143" spans="1:12" ht="12.75" customHeight="1" x14ac:dyDescent="0.2">
      <c r="E143" s="245"/>
      <c r="F143" s="287"/>
      <c r="G143" s="287"/>
    </row>
    <row r="144" spans="1:12" ht="12.75" customHeight="1" x14ac:dyDescent="0.2">
      <c r="E144" s="245"/>
      <c r="F144" s="287"/>
      <c r="G144" s="287"/>
    </row>
    <row r="145" spans="5:7" ht="12.75" customHeight="1" x14ac:dyDescent="0.2">
      <c r="E145" s="245"/>
      <c r="F145" s="287"/>
      <c r="G145" s="287"/>
    </row>
    <row r="146" spans="5:7" ht="12.75" customHeight="1" x14ac:dyDescent="0.2">
      <c r="E146" s="245"/>
      <c r="F146" s="287"/>
      <c r="G146" s="287"/>
    </row>
    <row r="147" spans="5:7" ht="12.75" customHeight="1" x14ac:dyDescent="0.2">
      <c r="E147" s="245"/>
      <c r="F147" s="287"/>
      <c r="G147" s="287"/>
    </row>
    <row r="148" spans="5:7" ht="12.75" customHeight="1" x14ac:dyDescent="0.2">
      <c r="E148" s="245"/>
      <c r="F148" s="287"/>
      <c r="G148" s="287"/>
    </row>
    <row r="149" spans="5:7" ht="12.75" customHeight="1" x14ac:dyDescent="0.2">
      <c r="E149" s="245"/>
      <c r="F149" s="287"/>
      <c r="G149" s="287"/>
    </row>
    <row r="150" spans="5:7" ht="12.75" customHeight="1" x14ac:dyDescent="0.2">
      <c r="E150" s="245"/>
      <c r="F150" s="287"/>
      <c r="G150" s="287"/>
    </row>
    <row r="151" spans="5:7" ht="12.75" customHeight="1" x14ac:dyDescent="0.2">
      <c r="E151" s="245"/>
      <c r="F151" s="287"/>
      <c r="G151" s="287"/>
    </row>
    <row r="152" spans="5:7" ht="12.75" customHeight="1" x14ac:dyDescent="0.2">
      <c r="E152" s="245"/>
      <c r="F152" s="287"/>
      <c r="G152" s="287"/>
    </row>
    <row r="153" spans="5:7" ht="12.75" customHeight="1" x14ac:dyDescent="0.2">
      <c r="E153" s="245"/>
      <c r="F153" s="287"/>
      <c r="G153" s="287"/>
    </row>
    <row r="154" spans="5:7" ht="12.75" customHeight="1" x14ac:dyDescent="0.2">
      <c r="E154" s="245"/>
      <c r="F154" s="287"/>
      <c r="G154" s="287"/>
    </row>
    <row r="155" spans="5:7" x14ac:dyDescent="0.2">
      <c r="E155" s="209"/>
      <c r="F155" s="275"/>
      <c r="G155" s="287"/>
    </row>
    <row r="156" spans="5:7" ht="13.15" customHeight="1" x14ac:dyDescent="0.2">
      <c r="E156" s="209"/>
      <c r="F156" s="275"/>
      <c r="G156" s="287"/>
    </row>
    <row r="157" spans="5:7" x14ac:dyDescent="0.2">
      <c r="E157" s="209"/>
      <c r="F157" s="275"/>
      <c r="G157" s="287"/>
    </row>
    <row r="158" spans="5:7" x14ac:dyDescent="0.2">
      <c r="E158" s="209"/>
      <c r="F158" s="275"/>
      <c r="G158" s="287"/>
    </row>
    <row r="159" spans="5:7" x14ac:dyDescent="0.2">
      <c r="E159" s="209"/>
      <c r="F159" s="275"/>
      <c r="G159" s="287"/>
    </row>
    <row r="160" spans="5:7" x14ac:dyDescent="0.2">
      <c r="E160" s="209"/>
      <c r="F160" s="275"/>
      <c r="G160" s="287"/>
    </row>
    <row r="161" spans="5:7" x14ac:dyDescent="0.2">
      <c r="E161" s="209"/>
      <c r="F161" s="275"/>
      <c r="G161" s="287"/>
    </row>
    <row r="162" spans="5:7" x14ac:dyDescent="0.2">
      <c r="E162" s="209"/>
      <c r="F162" s="275"/>
      <c r="G162" s="287"/>
    </row>
    <row r="163" spans="5:7" x14ac:dyDescent="0.2">
      <c r="E163" s="209"/>
      <c r="F163" s="275"/>
      <c r="G163" s="287"/>
    </row>
    <row r="164" spans="5:7" x14ac:dyDescent="0.2">
      <c r="E164" s="209"/>
      <c r="F164" s="275"/>
      <c r="G164" s="287"/>
    </row>
    <row r="165" spans="5:7" x14ac:dyDescent="0.2">
      <c r="E165" s="209"/>
      <c r="F165" s="275"/>
      <c r="G165" s="287"/>
    </row>
    <row r="166" spans="5:7" x14ac:dyDescent="0.2">
      <c r="E166" s="209"/>
      <c r="F166" s="275"/>
      <c r="G166" s="287"/>
    </row>
    <row r="167" spans="5:7" x14ac:dyDescent="0.2">
      <c r="E167" s="209"/>
      <c r="F167" s="275"/>
      <c r="G167" s="287"/>
    </row>
    <row r="168" spans="5:7" x14ac:dyDescent="0.2">
      <c r="E168" s="287"/>
      <c r="F168" s="287"/>
      <c r="G168" s="287"/>
    </row>
    <row r="169" spans="5:7" x14ac:dyDescent="0.2">
      <c r="F169" s="474"/>
      <c r="G169" s="287"/>
    </row>
    <row r="170" spans="5:7" x14ac:dyDescent="0.2">
      <c r="F170" s="474"/>
      <c r="G170" s="93"/>
    </row>
    <row r="171" spans="5:7" x14ac:dyDescent="0.2">
      <c r="E171" s="244"/>
      <c r="F171" s="92"/>
      <c r="G171" s="93"/>
    </row>
    <row r="172" spans="5:7" x14ac:dyDescent="0.2">
      <c r="E172" s="209"/>
      <c r="F172" s="215"/>
      <c r="G172" s="215"/>
    </row>
    <row r="173" spans="5:7" x14ac:dyDescent="0.2">
      <c r="E173" s="1173"/>
      <c r="F173" s="1173"/>
      <c r="G173" s="1173"/>
    </row>
    <row r="174" spans="5:7" x14ac:dyDescent="0.2">
      <c r="E174" s="209"/>
      <c r="F174" s="209"/>
      <c r="G174" s="209"/>
    </row>
    <row r="175" spans="5:7" x14ac:dyDescent="0.2">
      <c r="F175" s="275"/>
      <c r="G175" s="287"/>
    </row>
    <row r="176" spans="5:7" x14ac:dyDescent="0.2">
      <c r="F176" s="282"/>
      <c r="G176" s="283"/>
    </row>
    <row r="177" spans="5:7" x14ac:dyDescent="0.2">
      <c r="E177" s="208"/>
      <c r="F177" s="92"/>
      <c r="G177" s="93"/>
    </row>
    <row r="178" spans="5:7" x14ac:dyDescent="0.2">
      <c r="E178" s="396"/>
      <c r="F178" s="92"/>
      <c r="G178" s="93"/>
    </row>
    <row r="179" spans="5:7" x14ac:dyDescent="0.2">
      <c r="E179" s="276"/>
      <c r="F179" s="92"/>
      <c r="G179" s="93"/>
    </row>
    <row r="180" spans="5:7" x14ac:dyDescent="0.2">
      <c r="E180" s="396"/>
      <c r="F180" s="92"/>
      <c r="G180" s="93"/>
    </row>
    <row r="181" spans="5:7" x14ac:dyDescent="0.2">
      <c r="E181" s="408"/>
      <c r="F181" s="92"/>
      <c r="G181" s="93"/>
    </row>
    <row r="182" spans="5:7" x14ac:dyDescent="0.2">
      <c r="E182" s="396"/>
      <c r="F182" s="92"/>
      <c r="G182" s="93"/>
    </row>
    <row r="183" spans="5:7" x14ac:dyDescent="0.2">
      <c r="E183" s="276"/>
      <c r="F183" s="92"/>
      <c r="G183" s="93"/>
    </row>
    <row r="184" spans="5:7" x14ac:dyDescent="0.2">
      <c r="E184" s="396"/>
      <c r="F184" s="92"/>
      <c r="G184" s="93"/>
    </row>
    <row r="185" spans="5:7" x14ac:dyDescent="0.2">
      <c r="E185" s="396"/>
      <c r="F185" s="92"/>
      <c r="G185" s="93"/>
    </row>
    <row r="186" spans="5:7" x14ac:dyDescent="0.2">
      <c r="F186" s="215"/>
      <c r="G186" s="215"/>
    </row>
  </sheetData>
  <mergeCells count="21">
    <mergeCell ref="E59:G59"/>
    <mergeCell ref="B1:C1"/>
    <mergeCell ref="D11:D12"/>
    <mergeCell ref="D15:D16"/>
    <mergeCell ref="D42:D43"/>
    <mergeCell ref="E50:L50"/>
    <mergeCell ref="E51:L51"/>
    <mergeCell ref="E52:L52"/>
    <mergeCell ref="E53:L53"/>
    <mergeCell ref="D55:D57"/>
    <mergeCell ref="E55:L55"/>
    <mergeCell ref="E57:G57"/>
    <mergeCell ref="D132:D133"/>
    <mergeCell ref="E173:G173"/>
    <mergeCell ref="E65:L65"/>
    <mergeCell ref="D67:D68"/>
    <mergeCell ref="E68:L68"/>
    <mergeCell ref="E101:L101"/>
    <mergeCell ref="D109:D110"/>
    <mergeCell ref="D112:D113"/>
    <mergeCell ref="E103:L104"/>
  </mergeCells>
  <printOptions horizontalCentered="1"/>
  <pageMargins left="0.23622047244094491" right="0.23622047244094491" top="0.74803149606299213" bottom="0.74803149606299213" header="0.31496062992125984" footer="0.31496062992125984"/>
  <pageSetup paperSize="9" scale="90" fitToWidth="0" fitToHeight="0" orientation="landscape" r:id="rId1"/>
  <rowBreaks count="2" manualBreakCount="2">
    <brk id="37" min="4" max="11" man="1"/>
    <brk id="102" min="4" max="11" man="1"/>
  </rowBreaks>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C720-25B3-47BB-8491-9A5C2BE549FD}">
  <sheetPr codeName="Sheet45">
    <tabColor theme="8" tint="-0.249977111117893"/>
  </sheetPr>
  <dimension ref="A1:M96"/>
  <sheetViews>
    <sheetView showGridLines="0" view="pageBreakPreview" topLeftCell="D1" zoomScaleNormal="100" zoomScaleSheetLayoutView="100" workbookViewId="0">
      <selection activeCell="S45" sqref="S45"/>
    </sheetView>
  </sheetViews>
  <sheetFormatPr defaultRowHeight="12.75" x14ac:dyDescent="0.2"/>
  <cols>
    <col min="1" max="1" width="5.28515625" style="213" hidden="1" customWidth="1"/>
    <col min="2" max="2" width="5.7109375" style="214" hidden="1" customWidth="1"/>
    <col min="3" max="3" width="3.28515625" style="213" hidden="1" customWidth="1"/>
    <col min="4" max="4" width="51.28515625" style="215" customWidth="1"/>
    <col min="5" max="5" width="11" style="446" customWidth="1"/>
    <col min="6" max="8" width="11" style="215" customWidth="1"/>
    <col min="9" max="9662" width="9.140625" style="213"/>
    <col min="9663" max="9663" width="9.28515625" style="213" customWidth="1"/>
    <col min="9664" max="16384" width="9.140625" style="213"/>
  </cols>
  <sheetData>
    <row r="1" spans="1:13" x14ac:dyDescent="0.2">
      <c r="A1" s="1143" t="s">
        <v>243</v>
      </c>
      <c r="B1" s="1143"/>
    </row>
    <row r="2" spans="1:13" x14ac:dyDescent="0.2">
      <c r="A2" s="213">
        <v>3</v>
      </c>
      <c r="B2" s="214">
        <v>60</v>
      </c>
      <c r="D2" s="473"/>
      <c r="E2" s="473"/>
      <c r="F2" s="209"/>
    </row>
    <row r="3" spans="1:13" ht="12.75" customHeight="1" x14ac:dyDescent="0.2">
      <c r="A3" s="213">
        <v>3</v>
      </c>
      <c r="D3" s="473"/>
      <c r="E3" s="473"/>
      <c r="F3" s="209"/>
    </row>
    <row r="4" spans="1:13" ht="12.75" customHeight="1" x14ac:dyDescent="0.2">
      <c r="A4" s="213">
        <v>3</v>
      </c>
      <c r="B4" s="233"/>
      <c r="D4" s="473"/>
      <c r="E4" s="473"/>
      <c r="F4" s="209"/>
      <c r="G4" s="213"/>
      <c r="H4" s="213"/>
    </row>
    <row r="5" spans="1:13" ht="12.75" customHeight="1" x14ac:dyDescent="0.2">
      <c r="A5" s="213">
        <v>3</v>
      </c>
      <c r="B5" s="233"/>
      <c r="D5" s="473"/>
      <c r="E5" s="473"/>
      <c r="F5" s="209"/>
      <c r="G5" s="213"/>
      <c r="H5" s="213"/>
    </row>
    <row r="6" spans="1:13" ht="12.75" customHeight="1" x14ac:dyDescent="0.2">
      <c r="A6" s="213">
        <v>3</v>
      </c>
      <c r="B6" s="233"/>
      <c r="D6" s="473"/>
      <c r="E6" s="473"/>
      <c r="F6" s="209"/>
      <c r="G6" s="213"/>
      <c r="H6" s="213"/>
    </row>
    <row r="7" spans="1:13" ht="14.25" x14ac:dyDescent="0.2">
      <c r="A7" s="213">
        <v>3</v>
      </c>
      <c r="B7" s="233"/>
      <c r="D7" s="473"/>
      <c r="E7" s="473"/>
      <c r="F7" s="209"/>
      <c r="G7" s="213"/>
      <c r="H7" s="213"/>
    </row>
    <row r="8" spans="1:13" ht="20.25" customHeight="1" x14ac:dyDescent="0.2">
      <c r="A8" s="213">
        <v>3</v>
      </c>
      <c r="B8" s="233"/>
      <c r="D8" s="473"/>
      <c r="E8" s="473"/>
      <c r="F8" s="209"/>
      <c r="G8" s="213"/>
      <c r="H8" s="213"/>
    </row>
    <row r="9" spans="1:13" ht="14.25" x14ac:dyDescent="0.2">
      <c r="A9" s="213">
        <v>3</v>
      </c>
      <c r="B9" s="233"/>
      <c r="D9" s="473"/>
      <c r="E9" s="473"/>
      <c r="F9" s="209"/>
      <c r="G9" s="213"/>
      <c r="H9" s="213"/>
    </row>
    <row r="10" spans="1:13" ht="14.25" x14ac:dyDescent="0.2">
      <c r="A10" s="213">
        <v>3</v>
      </c>
      <c r="B10" s="233"/>
      <c r="D10" s="473"/>
      <c r="E10" s="473"/>
      <c r="F10" s="209"/>
      <c r="G10" s="213"/>
      <c r="H10" s="213"/>
    </row>
    <row r="11" spans="1:13" ht="14.25" x14ac:dyDescent="0.2">
      <c r="A11" s="213">
        <v>3</v>
      </c>
      <c r="B11" s="233"/>
      <c r="D11" s="473"/>
      <c r="E11" s="473"/>
      <c r="F11" s="209"/>
      <c r="G11" s="213"/>
      <c r="H11" s="213"/>
    </row>
    <row r="12" spans="1:13" ht="14.25" x14ac:dyDescent="0.2">
      <c r="A12" s="213">
        <v>3</v>
      </c>
      <c r="B12" s="233"/>
      <c r="D12" s="473"/>
      <c r="E12" s="473"/>
      <c r="F12" s="209"/>
      <c r="G12" s="213"/>
      <c r="H12" s="213"/>
    </row>
    <row r="13" spans="1:13" ht="14.25" x14ac:dyDescent="0.2">
      <c r="A13" s="213">
        <v>3</v>
      </c>
      <c r="B13" s="233"/>
      <c r="D13" s="473"/>
      <c r="E13" s="473"/>
      <c r="F13" s="209"/>
      <c r="G13" s="213"/>
      <c r="H13" s="213"/>
      <c r="M13" s="475"/>
    </row>
    <row r="14" spans="1:13" ht="14.25" x14ac:dyDescent="0.2">
      <c r="A14" s="213">
        <v>3</v>
      </c>
      <c r="B14" s="233"/>
      <c r="D14" s="473"/>
      <c r="E14" s="473"/>
      <c r="F14" s="209"/>
      <c r="G14" s="213"/>
      <c r="H14" s="213"/>
      <c r="M14" s="476"/>
    </row>
    <row r="15" spans="1:13" ht="14.25" x14ac:dyDescent="0.2">
      <c r="A15" s="213">
        <v>3</v>
      </c>
      <c r="B15" s="233"/>
      <c r="D15" s="473"/>
      <c r="E15" s="473"/>
      <c r="F15" s="209"/>
      <c r="G15" s="213"/>
      <c r="H15" s="213"/>
    </row>
    <row r="16" spans="1:13" ht="14.25" x14ac:dyDescent="0.2">
      <c r="A16" s="213">
        <v>3</v>
      </c>
      <c r="B16" s="233"/>
      <c r="D16" s="473"/>
      <c r="E16" s="473"/>
      <c r="F16" s="209"/>
      <c r="G16" s="213"/>
      <c r="H16" s="213"/>
    </row>
    <row r="17" spans="1:13" ht="14.25" x14ac:dyDescent="0.2">
      <c r="A17" s="213">
        <v>3</v>
      </c>
      <c r="B17" s="233"/>
      <c r="D17" s="473"/>
      <c r="E17" s="473"/>
      <c r="F17" s="209"/>
      <c r="G17" s="213"/>
      <c r="H17" s="213"/>
      <c r="M17" s="475"/>
    </row>
    <row r="18" spans="1:13" ht="14.25" x14ac:dyDescent="0.2">
      <c r="A18" s="213">
        <v>3</v>
      </c>
      <c r="B18" s="233"/>
      <c r="D18" s="473"/>
      <c r="E18" s="473"/>
      <c r="F18" s="209"/>
      <c r="G18" s="213"/>
      <c r="H18" s="213"/>
      <c r="M18" s="476"/>
    </row>
    <row r="19" spans="1:13" ht="14.25" x14ac:dyDescent="0.2">
      <c r="A19" s="213">
        <v>3</v>
      </c>
      <c r="B19" s="233"/>
      <c r="D19" s="473"/>
      <c r="E19" s="473"/>
      <c r="F19" s="209"/>
      <c r="G19" s="213"/>
      <c r="H19" s="213"/>
    </row>
    <row r="20" spans="1:13" ht="14.25" x14ac:dyDescent="0.2">
      <c r="A20" s="213">
        <v>3</v>
      </c>
      <c r="B20" s="233"/>
      <c r="D20" s="473"/>
      <c r="E20" s="473"/>
      <c r="F20" s="209"/>
      <c r="G20" s="213"/>
      <c r="H20" s="213"/>
    </row>
    <row r="21" spans="1:13" ht="14.25" x14ac:dyDescent="0.2">
      <c r="A21" s="213">
        <v>3</v>
      </c>
      <c r="B21" s="233"/>
      <c r="D21" s="473"/>
      <c r="E21" s="473"/>
      <c r="F21" s="209"/>
      <c r="G21" s="213"/>
      <c r="H21" s="213"/>
    </row>
    <row r="22" spans="1:13" ht="14.25" x14ac:dyDescent="0.2">
      <c r="A22" s="213">
        <v>3</v>
      </c>
      <c r="B22" s="233"/>
      <c r="D22" s="473"/>
      <c r="E22" s="473"/>
      <c r="F22" s="209"/>
      <c r="G22" s="213"/>
      <c r="H22" s="213"/>
    </row>
    <row r="23" spans="1:13" ht="14.25" x14ac:dyDescent="0.2">
      <c r="A23" s="213">
        <v>3</v>
      </c>
      <c r="B23" s="233"/>
      <c r="D23" s="473"/>
      <c r="E23" s="473"/>
      <c r="F23" s="209"/>
      <c r="G23" s="213"/>
      <c r="H23" s="213"/>
    </row>
    <row r="24" spans="1:13" ht="14.25" x14ac:dyDescent="0.2">
      <c r="A24" s="213">
        <v>3</v>
      </c>
      <c r="B24" s="233"/>
      <c r="D24" s="473"/>
      <c r="E24" s="473"/>
      <c r="F24" s="209"/>
      <c r="G24" s="213"/>
      <c r="H24" s="213"/>
    </row>
    <row r="25" spans="1:13" ht="14.25" x14ac:dyDescent="0.2">
      <c r="A25" s="213">
        <v>3</v>
      </c>
      <c r="B25" s="233"/>
      <c r="D25" s="473"/>
      <c r="E25" s="473"/>
      <c r="F25" s="209"/>
      <c r="G25" s="213"/>
      <c r="H25" s="213"/>
    </row>
    <row r="26" spans="1:13" ht="14.25" x14ac:dyDescent="0.2">
      <c r="A26" s="213">
        <v>3</v>
      </c>
      <c r="B26" s="233"/>
      <c r="D26" s="473"/>
      <c r="E26" s="473"/>
      <c r="F26" s="209"/>
      <c r="G26" s="213"/>
      <c r="H26" s="213"/>
    </row>
    <row r="27" spans="1:13" ht="14.25" x14ac:dyDescent="0.2">
      <c r="A27" s="213">
        <v>3</v>
      </c>
      <c r="B27" s="233"/>
      <c r="D27" s="473"/>
      <c r="E27" s="473"/>
      <c r="F27" s="209"/>
      <c r="G27" s="213"/>
      <c r="H27" s="213"/>
    </row>
    <row r="28" spans="1:13" ht="14.25" x14ac:dyDescent="0.2">
      <c r="A28" s="213">
        <v>3</v>
      </c>
      <c r="B28" s="233"/>
      <c r="D28" s="473"/>
      <c r="E28" s="473"/>
      <c r="F28" s="209"/>
      <c r="G28" s="213"/>
      <c r="H28" s="213"/>
    </row>
    <row r="29" spans="1:13" ht="14.25" x14ac:dyDescent="0.2">
      <c r="A29" s="213">
        <v>3</v>
      </c>
      <c r="B29" s="233"/>
      <c r="D29" s="473"/>
      <c r="E29" s="473"/>
      <c r="F29" s="209"/>
      <c r="G29" s="213"/>
      <c r="H29" s="213"/>
    </row>
    <row r="30" spans="1:13" ht="14.25" x14ac:dyDescent="0.2">
      <c r="A30" s="213">
        <v>3</v>
      </c>
      <c r="B30" s="233"/>
      <c r="D30" s="473"/>
      <c r="E30" s="473"/>
      <c r="F30" s="209"/>
      <c r="G30" s="213"/>
      <c r="H30" s="213"/>
    </row>
    <row r="31" spans="1:13" ht="14.25" x14ac:dyDescent="0.2">
      <c r="A31" s="213">
        <v>3</v>
      </c>
      <c r="B31" s="233"/>
      <c r="D31" s="473"/>
      <c r="E31" s="473"/>
      <c r="F31" s="209"/>
      <c r="G31" s="213"/>
      <c r="H31" s="213"/>
    </row>
    <row r="32" spans="1:13" ht="14.25" x14ac:dyDescent="0.2">
      <c r="A32" s="213">
        <v>3</v>
      </c>
      <c r="B32" s="233"/>
      <c r="D32" s="473"/>
      <c r="E32" s="473"/>
      <c r="F32" s="209"/>
      <c r="G32" s="213"/>
      <c r="H32" s="213"/>
    </row>
    <row r="33" spans="1:8" ht="14.25" x14ac:dyDescent="0.2">
      <c r="A33" s="213">
        <v>3</v>
      </c>
      <c r="B33" s="233"/>
      <c r="D33" s="473"/>
      <c r="E33" s="473"/>
      <c r="F33" s="209"/>
      <c r="G33" s="213"/>
      <c r="H33" s="213"/>
    </row>
    <row r="34" spans="1:8" ht="14.25" x14ac:dyDescent="0.2">
      <c r="A34" s="213">
        <v>3</v>
      </c>
      <c r="B34" s="233"/>
      <c r="D34" s="473"/>
      <c r="E34" s="473"/>
      <c r="F34" s="209"/>
      <c r="G34" s="213"/>
      <c r="H34" s="213"/>
    </row>
    <row r="35" spans="1:8" ht="14.25" x14ac:dyDescent="0.2">
      <c r="A35" s="213">
        <v>3</v>
      </c>
      <c r="B35" s="233"/>
      <c r="D35" s="473"/>
      <c r="E35" s="473"/>
      <c r="F35" s="209"/>
      <c r="G35" s="213"/>
      <c r="H35" s="213"/>
    </row>
    <row r="36" spans="1:8" ht="14.25" x14ac:dyDescent="0.2">
      <c r="A36" s="213">
        <v>3</v>
      </c>
      <c r="B36" s="233"/>
      <c r="D36" s="473"/>
      <c r="E36" s="473"/>
      <c r="F36" s="209"/>
      <c r="G36" s="213"/>
      <c r="H36" s="213"/>
    </row>
    <row r="37" spans="1:8" ht="14.25" x14ac:dyDescent="0.2">
      <c r="A37" s="213">
        <v>3</v>
      </c>
      <c r="B37" s="233"/>
      <c r="D37" s="473"/>
      <c r="E37" s="473"/>
      <c r="F37" s="209"/>
      <c r="G37" s="213"/>
      <c r="H37" s="213"/>
    </row>
    <row r="38" spans="1:8" ht="14.25" x14ac:dyDescent="0.2">
      <c r="A38" s="213">
        <v>3</v>
      </c>
      <c r="B38" s="233"/>
      <c r="D38" s="473"/>
      <c r="E38" s="473"/>
      <c r="F38" s="209"/>
      <c r="G38" s="213"/>
      <c r="H38" s="213"/>
    </row>
    <row r="39" spans="1:8" ht="14.25" x14ac:dyDescent="0.2">
      <c r="A39" s="213">
        <v>3</v>
      </c>
      <c r="B39" s="233"/>
      <c r="D39" s="473"/>
      <c r="E39" s="473"/>
      <c r="F39" s="209"/>
      <c r="G39" s="213"/>
      <c r="H39" s="213"/>
    </row>
    <row r="40" spans="1:8" ht="14.25" x14ac:dyDescent="0.2">
      <c r="A40" s="213">
        <v>3</v>
      </c>
      <c r="B40" s="233"/>
      <c r="D40" s="473"/>
      <c r="E40" s="473"/>
      <c r="F40" s="209"/>
      <c r="G40" s="213"/>
      <c r="H40" s="213"/>
    </row>
    <row r="41" spans="1:8" ht="14.25" x14ac:dyDescent="0.2">
      <c r="A41" s="213">
        <v>3</v>
      </c>
      <c r="B41" s="233"/>
      <c r="D41" s="473"/>
      <c r="E41" s="473"/>
      <c r="F41" s="209"/>
      <c r="G41" s="213"/>
      <c r="H41" s="213"/>
    </row>
    <row r="42" spans="1:8" ht="14.25" x14ac:dyDescent="0.2">
      <c r="A42" s="213">
        <v>3</v>
      </c>
      <c r="B42" s="233"/>
      <c r="D42" s="473"/>
      <c r="E42" s="473"/>
      <c r="F42" s="209"/>
      <c r="G42" s="213"/>
      <c r="H42" s="213"/>
    </row>
    <row r="43" spans="1:8" ht="14.25" x14ac:dyDescent="0.2">
      <c r="A43" s="213">
        <v>3</v>
      </c>
      <c r="B43" s="233"/>
      <c r="D43" s="473"/>
      <c r="E43" s="473"/>
      <c r="F43" s="209"/>
      <c r="G43" s="213"/>
      <c r="H43" s="213"/>
    </row>
    <row r="44" spans="1:8" ht="14.25" x14ac:dyDescent="0.2">
      <c r="A44" s="213">
        <v>3</v>
      </c>
      <c r="B44" s="233"/>
      <c r="D44" s="473"/>
      <c r="E44" s="473"/>
      <c r="F44" s="209"/>
      <c r="G44" s="213"/>
      <c r="H44" s="213"/>
    </row>
    <row r="45" spans="1:8" ht="59.45" customHeight="1" x14ac:dyDescent="0.2">
      <c r="A45" s="213">
        <v>3</v>
      </c>
      <c r="B45" s="233"/>
      <c r="D45" s="473"/>
      <c r="E45" s="473"/>
      <c r="F45" s="209"/>
      <c r="G45" s="213"/>
      <c r="H45" s="213"/>
    </row>
    <row r="46" spans="1:8" ht="14.25" x14ac:dyDescent="0.2">
      <c r="A46" s="213">
        <v>3</v>
      </c>
      <c r="B46" s="233"/>
      <c r="D46" s="473"/>
      <c r="E46" s="473"/>
      <c r="F46" s="209"/>
      <c r="G46" s="213"/>
      <c r="H46" s="213"/>
    </row>
    <row r="47" spans="1:8" ht="14.25" x14ac:dyDescent="0.2">
      <c r="A47" s="213">
        <v>3</v>
      </c>
      <c r="B47" s="233"/>
      <c r="D47" s="473"/>
      <c r="E47" s="473"/>
      <c r="F47" s="209"/>
      <c r="G47" s="213"/>
      <c r="H47" s="213"/>
    </row>
    <row r="48" spans="1:8" x14ac:dyDescent="0.2">
      <c r="D48" s="245"/>
      <c r="E48" s="287"/>
      <c r="G48" s="213"/>
      <c r="H48" s="213"/>
    </row>
    <row r="49" spans="4:8" ht="12.75" customHeight="1" x14ac:dyDescent="0.2">
      <c r="D49" s="245"/>
      <c r="E49" s="287"/>
      <c r="G49" s="213"/>
      <c r="H49" s="213"/>
    </row>
    <row r="50" spans="4:8" ht="12.75" customHeight="1" x14ac:dyDescent="0.2">
      <c r="D50" s="245"/>
      <c r="E50" s="287"/>
      <c r="G50" s="213"/>
      <c r="H50" s="213"/>
    </row>
    <row r="51" spans="4:8" ht="12.75" customHeight="1" x14ac:dyDescent="0.2">
      <c r="D51" s="245"/>
      <c r="E51" s="287"/>
      <c r="G51" s="213"/>
      <c r="H51" s="213"/>
    </row>
    <row r="52" spans="4:8" ht="12.75" customHeight="1" x14ac:dyDescent="0.2">
      <c r="D52" s="245"/>
      <c r="E52" s="287"/>
      <c r="G52" s="213"/>
      <c r="H52" s="213"/>
    </row>
    <row r="53" spans="4:8" ht="12.75" customHeight="1" x14ac:dyDescent="0.2">
      <c r="D53" s="245"/>
      <c r="E53" s="287"/>
      <c r="G53" s="213"/>
      <c r="H53" s="213"/>
    </row>
    <row r="54" spans="4:8" ht="12.75" customHeight="1" x14ac:dyDescent="0.2">
      <c r="D54" s="245"/>
      <c r="E54" s="287"/>
      <c r="G54" s="213"/>
      <c r="H54" s="213"/>
    </row>
    <row r="55" spans="4:8" ht="12.75" customHeight="1" x14ac:dyDescent="0.2">
      <c r="D55" s="245"/>
      <c r="E55" s="287"/>
      <c r="G55" s="213"/>
      <c r="H55" s="213"/>
    </row>
    <row r="56" spans="4:8" ht="12.75" customHeight="1" x14ac:dyDescent="0.2">
      <c r="D56" s="245"/>
      <c r="E56" s="287"/>
      <c r="G56" s="213"/>
      <c r="H56" s="213"/>
    </row>
    <row r="57" spans="4:8" ht="12.75" customHeight="1" x14ac:dyDescent="0.2">
      <c r="D57" s="245"/>
      <c r="E57" s="287"/>
      <c r="G57" s="213"/>
      <c r="H57" s="213"/>
    </row>
    <row r="58" spans="4:8" ht="12.75" customHeight="1" x14ac:dyDescent="0.2">
      <c r="D58" s="245"/>
      <c r="E58" s="287"/>
      <c r="G58" s="213"/>
      <c r="H58" s="213"/>
    </row>
    <row r="59" spans="4:8" ht="12.75" customHeight="1" x14ac:dyDescent="0.2">
      <c r="D59" s="245"/>
      <c r="E59" s="287"/>
    </row>
    <row r="60" spans="4:8" ht="12.75" customHeight="1" x14ac:dyDescent="0.2">
      <c r="D60" s="245"/>
      <c r="E60" s="287"/>
    </row>
    <row r="61" spans="4:8" ht="12.75" customHeight="1" x14ac:dyDescent="0.2">
      <c r="D61" s="245"/>
      <c r="E61" s="287"/>
    </row>
    <row r="62" spans="4:8" ht="12.75" customHeight="1" x14ac:dyDescent="0.2">
      <c r="D62" s="245"/>
      <c r="E62" s="287"/>
    </row>
    <row r="63" spans="4:8" ht="12.75" customHeight="1" x14ac:dyDescent="0.2">
      <c r="D63" s="245"/>
      <c r="E63" s="287"/>
    </row>
    <row r="64" spans="4:8" ht="12.75" customHeight="1" x14ac:dyDescent="0.2">
      <c r="D64" s="209"/>
      <c r="E64" s="275"/>
    </row>
    <row r="65" spans="4:5" ht="12.75" customHeight="1" x14ac:dyDescent="0.2">
      <c r="D65" s="209"/>
      <c r="E65" s="275"/>
    </row>
    <row r="66" spans="4:5" ht="12.75" customHeight="1" x14ac:dyDescent="0.2">
      <c r="D66" s="209"/>
      <c r="E66" s="275"/>
    </row>
    <row r="67" spans="4:5" x14ac:dyDescent="0.2">
      <c r="D67" s="209"/>
      <c r="E67" s="275"/>
    </row>
    <row r="68" spans="4:5" ht="13.15" customHeight="1" x14ac:dyDescent="0.2">
      <c r="D68" s="209"/>
      <c r="E68" s="275"/>
    </row>
    <row r="69" spans="4:5" x14ac:dyDescent="0.2">
      <c r="D69" s="209"/>
      <c r="E69" s="275"/>
    </row>
    <row r="70" spans="4:5" x14ac:dyDescent="0.2">
      <c r="D70" s="209"/>
      <c r="E70" s="275"/>
    </row>
    <row r="71" spans="4:5" x14ac:dyDescent="0.2">
      <c r="D71" s="209"/>
      <c r="E71" s="275"/>
    </row>
    <row r="72" spans="4:5" x14ac:dyDescent="0.2">
      <c r="D72" s="209"/>
      <c r="E72" s="275"/>
    </row>
    <row r="73" spans="4:5" x14ac:dyDescent="0.2">
      <c r="D73" s="209"/>
      <c r="E73" s="275"/>
    </row>
    <row r="74" spans="4:5" x14ac:dyDescent="0.2">
      <c r="D74" s="209"/>
      <c r="E74" s="275"/>
    </row>
    <row r="75" spans="4:5" x14ac:dyDescent="0.2">
      <c r="D75" s="209"/>
      <c r="E75" s="275"/>
    </row>
    <row r="76" spans="4:5" x14ac:dyDescent="0.2">
      <c r="D76" s="209"/>
      <c r="E76" s="275"/>
    </row>
    <row r="77" spans="4:5" x14ac:dyDescent="0.2">
      <c r="D77" s="287"/>
      <c r="E77" s="287"/>
    </row>
    <row r="78" spans="4:5" x14ac:dyDescent="0.2">
      <c r="E78" s="474"/>
    </row>
    <row r="79" spans="4:5" x14ac:dyDescent="0.2">
      <c r="E79" s="474"/>
    </row>
    <row r="80" spans="4:5" x14ac:dyDescent="0.2">
      <c r="D80" s="244"/>
      <c r="E80" s="92"/>
    </row>
    <row r="81" spans="4:8" x14ac:dyDescent="0.2">
      <c r="D81" s="209"/>
      <c r="E81" s="215"/>
    </row>
    <row r="82" spans="4:8" x14ac:dyDescent="0.2">
      <c r="D82" s="1173"/>
      <c r="E82" s="1173"/>
    </row>
    <row r="83" spans="4:8" x14ac:dyDescent="0.2">
      <c r="D83" s="209"/>
      <c r="E83" s="209"/>
    </row>
    <row r="84" spans="4:8" x14ac:dyDescent="0.2">
      <c r="E84" s="275"/>
    </row>
    <row r="85" spans="4:8" x14ac:dyDescent="0.2">
      <c r="E85" s="282"/>
    </row>
    <row r="86" spans="4:8" x14ac:dyDescent="0.2">
      <c r="D86" s="208"/>
      <c r="E86" s="92"/>
    </row>
    <row r="87" spans="4:8" x14ac:dyDescent="0.2">
      <c r="D87" s="396"/>
      <c r="E87" s="92"/>
    </row>
    <row r="88" spans="4:8" x14ac:dyDescent="0.2">
      <c r="D88" s="276"/>
      <c r="E88" s="92"/>
    </row>
    <row r="89" spans="4:8" x14ac:dyDescent="0.2">
      <c r="D89" s="396"/>
      <c r="E89" s="92"/>
    </row>
    <row r="90" spans="4:8" x14ac:dyDescent="0.2">
      <c r="D90" s="408"/>
      <c r="E90" s="92"/>
    </row>
    <row r="91" spans="4:8" x14ac:dyDescent="0.2">
      <c r="D91" s="396"/>
      <c r="E91" s="92"/>
      <c r="F91" s="213"/>
      <c r="G91" s="213"/>
      <c r="H91" s="213"/>
    </row>
    <row r="92" spans="4:8" x14ac:dyDescent="0.2">
      <c r="D92" s="276"/>
      <c r="E92" s="92"/>
      <c r="F92" s="213"/>
      <c r="G92" s="213"/>
      <c r="H92" s="213"/>
    </row>
    <row r="93" spans="4:8" x14ac:dyDescent="0.2">
      <c r="D93" s="396"/>
      <c r="E93" s="92"/>
      <c r="F93" s="213"/>
      <c r="G93" s="213"/>
      <c r="H93" s="213"/>
    </row>
    <row r="94" spans="4:8" x14ac:dyDescent="0.2">
      <c r="D94" s="396"/>
      <c r="E94" s="92"/>
      <c r="F94" s="213"/>
      <c r="G94" s="213"/>
      <c r="H94" s="213"/>
    </row>
    <row r="95" spans="4:8" x14ac:dyDescent="0.2">
      <c r="E95" s="215"/>
      <c r="F95" s="213"/>
      <c r="G95" s="213"/>
      <c r="H95" s="213"/>
    </row>
    <row r="96" spans="4:8" x14ac:dyDescent="0.2">
      <c r="F96" s="213"/>
      <c r="G96" s="213"/>
      <c r="H96" s="213"/>
    </row>
  </sheetData>
  <mergeCells count="2">
    <mergeCell ref="A1:B1"/>
    <mergeCell ref="D82:E82"/>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7" min="3" max="7" man="1"/>
  </rowBreaks>
  <customProperties>
    <customPr name="_pios_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BEF1A-28B1-4418-A228-022E548AF613}">
  <sheetPr codeName="Sheet9">
    <tabColor theme="8" tint="-0.249977111117893"/>
  </sheetPr>
  <dimension ref="A1:L110"/>
  <sheetViews>
    <sheetView showGridLines="0" view="pageBreakPreview" topLeftCell="D6" zoomScaleNormal="100" zoomScaleSheetLayoutView="100" workbookViewId="0">
      <selection activeCell="D1" sqref="D1"/>
    </sheetView>
  </sheetViews>
  <sheetFormatPr defaultColWidth="9.28515625" defaultRowHeight="14.25" x14ac:dyDescent="0.2"/>
  <cols>
    <col min="1" max="1" width="3.5703125" style="1" hidden="1" customWidth="1"/>
    <col min="2" max="2" width="5.7109375" style="1" hidden="1" customWidth="1"/>
    <col min="3" max="3" width="7" style="233" hidden="1" customWidth="1"/>
    <col min="4" max="4" width="17.5703125" style="3" customWidth="1"/>
    <col min="5" max="5" width="43.5703125" style="1" customWidth="1"/>
    <col min="6" max="8" width="12.28515625" style="1" customWidth="1"/>
    <col min="9" max="16384" width="9.28515625" style="1"/>
  </cols>
  <sheetData>
    <row r="1" spans="1:12" ht="24" x14ac:dyDescent="0.2">
      <c r="A1" s="215" t="s">
        <v>0</v>
      </c>
      <c r="B1" s="1093" t="s">
        <v>243</v>
      </c>
      <c r="C1" s="1093"/>
      <c r="D1" s="4" t="s">
        <v>997</v>
      </c>
      <c r="E1" s="245"/>
      <c r="F1" s="245"/>
      <c r="G1" s="265"/>
      <c r="H1" s="265"/>
      <c r="I1" s="215"/>
      <c r="J1" s="215"/>
      <c r="K1" s="215"/>
      <c r="L1" s="215"/>
    </row>
    <row r="2" spans="1:12" x14ac:dyDescent="0.2">
      <c r="A2" s="215">
        <v>2</v>
      </c>
      <c r="E2" s="209"/>
      <c r="F2" s="209"/>
      <c r="H2" s="477" t="str">
        <f>Contents!F3</f>
        <v>20X2</v>
      </c>
      <c r="I2" s="215"/>
      <c r="J2" s="215"/>
      <c r="K2" s="215"/>
      <c r="L2" s="215"/>
    </row>
    <row r="3" spans="1:12" ht="15" thickBot="1" x14ac:dyDescent="0.25">
      <c r="A3" s="215">
        <v>2</v>
      </c>
      <c r="E3" s="230"/>
      <c r="F3" s="230"/>
      <c r="G3" s="230"/>
      <c r="H3" s="231" t="s">
        <v>305</v>
      </c>
      <c r="I3" s="215"/>
      <c r="J3" s="215"/>
      <c r="K3" s="215"/>
      <c r="L3" s="215"/>
    </row>
    <row r="4" spans="1:12" x14ac:dyDescent="0.2">
      <c r="A4" s="215">
        <v>2</v>
      </c>
      <c r="B4" s="1" t="s">
        <v>245</v>
      </c>
      <c r="C4" s="233">
        <v>62</v>
      </c>
      <c r="E4" s="447" t="str">
        <f ca="1">INDEX(TBLStructure[Full Note Title],MATCH(C4,TBLStructure[Model Reference],0))</f>
        <v>3.2B: Investment property</v>
      </c>
      <c r="F4" s="448"/>
      <c r="H4" s="449"/>
      <c r="I4" s="215"/>
      <c r="J4" s="215"/>
      <c r="K4" s="215"/>
      <c r="L4" s="215"/>
    </row>
    <row r="5" spans="1:12" x14ac:dyDescent="0.2">
      <c r="A5" s="215">
        <v>2</v>
      </c>
      <c r="D5" s="4" t="s">
        <v>998</v>
      </c>
      <c r="E5" s="460" t="s">
        <v>999</v>
      </c>
      <c r="F5" s="460"/>
      <c r="H5" s="84">
        <v>0</v>
      </c>
      <c r="I5" s="215"/>
      <c r="J5" s="215"/>
      <c r="K5" s="215"/>
      <c r="L5" s="215"/>
    </row>
    <row r="6" spans="1:12" x14ac:dyDescent="0.2">
      <c r="A6" s="215">
        <v>2</v>
      </c>
      <c r="D6" s="4" t="s">
        <v>1000</v>
      </c>
      <c r="E6" s="245" t="s">
        <v>938</v>
      </c>
      <c r="F6" s="245"/>
      <c r="H6" s="84"/>
      <c r="I6" s="215"/>
      <c r="J6" s="215"/>
      <c r="K6" s="215"/>
      <c r="L6" s="215"/>
    </row>
    <row r="7" spans="1:12" x14ac:dyDescent="0.2">
      <c r="A7" s="215">
        <v>2</v>
      </c>
      <c r="E7" s="457" t="s">
        <v>939</v>
      </c>
      <c r="F7" s="457"/>
      <c r="H7" s="84">
        <v>0</v>
      </c>
      <c r="I7" s="215"/>
      <c r="J7" s="215"/>
      <c r="K7" s="215"/>
      <c r="L7" s="215"/>
    </row>
    <row r="8" spans="1:12" x14ac:dyDescent="0.2">
      <c r="A8" s="215">
        <v>2</v>
      </c>
      <c r="E8" s="457" t="s">
        <v>683</v>
      </c>
      <c r="F8" s="457"/>
      <c r="H8" s="84">
        <v>0</v>
      </c>
      <c r="I8" s="215"/>
      <c r="J8" s="215"/>
      <c r="K8" s="215"/>
      <c r="L8" s="215"/>
    </row>
    <row r="9" spans="1:12" x14ac:dyDescent="0.2">
      <c r="A9" s="215">
        <v>2</v>
      </c>
      <c r="E9" s="457" t="s">
        <v>943</v>
      </c>
      <c r="F9" s="457"/>
      <c r="H9" s="84">
        <v>0</v>
      </c>
      <c r="I9" s="215"/>
      <c r="J9" s="215"/>
      <c r="K9" s="215"/>
      <c r="L9" s="215"/>
    </row>
    <row r="10" spans="1:12" x14ac:dyDescent="0.2">
      <c r="A10" s="215">
        <v>2</v>
      </c>
      <c r="D10" s="4" t="s">
        <v>1000</v>
      </c>
      <c r="E10" s="301" t="s">
        <v>945</v>
      </c>
      <c r="F10" s="301"/>
      <c r="H10" s="84">
        <v>0</v>
      </c>
      <c r="I10" s="215"/>
      <c r="J10" s="215"/>
      <c r="K10" s="215"/>
      <c r="L10" s="215"/>
    </row>
    <row r="11" spans="1:12" s="478" customFormat="1" hidden="1" x14ac:dyDescent="0.2">
      <c r="A11" s="395">
        <v>2</v>
      </c>
      <c r="C11" s="479"/>
      <c r="D11" s="480"/>
      <c r="E11" s="302" t="s">
        <v>1001</v>
      </c>
      <c r="F11" s="481"/>
      <c r="H11" s="456">
        <v>0</v>
      </c>
      <c r="I11" s="395"/>
      <c r="J11" s="395"/>
      <c r="K11" s="395"/>
      <c r="L11" s="395"/>
    </row>
    <row r="12" spans="1:12" x14ac:dyDescent="0.2">
      <c r="A12" s="215">
        <v>2</v>
      </c>
      <c r="D12" s="4" t="s">
        <v>1002</v>
      </c>
      <c r="E12" s="39" t="s">
        <v>1003</v>
      </c>
      <c r="F12" s="39"/>
      <c r="H12" s="84">
        <v>0</v>
      </c>
      <c r="I12" s="215"/>
      <c r="J12" s="215"/>
      <c r="K12" s="215"/>
      <c r="L12" s="215"/>
    </row>
    <row r="13" spans="1:12" x14ac:dyDescent="0.2">
      <c r="A13" s="215">
        <v>2</v>
      </c>
      <c r="D13" s="4" t="s">
        <v>1004</v>
      </c>
      <c r="E13" s="39" t="s">
        <v>1005</v>
      </c>
      <c r="F13" s="39"/>
      <c r="H13" s="84">
        <v>0</v>
      </c>
      <c r="I13" s="215"/>
      <c r="J13" s="215"/>
      <c r="K13" s="215"/>
      <c r="L13" s="215"/>
    </row>
    <row r="14" spans="1:12" s="482" customFormat="1" ht="26.45" customHeight="1" x14ac:dyDescent="0.2">
      <c r="A14" s="356">
        <v>2</v>
      </c>
      <c r="C14" s="483"/>
      <c r="D14" s="43" t="s">
        <v>1006</v>
      </c>
      <c r="E14" s="1145" t="s">
        <v>1007</v>
      </c>
      <c r="F14" s="1145"/>
      <c r="H14" s="84">
        <v>0</v>
      </c>
      <c r="I14" s="356"/>
      <c r="J14" s="356"/>
      <c r="K14" s="356"/>
      <c r="L14" s="356"/>
    </row>
    <row r="15" spans="1:12" x14ac:dyDescent="0.2">
      <c r="A15" s="215">
        <v>2</v>
      </c>
      <c r="D15" s="4" t="s">
        <v>1008</v>
      </c>
      <c r="E15" s="216" t="s">
        <v>1009</v>
      </c>
      <c r="F15" s="216"/>
      <c r="H15" s="84">
        <v>0</v>
      </c>
      <c r="I15" s="215"/>
      <c r="J15" s="215"/>
      <c r="K15" s="215"/>
      <c r="L15" s="215"/>
    </row>
    <row r="16" spans="1:12" x14ac:dyDescent="0.2">
      <c r="A16" s="215">
        <v>2</v>
      </c>
      <c r="D16" s="4" t="s">
        <v>998</v>
      </c>
      <c r="E16" s="441" t="s">
        <v>1010</v>
      </c>
      <c r="F16" s="441"/>
      <c r="H16" s="52">
        <f>SUM(H4:H15)</f>
        <v>0</v>
      </c>
      <c r="I16" s="215"/>
      <c r="J16" s="215"/>
      <c r="K16" s="215"/>
      <c r="L16" s="215"/>
    </row>
    <row r="17" spans="1:12" x14ac:dyDescent="0.2">
      <c r="A17" s="215">
        <v>3</v>
      </c>
      <c r="E17" s="484"/>
      <c r="F17" s="484"/>
      <c r="G17" s="242"/>
      <c r="H17" s="85"/>
      <c r="I17" s="215"/>
      <c r="J17" s="215"/>
      <c r="K17" s="215"/>
      <c r="L17" s="215"/>
    </row>
    <row r="18" spans="1:12" ht="42" hidden="1" customHeight="1" x14ac:dyDescent="0.2">
      <c r="A18" s="215">
        <v>1</v>
      </c>
      <c r="D18" s="485"/>
      <c r="E18" s="1182" t="s">
        <v>1011</v>
      </c>
      <c r="F18" s="1182"/>
      <c r="G18" s="1182"/>
      <c r="H18" s="1182"/>
      <c r="I18" s="215"/>
      <c r="J18" s="215"/>
      <c r="K18" s="215"/>
      <c r="L18" s="215"/>
    </row>
    <row r="19" spans="1:12" ht="185.25" customHeight="1" x14ac:dyDescent="0.2">
      <c r="A19" s="215">
        <v>3</v>
      </c>
      <c r="D19" s="190" t="s">
        <v>1012</v>
      </c>
      <c r="E19" s="245"/>
      <c r="F19" s="245"/>
      <c r="G19" s="265"/>
      <c r="H19" s="265"/>
      <c r="I19" s="215"/>
      <c r="J19" s="215"/>
      <c r="K19" s="215"/>
      <c r="L19" s="215"/>
    </row>
    <row r="20" spans="1:12" ht="38.450000000000003" customHeight="1" x14ac:dyDescent="0.2">
      <c r="A20" s="215">
        <v>3</v>
      </c>
      <c r="E20" s="245"/>
      <c r="F20" s="245"/>
      <c r="G20" s="265"/>
      <c r="H20" s="265"/>
      <c r="I20" s="215"/>
      <c r="J20" s="215"/>
      <c r="K20" s="215"/>
      <c r="L20" s="215"/>
    </row>
    <row r="21" spans="1:12" x14ac:dyDescent="0.2">
      <c r="A21" s="215">
        <v>3</v>
      </c>
      <c r="E21" s="209"/>
      <c r="F21" s="209"/>
      <c r="G21" s="477" t="str">
        <f>Contents!F3</f>
        <v>20X2</v>
      </c>
      <c r="H21" s="486" t="str">
        <f>Contents!F4</f>
        <v>20X1</v>
      </c>
      <c r="I21" s="215"/>
      <c r="J21" s="215"/>
      <c r="K21" s="215"/>
      <c r="L21" s="215"/>
    </row>
    <row r="22" spans="1:12" ht="15" thickBot="1" x14ac:dyDescent="0.25">
      <c r="A22" s="215">
        <v>3</v>
      </c>
      <c r="E22" s="230"/>
      <c r="F22" s="230"/>
      <c r="G22" s="231" t="s">
        <v>305</v>
      </c>
      <c r="H22" s="232" t="s">
        <v>305</v>
      </c>
      <c r="I22" s="215"/>
      <c r="J22" s="215"/>
      <c r="K22" s="215"/>
      <c r="L22" s="215"/>
    </row>
    <row r="23" spans="1:12" x14ac:dyDescent="0.2">
      <c r="A23" s="215">
        <v>3</v>
      </c>
      <c r="E23" s="209"/>
      <c r="F23" s="209"/>
      <c r="G23" s="242"/>
      <c r="H23" s="243"/>
      <c r="I23" s="215"/>
      <c r="J23" s="215"/>
      <c r="K23" s="215"/>
      <c r="L23" s="215"/>
    </row>
    <row r="24" spans="1:12" x14ac:dyDescent="0.2">
      <c r="A24" s="215">
        <v>3</v>
      </c>
      <c r="B24" s="1" t="s">
        <v>245</v>
      </c>
      <c r="C24" s="233">
        <v>63</v>
      </c>
      <c r="D24" s="3" t="s">
        <v>1013</v>
      </c>
      <c r="E24" s="447" t="str">
        <f ca="1">INDEX(TBLStructure[Full Note Title],MATCH(C24,TBLStructure[Model Reference],0))</f>
        <v>3.2C: Inventories</v>
      </c>
      <c r="F24" s="234"/>
      <c r="G24" s="266"/>
      <c r="H24" s="266"/>
      <c r="I24" s="215"/>
      <c r="J24" s="215"/>
      <c r="K24" s="215"/>
      <c r="L24" s="215"/>
    </row>
    <row r="25" spans="1:12" x14ac:dyDescent="0.2">
      <c r="A25" s="215">
        <v>3</v>
      </c>
      <c r="E25" s="208" t="s">
        <v>1014</v>
      </c>
      <c r="F25" s="208"/>
      <c r="G25" s="216"/>
      <c r="H25" s="243"/>
      <c r="I25" s="215"/>
      <c r="J25" s="215"/>
      <c r="K25" s="215"/>
      <c r="L25" s="215"/>
    </row>
    <row r="26" spans="1:12" x14ac:dyDescent="0.2">
      <c r="A26" s="215">
        <v>3</v>
      </c>
      <c r="D26" s="4" t="s">
        <v>1015</v>
      </c>
      <c r="E26" s="285" t="s">
        <v>1016</v>
      </c>
      <c r="F26" s="285"/>
      <c r="G26" s="237">
        <v>0</v>
      </c>
      <c r="H26" s="238">
        <v>0</v>
      </c>
      <c r="I26" s="215"/>
      <c r="J26" s="215"/>
      <c r="K26" s="215"/>
      <c r="L26" s="215"/>
    </row>
    <row r="27" spans="1:12" x14ac:dyDescent="0.2">
      <c r="A27" s="215">
        <v>3</v>
      </c>
      <c r="D27" s="4" t="s">
        <v>1017</v>
      </c>
      <c r="E27" s="285" t="s">
        <v>1018</v>
      </c>
      <c r="F27" s="285"/>
      <c r="G27" s="237">
        <v>0</v>
      </c>
      <c r="H27" s="238">
        <v>0</v>
      </c>
      <c r="I27" s="215"/>
      <c r="J27" s="215"/>
      <c r="K27" s="215"/>
      <c r="L27" s="215"/>
    </row>
    <row r="28" spans="1:12" x14ac:dyDescent="0.2">
      <c r="A28" s="215">
        <v>3</v>
      </c>
      <c r="E28" s="208" t="s">
        <v>1019</v>
      </c>
      <c r="F28" s="208"/>
      <c r="G28" s="240">
        <f>SUM(G25:G27)</f>
        <v>0</v>
      </c>
      <c r="H28" s="487">
        <f>SUM(H25:H27)</f>
        <v>0</v>
      </c>
      <c r="I28" s="215"/>
      <c r="J28" s="215"/>
      <c r="K28" s="215"/>
      <c r="L28" s="215"/>
    </row>
    <row r="29" spans="1:12" x14ac:dyDescent="0.2">
      <c r="A29" s="215">
        <v>3</v>
      </c>
      <c r="D29" s="50" t="s">
        <v>1013</v>
      </c>
      <c r="E29" s="209" t="s">
        <v>1020</v>
      </c>
      <c r="F29" s="209"/>
      <c r="G29" s="237">
        <v>0</v>
      </c>
      <c r="H29" s="238">
        <v>0</v>
      </c>
      <c r="I29" s="215"/>
      <c r="J29" s="215"/>
      <c r="K29" s="215"/>
      <c r="L29" s="215"/>
    </row>
    <row r="30" spans="1:12" x14ac:dyDescent="0.2">
      <c r="A30" s="215">
        <v>3</v>
      </c>
      <c r="E30" s="208" t="s">
        <v>1021</v>
      </c>
      <c r="F30" s="208"/>
      <c r="G30" s="240">
        <f>SUM(G28:G29)</f>
        <v>0</v>
      </c>
      <c r="H30" s="241">
        <f>SUM(H28:H29)</f>
        <v>0</v>
      </c>
      <c r="I30" s="215"/>
      <c r="J30" s="215"/>
      <c r="K30" s="215"/>
      <c r="L30" s="215"/>
    </row>
    <row r="31" spans="1:12" x14ac:dyDescent="0.2">
      <c r="A31" s="215">
        <v>3</v>
      </c>
      <c r="E31" s="267"/>
      <c r="F31" s="267"/>
      <c r="G31" s="236"/>
      <c r="H31" s="265"/>
      <c r="I31" s="215"/>
      <c r="J31" s="215"/>
      <c r="K31" s="215"/>
      <c r="L31" s="215"/>
    </row>
    <row r="32" spans="1:12" x14ac:dyDescent="0.2">
      <c r="A32" s="215">
        <v>3</v>
      </c>
      <c r="D32" s="50" t="s">
        <v>1022</v>
      </c>
      <c r="E32" s="1146" t="s">
        <v>1023</v>
      </c>
      <c r="F32" s="1146"/>
      <c r="G32" s="1146"/>
      <c r="H32" s="1146"/>
      <c r="I32" s="215"/>
      <c r="J32" s="215"/>
      <c r="K32" s="215"/>
      <c r="L32" s="215"/>
    </row>
    <row r="33" spans="1:12" ht="5.45" customHeight="1" x14ac:dyDescent="0.2">
      <c r="A33" s="215">
        <v>3</v>
      </c>
      <c r="E33" s="209"/>
      <c r="F33" s="209"/>
      <c r="G33" s="266"/>
      <c r="H33" s="266"/>
      <c r="I33" s="215"/>
      <c r="J33" s="215"/>
      <c r="K33" s="215"/>
      <c r="L33" s="215"/>
    </row>
    <row r="34" spans="1:12" x14ac:dyDescent="0.2">
      <c r="A34" s="215">
        <v>3</v>
      </c>
      <c r="D34" s="50" t="s">
        <v>1024</v>
      </c>
      <c r="E34" s="1183" t="s">
        <v>1025</v>
      </c>
      <c r="F34" s="1183"/>
      <c r="G34" s="1183"/>
      <c r="H34" s="1183"/>
      <c r="I34" s="215"/>
      <c r="J34" s="215"/>
      <c r="K34" s="215"/>
      <c r="L34" s="215"/>
    </row>
    <row r="35" spans="1:12" ht="5.45" customHeight="1" x14ac:dyDescent="0.2">
      <c r="A35" s="215">
        <v>3</v>
      </c>
      <c r="E35" s="209"/>
      <c r="F35" s="209"/>
      <c r="G35" s="266"/>
      <c r="H35" s="266"/>
      <c r="I35" s="215"/>
      <c r="J35" s="215"/>
      <c r="K35" s="215"/>
      <c r="L35" s="215"/>
    </row>
    <row r="36" spans="1:12" ht="25.15" customHeight="1" x14ac:dyDescent="0.2">
      <c r="A36" s="215">
        <v>1</v>
      </c>
      <c r="D36" s="43" t="s">
        <v>1026</v>
      </c>
      <c r="E36" s="1086" t="s">
        <v>1027</v>
      </c>
      <c r="F36" s="1086"/>
      <c r="G36" s="1086"/>
      <c r="H36" s="1086"/>
      <c r="I36" s="215"/>
      <c r="J36" s="215"/>
      <c r="K36" s="215"/>
      <c r="L36" s="215"/>
    </row>
    <row r="37" spans="1:12" hidden="1" x14ac:dyDescent="0.2">
      <c r="A37" s="215">
        <v>1</v>
      </c>
      <c r="E37" s="1176" t="s">
        <v>1028</v>
      </c>
      <c r="F37" s="1176"/>
      <c r="G37" s="1176"/>
      <c r="H37" s="265"/>
      <c r="I37" s="215"/>
      <c r="J37" s="215"/>
      <c r="K37" s="215"/>
      <c r="L37" s="215"/>
    </row>
    <row r="38" spans="1:12" hidden="1" x14ac:dyDescent="0.2">
      <c r="A38" s="215">
        <v>1</v>
      </c>
      <c r="E38" s="213"/>
      <c r="F38" s="213"/>
      <c r="G38" s="293"/>
      <c r="H38" s="293"/>
      <c r="I38" s="215"/>
      <c r="J38" s="215"/>
      <c r="K38" s="215"/>
      <c r="L38" s="215"/>
    </row>
    <row r="39" spans="1:12" hidden="1" x14ac:dyDescent="0.2">
      <c r="A39" s="215">
        <v>1</v>
      </c>
      <c r="E39" s="1184" t="s">
        <v>1029</v>
      </c>
      <c r="F39" s="1184"/>
      <c r="G39" s="1184"/>
      <c r="H39" s="1184"/>
      <c r="I39" s="215"/>
      <c r="J39" s="215"/>
      <c r="K39" s="215"/>
      <c r="L39" s="215"/>
    </row>
    <row r="40" spans="1:12" ht="169.9" customHeight="1" x14ac:dyDescent="0.2">
      <c r="A40" s="215">
        <v>3</v>
      </c>
      <c r="D40" s="190" t="s">
        <v>1030</v>
      </c>
      <c r="E40" s="209"/>
      <c r="F40" s="209"/>
      <c r="G40" s="236"/>
      <c r="H40" s="265"/>
      <c r="I40" s="215"/>
      <c r="J40" s="215"/>
      <c r="K40" s="215"/>
      <c r="L40" s="215"/>
    </row>
    <row r="41" spans="1:12" x14ac:dyDescent="0.2">
      <c r="A41" s="215">
        <v>3</v>
      </c>
      <c r="E41" s="209"/>
      <c r="F41" s="209"/>
      <c r="G41" s="242"/>
      <c r="H41" s="243"/>
      <c r="I41" s="215"/>
      <c r="J41" s="215"/>
      <c r="K41" s="215"/>
      <c r="L41" s="215"/>
    </row>
    <row r="42" spans="1:12" x14ac:dyDescent="0.2">
      <c r="A42" s="215">
        <v>3</v>
      </c>
      <c r="B42" s="1" t="s">
        <v>245</v>
      </c>
      <c r="C42" s="233">
        <v>64</v>
      </c>
      <c r="E42" s="447" t="str">
        <f ca="1">INDEX(TBLStructure[Full Note Title],MATCH(C42,TBLStructure[Model Reference],0))</f>
        <v>3.2D: Tax assets (competitive neutrality)</v>
      </c>
      <c r="F42" s="234"/>
      <c r="G42" s="242"/>
      <c r="H42" s="236"/>
      <c r="I42" s="215"/>
      <c r="J42" s="215"/>
      <c r="K42" s="215"/>
      <c r="L42" s="215"/>
    </row>
    <row r="43" spans="1:12" x14ac:dyDescent="0.2">
      <c r="A43" s="215">
        <v>3</v>
      </c>
      <c r="E43" s="490" t="s">
        <v>926</v>
      </c>
      <c r="F43" s="490"/>
      <c r="G43" s="237" t="s">
        <v>1031</v>
      </c>
      <c r="H43" s="238" t="s">
        <v>1031</v>
      </c>
      <c r="I43" s="215"/>
      <c r="J43" s="215"/>
      <c r="K43" s="215"/>
      <c r="L43" s="215"/>
    </row>
    <row r="44" spans="1:12" x14ac:dyDescent="0.2">
      <c r="A44" s="215">
        <v>3</v>
      </c>
      <c r="E44" s="208" t="s">
        <v>1032</v>
      </c>
      <c r="F44" s="208"/>
      <c r="G44" s="240">
        <f>SUM(G43)</f>
        <v>0</v>
      </c>
      <c r="H44" s="241">
        <f>SUM(H43)</f>
        <v>0</v>
      </c>
      <c r="I44" s="215"/>
      <c r="J44" s="215"/>
      <c r="K44" s="215"/>
      <c r="L44" s="215"/>
    </row>
    <row r="45" spans="1:12" hidden="1" x14ac:dyDescent="0.2">
      <c r="A45" s="215">
        <v>3</v>
      </c>
      <c r="E45" s="208"/>
      <c r="F45" s="208"/>
      <c r="G45" s="250"/>
      <c r="H45" s="251"/>
      <c r="I45" s="215"/>
      <c r="J45" s="215"/>
      <c r="K45" s="215"/>
      <c r="L45" s="215"/>
    </row>
    <row r="46" spans="1:12" s="213" customFormat="1" ht="24" hidden="1" x14ac:dyDescent="0.2">
      <c r="A46" s="213">
        <v>1</v>
      </c>
      <c r="C46" s="214"/>
      <c r="D46" s="209"/>
      <c r="E46" s="208" t="s">
        <v>1033</v>
      </c>
      <c r="F46" s="267"/>
      <c r="G46" s="261"/>
      <c r="H46" s="251"/>
    </row>
    <row r="47" spans="1:12" s="213" customFormat="1" ht="12.75" hidden="1" x14ac:dyDescent="0.2">
      <c r="A47" s="213">
        <v>1</v>
      </c>
      <c r="C47" s="214"/>
      <c r="D47" s="215"/>
      <c r="E47" s="434" t="s">
        <v>865</v>
      </c>
      <c r="F47" s="285"/>
      <c r="G47" s="84">
        <v>0</v>
      </c>
      <c r="H47" s="85">
        <v>0</v>
      </c>
    </row>
    <row r="48" spans="1:12" s="213" customFormat="1" ht="12.75" hidden="1" x14ac:dyDescent="0.2">
      <c r="A48" s="213">
        <v>1</v>
      </c>
      <c r="C48" s="214"/>
      <c r="D48" s="215"/>
      <c r="E48" s="434" t="s">
        <v>866</v>
      </c>
      <c r="F48" s="285"/>
      <c r="G48" s="84">
        <v>0</v>
      </c>
      <c r="H48" s="85">
        <v>0</v>
      </c>
    </row>
    <row r="49" spans="1:12" s="213" customFormat="1" ht="12.75" hidden="1" x14ac:dyDescent="0.2">
      <c r="A49" s="213">
        <v>1</v>
      </c>
      <c r="C49" s="214"/>
      <c r="D49" s="215"/>
      <c r="E49" s="208" t="s">
        <v>1032</v>
      </c>
      <c r="F49" s="267"/>
      <c r="G49" s="52">
        <f>SUM(G46:G48)</f>
        <v>0</v>
      </c>
      <c r="H49" s="241">
        <f>SUM(H46:H48)</f>
        <v>0</v>
      </c>
    </row>
    <row r="50" spans="1:12" x14ac:dyDescent="0.2">
      <c r="A50" s="215">
        <v>1</v>
      </c>
      <c r="E50" s="208"/>
      <c r="F50" s="208"/>
      <c r="G50" s="84"/>
      <c r="H50" s="238"/>
      <c r="I50" s="215"/>
      <c r="J50" s="215"/>
      <c r="K50" s="215"/>
      <c r="L50" s="215"/>
    </row>
    <row r="51" spans="1:12" x14ac:dyDescent="0.2">
      <c r="A51" s="215">
        <v>3</v>
      </c>
      <c r="B51" s="1" t="s">
        <v>245</v>
      </c>
      <c r="C51" s="233">
        <v>65</v>
      </c>
      <c r="E51" s="447" t="str">
        <f ca="1">INDEX(TBLStructure[Full Note Title],MATCH(C51,TBLStructure[Model Reference],0))</f>
        <v>3.2E: Other non-financial assets</v>
      </c>
      <c r="F51" s="234"/>
      <c r="G51" s="242"/>
      <c r="H51" s="243"/>
      <c r="I51" s="215"/>
      <c r="J51" s="215"/>
      <c r="K51" s="215"/>
      <c r="L51" s="215"/>
    </row>
    <row r="52" spans="1:12" x14ac:dyDescent="0.2">
      <c r="A52" s="215">
        <v>3</v>
      </c>
      <c r="E52" s="54" t="s">
        <v>926</v>
      </c>
      <c r="F52" s="54"/>
      <c r="G52" s="84">
        <v>0</v>
      </c>
      <c r="H52" s="238">
        <v>0</v>
      </c>
      <c r="I52" s="215"/>
      <c r="J52" s="215"/>
      <c r="K52" s="215"/>
      <c r="L52" s="215"/>
    </row>
    <row r="53" spans="1:12" x14ac:dyDescent="0.2">
      <c r="A53" s="215">
        <v>3</v>
      </c>
      <c r="E53" s="285" t="s">
        <v>1034</v>
      </c>
      <c r="F53" s="285"/>
      <c r="G53" s="84">
        <v>0</v>
      </c>
      <c r="H53" s="238">
        <v>0</v>
      </c>
      <c r="I53" s="215"/>
      <c r="J53" s="215"/>
      <c r="K53" s="215"/>
      <c r="L53" s="215"/>
    </row>
    <row r="54" spans="1:12" x14ac:dyDescent="0.2">
      <c r="A54" s="215">
        <v>3</v>
      </c>
      <c r="E54" s="208" t="s">
        <v>1035</v>
      </c>
      <c r="F54" s="208"/>
      <c r="G54" s="52">
        <f>SUM(G52:G53)</f>
        <v>0</v>
      </c>
      <c r="H54" s="241">
        <f>SUM(H52:H53)</f>
        <v>0</v>
      </c>
      <c r="I54" s="215"/>
      <c r="J54" s="215"/>
      <c r="K54" s="215"/>
      <c r="L54" s="215"/>
    </row>
    <row r="55" spans="1:12" x14ac:dyDescent="0.2">
      <c r="A55" s="213">
        <v>1</v>
      </c>
      <c r="E55" s="208"/>
      <c r="F55" s="208"/>
      <c r="G55" s="261"/>
      <c r="H55" s="251"/>
      <c r="I55" s="213"/>
      <c r="J55" s="215"/>
      <c r="K55" s="215"/>
      <c r="L55" s="215"/>
    </row>
    <row r="56" spans="1:12" s="213" customFormat="1" ht="12.75" hidden="1" x14ac:dyDescent="0.2">
      <c r="A56" s="213">
        <v>1</v>
      </c>
      <c r="C56" s="214"/>
      <c r="D56" s="1086"/>
      <c r="E56" s="208" t="s">
        <v>1036</v>
      </c>
      <c r="F56" s="267"/>
      <c r="G56" s="261"/>
      <c r="H56" s="251"/>
    </row>
    <row r="57" spans="1:12" s="213" customFormat="1" ht="12.75" hidden="1" x14ac:dyDescent="0.2">
      <c r="A57" s="213">
        <v>1</v>
      </c>
      <c r="C57" s="214"/>
      <c r="D57" s="1185"/>
      <c r="E57" s="434" t="s">
        <v>865</v>
      </c>
      <c r="F57" s="285"/>
      <c r="G57" s="84">
        <v>0</v>
      </c>
      <c r="H57" s="85">
        <v>0</v>
      </c>
    </row>
    <row r="58" spans="1:12" s="213" customFormat="1" ht="12.75" hidden="1" x14ac:dyDescent="0.2">
      <c r="A58" s="213">
        <v>1</v>
      </c>
      <c r="C58" s="214"/>
      <c r="D58" s="215"/>
      <c r="E58" s="434" t="s">
        <v>866</v>
      </c>
      <c r="F58" s="285"/>
      <c r="G58" s="84">
        <v>0</v>
      </c>
      <c r="H58" s="85">
        <v>0</v>
      </c>
    </row>
    <row r="59" spans="1:12" s="213" customFormat="1" ht="12.75" hidden="1" x14ac:dyDescent="0.2">
      <c r="A59" s="213">
        <v>1</v>
      </c>
      <c r="C59" s="214"/>
      <c r="D59" s="215"/>
      <c r="E59" s="208" t="s">
        <v>1035</v>
      </c>
      <c r="F59" s="267"/>
      <c r="G59" s="52">
        <f>SUM(G56:G58)</f>
        <v>0</v>
      </c>
      <c r="H59" s="241">
        <f>SUM(H56:H58)</f>
        <v>0</v>
      </c>
    </row>
    <row r="60" spans="1:12" hidden="1" x14ac:dyDescent="0.2">
      <c r="A60" s="1">
        <v>3</v>
      </c>
      <c r="E60" s="209"/>
      <c r="F60" s="209"/>
      <c r="G60" s="491"/>
      <c r="H60" s="251"/>
      <c r="J60" s="215"/>
      <c r="K60" s="215"/>
      <c r="L60" s="215"/>
    </row>
    <row r="61" spans="1:12" x14ac:dyDescent="0.2">
      <c r="A61" s="1">
        <v>3</v>
      </c>
      <c r="E61" s="1086" t="s">
        <v>1037</v>
      </c>
      <c r="F61" s="1086"/>
      <c r="G61" s="1086"/>
      <c r="H61" s="251"/>
      <c r="I61" s="1054"/>
      <c r="J61" s="215"/>
      <c r="K61" s="215"/>
      <c r="L61" s="215"/>
    </row>
    <row r="62" spans="1:12" x14ac:dyDescent="0.2">
      <c r="A62" s="1">
        <v>3</v>
      </c>
      <c r="E62" s="1086" t="s">
        <v>1038</v>
      </c>
      <c r="F62" s="1086"/>
      <c r="G62" s="1086"/>
      <c r="H62" s="251"/>
      <c r="J62" s="215"/>
      <c r="K62" s="215"/>
      <c r="L62" s="215"/>
    </row>
    <row r="63" spans="1:12" x14ac:dyDescent="0.2">
      <c r="A63" s="1">
        <v>3</v>
      </c>
      <c r="E63" s="54"/>
      <c r="F63" s="54"/>
      <c r="G63" s="271"/>
      <c r="H63" s="251"/>
      <c r="J63" s="215"/>
      <c r="K63" s="215"/>
      <c r="L63" s="215"/>
    </row>
    <row r="64" spans="1:12" hidden="1" x14ac:dyDescent="0.2">
      <c r="A64" s="1">
        <v>3</v>
      </c>
      <c r="B64" s="213" t="s">
        <v>245</v>
      </c>
      <c r="C64" s="214">
        <v>150</v>
      </c>
      <c r="D64" s="216"/>
      <c r="E64" s="492" t="str">
        <f ca="1">INDEX(TBLStructure[Full Note Title],MATCH(C64,TBLStructure[Model Reference],0))</f>
        <v>3.2FHidden: Joint operations</v>
      </c>
      <c r="F64" s="492"/>
      <c r="G64" s="492"/>
      <c r="H64" s="492"/>
    </row>
    <row r="65" spans="1:8" hidden="1" x14ac:dyDescent="0.2">
      <c r="A65" s="1">
        <v>3</v>
      </c>
      <c r="E65" s="493" t="s">
        <v>1039</v>
      </c>
      <c r="F65" s="493"/>
      <c r="G65" s="494"/>
      <c r="H65" s="494"/>
    </row>
    <row r="66" spans="1:8" hidden="1" x14ac:dyDescent="0.2">
      <c r="A66" s="1">
        <v>1</v>
      </c>
      <c r="E66" s="495"/>
      <c r="F66" s="1177" t="s">
        <v>883</v>
      </c>
      <c r="G66" s="1180" t="s">
        <v>1040</v>
      </c>
      <c r="H66" s="1180"/>
    </row>
    <row r="67" spans="1:8" hidden="1" x14ac:dyDescent="0.2">
      <c r="A67" s="1">
        <v>1</v>
      </c>
      <c r="E67" s="496"/>
      <c r="F67" s="1178"/>
      <c r="G67" s="497" t="str">
        <f>Contents!F3</f>
        <v>20X2</v>
      </c>
      <c r="H67" s="498" t="str">
        <f>Contents!F4</f>
        <v>20X1</v>
      </c>
    </row>
    <row r="68" spans="1:8" hidden="1" x14ac:dyDescent="0.2">
      <c r="A68" s="1">
        <v>1</v>
      </c>
      <c r="E68" s="499"/>
      <c r="F68" s="1179"/>
      <c r="G68" s="500" t="s">
        <v>885</v>
      </c>
      <c r="H68" s="501" t="s">
        <v>885</v>
      </c>
    </row>
    <row r="69" spans="1:8" hidden="1" x14ac:dyDescent="0.2">
      <c r="A69" s="1">
        <v>1</v>
      </c>
      <c r="E69" s="502" t="s">
        <v>1041</v>
      </c>
      <c r="F69" s="299">
        <v>0</v>
      </c>
      <c r="G69" s="503">
        <v>0</v>
      </c>
      <c r="H69" s="504">
        <v>0</v>
      </c>
    </row>
    <row r="70" spans="1:8" hidden="1" x14ac:dyDescent="0.2">
      <c r="A70" s="1">
        <v>1</v>
      </c>
      <c r="E70" s="313"/>
      <c r="F70" s="313"/>
      <c r="G70" s="494"/>
      <c r="H70" s="494"/>
    </row>
    <row r="71" spans="1:8" hidden="1" x14ac:dyDescent="0.2">
      <c r="A71" s="1">
        <v>2</v>
      </c>
      <c r="E71" s="495"/>
      <c r="F71" s="1177"/>
      <c r="G71" s="1180" t="s">
        <v>1040</v>
      </c>
      <c r="H71" s="1180"/>
    </row>
    <row r="72" spans="1:8" hidden="1" x14ac:dyDescent="0.2">
      <c r="A72" s="1">
        <v>2</v>
      </c>
      <c r="E72" s="496"/>
      <c r="F72" s="1178"/>
      <c r="G72" s="497" t="str">
        <f>Contents!F3</f>
        <v>20X2</v>
      </c>
      <c r="H72" s="498" t="str">
        <f>Contents!F4</f>
        <v>20X1</v>
      </c>
    </row>
    <row r="73" spans="1:8" hidden="1" x14ac:dyDescent="0.2">
      <c r="A73" s="1">
        <v>2</v>
      </c>
      <c r="E73" s="499"/>
      <c r="F73" s="1179"/>
      <c r="G73" s="500" t="s">
        <v>885</v>
      </c>
      <c r="H73" s="501" t="s">
        <v>885</v>
      </c>
    </row>
    <row r="74" spans="1:8" hidden="1" x14ac:dyDescent="0.2">
      <c r="A74" s="1">
        <v>2</v>
      </c>
      <c r="E74" s="502" t="s">
        <v>1041</v>
      </c>
      <c r="F74" s="299"/>
      <c r="G74" s="503">
        <v>0</v>
      </c>
      <c r="H74" s="504">
        <v>0</v>
      </c>
    </row>
    <row r="75" spans="1:8" hidden="1" x14ac:dyDescent="0.2">
      <c r="A75" s="1">
        <v>2</v>
      </c>
      <c r="E75" s="313"/>
      <c r="F75" s="313"/>
      <c r="G75" s="494"/>
      <c r="H75" s="494"/>
    </row>
    <row r="76" spans="1:8" hidden="1" x14ac:dyDescent="0.2">
      <c r="A76" s="1">
        <v>3</v>
      </c>
      <c r="E76" s="1181" t="s">
        <v>1042</v>
      </c>
      <c r="F76" s="1181"/>
      <c r="G76" s="1181"/>
      <c r="H76" s="1181"/>
    </row>
    <row r="77" spans="1:8" hidden="1" x14ac:dyDescent="0.2">
      <c r="A77" s="1">
        <v>1</v>
      </c>
      <c r="E77" s="494"/>
      <c r="F77" s="494"/>
      <c r="G77" s="497" t="str">
        <f>Contents!F3</f>
        <v>20X2</v>
      </c>
      <c r="H77" s="498" t="str">
        <f>Contents!F4</f>
        <v>20X1</v>
      </c>
    </row>
    <row r="78" spans="1:8" ht="15" hidden="1" thickBot="1" x14ac:dyDescent="0.25">
      <c r="A78" s="1">
        <v>1</v>
      </c>
      <c r="E78" s="505"/>
      <c r="F78" s="505"/>
      <c r="G78" s="231" t="s">
        <v>305</v>
      </c>
      <c r="H78" s="232" t="s">
        <v>305</v>
      </c>
    </row>
    <row r="79" spans="1:8" hidden="1" x14ac:dyDescent="0.2">
      <c r="A79" s="1">
        <v>1</v>
      </c>
      <c r="E79" s="506" t="s">
        <v>132</v>
      </c>
      <c r="F79" s="506"/>
      <c r="G79" s="247"/>
      <c r="H79" s="248"/>
    </row>
    <row r="80" spans="1:8" hidden="1" x14ac:dyDescent="0.2">
      <c r="A80" s="1">
        <v>1</v>
      </c>
      <c r="E80" s="493" t="s">
        <v>893</v>
      </c>
      <c r="F80" s="493"/>
      <c r="G80" s="247"/>
      <c r="H80" s="248"/>
    </row>
    <row r="81" spans="1:8" hidden="1" x14ac:dyDescent="0.2">
      <c r="A81" s="1">
        <v>1</v>
      </c>
      <c r="E81" s="507" t="s">
        <v>1041</v>
      </c>
      <c r="F81" s="507"/>
      <c r="G81" s="247">
        <v>0</v>
      </c>
      <c r="H81" s="248">
        <v>0</v>
      </c>
    </row>
    <row r="82" spans="1:8" hidden="1" x14ac:dyDescent="0.2">
      <c r="A82" s="1">
        <v>1</v>
      </c>
      <c r="E82" s="493" t="s">
        <v>1043</v>
      </c>
      <c r="F82" s="493"/>
      <c r="G82" s="508">
        <f>SUM(G80:G81)</f>
        <v>0</v>
      </c>
      <c r="H82" s="509">
        <f>SUM(H80:H81)</f>
        <v>0</v>
      </c>
    </row>
    <row r="83" spans="1:8" hidden="1" x14ac:dyDescent="0.2">
      <c r="A83" s="1">
        <v>1</v>
      </c>
      <c r="E83" s="510"/>
      <c r="F83" s="510"/>
      <c r="G83" s="247"/>
      <c r="H83" s="248"/>
    </row>
    <row r="84" spans="1:8" hidden="1" x14ac:dyDescent="0.2">
      <c r="A84" s="1">
        <v>1</v>
      </c>
      <c r="E84" s="493" t="s">
        <v>894</v>
      </c>
      <c r="F84" s="493"/>
      <c r="G84" s="247"/>
      <c r="H84" s="248"/>
    </row>
    <row r="85" spans="1:8" hidden="1" x14ac:dyDescent="0.2">
      <c r="A85" s="1">
        <v>1</v>
      </c>
      <c r="E85" s="507" t="s">
        <v>1041</v>
      </c>
      <c r="F85" s="507"/>
      <c r="G85" s="247">
        <v>0</v>
      </c>
      <c r="H85" s="248">
        <v>0</v>
      </c>
    </row>
    <row r="86" spans="1:8" hidden="1" x14ac:dyDescent="0.2">
      <c r="A86" s="1">
        <v>1</v>
      </c>
      <c r="E86" s="493" t="s">
        <v>1044</v>
      </c>
      <c r="F86" s="493"/>
      <c r="G86" s="508">
        <f>SUM(G84:G85)</f>
        <v>0</v>
      </c>
      <c r="H86" s="509">
        <f>SUM(H84:H85)</f>
        <v>0</v>
      </c>
    </row>
    <row r="87" spans="1:8" hidden="1" x14ac:dyDescent="0.2">
      <c r="A87" s="1">
        <v>1</v>
      </c>
      <c r="E87" s="493" t="s">
        <v>329</v>
      </c>
      <c r="F87" s="493"/>
      <c r="G87" s="508">
        <f>G82+G86</f>
        <v>0</v>
      </c>
      <c r="H87" s="509">
        <f>H82+H86</f>
        <v>0</v>
      </c>
    </row>
    <row r="88" spans="1:8" hidden="1" x14ac:dyDescent="0.2">
      <c r="A88" s="1">
        <v>3</v>
      </c>
      <c r="E88" s="193"/>
      <c r="F88" s="193"/>
      <c r="G88" s="193"/>
      <c r="H88" s="193"/>
    </row>
    <row r="89" spans="1:8" hidden="1" x14ac:dyDescent="0.2">
      <c r="A89" s="1">
        <v>3</v>
      </c>
      <c r="E89" s="193"/>
      <c r="F89" s="193"/>
      <c r="G89" s="193"/>
      <c r="H89" s="193"/>
    </row>
    <row r="90" spans="1:8" hidden="1" x14ac:dyDescent="0.2"/>
    <row r="91" spans="1:8" ht="9" hidden="1" customHeight="1" x14ac:dyDescent="0.2"/>
    <row r="92" spans="1:8" x14ac:dyDescent="0.2">
      <c r="A92" s="1">
        <v>3</v>
      </c>
      <c r="B92" s="213" t="s">
        <v>245</v>
      </c>
      <c r="C92" s="214">
        <v>163</v>
      </c>
      <c r="D92" s="39" t="s">
        <v>1045</v>
      </c>
      <c r="E92" s="448" t="str">
        <f ca="1">INDEX(TBLStructure[Full Note Title],MATCH(C92,TBLStructure[Model Reference],0))</f>
        <v>3.2F: Transfers to acquire or construct a non-financial asset</v>
      </c>
      <c r="F92" s="448"/>
      <c r="G92" s="449"/>
      <c r="H92" s="449"/>
    </row>
    <row r="93" spans="1:8" ht="22.9" customHeight="1" x14ac:dyDescent="0.2">
      <c r="D93" s="39"/>
      <c r="G93" s="486" t="s">
        <v>1046</v>
      </c>
      <c r="H93" s="486" t="s">
        <v>385</v>
      </c>
    </row>
    <row r="94" spans="1:8" ht="15" thickBot="1" x14ac:dyDescent="0.25">
      <c r="G94" s="231" t="s">
        <v>305</v>
      </c>
      <c r="H94" s="232" t="s">
        <v>305</v>
      </c>
    </row>
    <row r="95" spans="1:8" x14ac:dyDescent="0.2">
      <c r="E95" s="276" t="s">
        <v>1047</v>
      </c>
    </row>
    <row r="96" spans="1:8" x14ac:dyDescent="0.2">
      <c r="E96" s="276" t="s">
        <v>1048</v>
      </c>
    </row>
    <row r="98" spans="1:8" ht="72.599999999999994" customHeight="1" x14ac:dyDescent="0.2">
      <c r="D98" s="205" t="s">
        <v>1049</v>
      </c>
      <c r="E98" s="1173" t="s">
        <v>1050</v>
      </c>
      <c r="F98" s="1173"/>
      <c r="G98" s="1173"/>
      <c r="H98" s="1173"/>
    </row>
    <row r="99" spans="1:8" x14ac:dyDescent="0.2">
      <c r="A99" s="1">
        <v>3</v>
      </c>
      <c r="B99" s="213" t="s">
        <v>245</v>
      </c>
      <c r="C99" s="214">
        <v>167</v>
      </c>
      <c r="D99" s="511"/>
      <c r="E99" s="448" t="str">
        <f ca="1">INDEX(TBLStructure[Full Note Title],MATCH(C99,TBLStructure[Model Reference],0))</f>
        <v>3.2G: Service concession arrangements</v>
      </c>
      <c r="F99" s="448"/>
      <c r="G99" s="449"/>
      <c r="H99" s="449"/>
    </row>
    <row r="100" spans="1:8" x14ac:dyDescent="0.2">
      <c r="E100" s="215"/>
      <c r="F100" s="215"/>
      <c r="G100" s="512" t="str">
        <f>Contents!F3</f>
        <v>20X2</v>
      </c>
      <c r="H100" s="486" t="str">
        <f>Contents!F4</f>
        <v>20X1</v>
      </c>
    </row>
    <row r="101" spans="1:8" ht="15" thickBot="1" x14ac:dyDescent="0.25">
      <c r="E101" s="230"/>
      <c r="F101" s="230"/>
      <c r="G101" s="231" t="s">
        <v>305</v>
      </c>
      <c r="H101" s="232" t="s">
        <v>305</v>
      </c>
    </row>
    <row r="102" spans="1:8" x14ac:dyDescent="0.2">
      <c r="D102" s="513" t="s">
        <v>971</v>
      </c>
      <c r="E102" s="514" t="s">
        <v>558</v>
      </c>
    </row>
    <row r="103" spans="1:8" x14ac:dyDescent="0.2">
      <c r="E103" s="515" t="s">
        <v>1051</v>
      </c>
      <c r="G103" s="84">
        <v>0</v>
      </c>
      <c r="H103" s="85">
        <v>0</v>
      </c>
    </row>
    <row r="104" spans="1:8" x14ac:dyDescent="0.2">
      <c r="E104" s="208" t="s">
        <v>1052</v>
      </c>
      <c r="F104" s="267"/>
      <c r="G104" s="52">
        <f>SUM(G103)</f>
        <v>0</v>
      </c>
      <c r="H104" s="258">
        <f>SUM(H103)</f>
        <v>0</v>
      </c>
    </row>
    <row r="105" spans="1:8" x14ac:dyDescent="0.2">
      <c r="D105" s="516"/>
      <c r="E105" s="208"/>
      <c r="F105" s="267"/>
      <c r="G105" s="84"/>
      <c r="H105" s="85"/>
    </row>
    <row r="106" spans="1:8" x14ac:dyDescent="0.2">
      <c r="D106" s="513" t="s">
        <v>971</v>
      </c>
      <c r="E106" s="1173" t="s">
        <v>1053</v>
      </c>
      <c r="F106" s="1173"/>
      <c r="G106" s="1173"/>
      <c r="H106" s="1173"/>
    </row>
    <row r="107" spans="1:8" x14ac:dyDescent="0.2">
      <c r="E107" s="209"/>
      <c r="F107" s="209"/>
      <c r="G107" s="266"/>
      <c r="H107" s="266"/>
    </row>
    <row r="108" spans="1:8" ht="36" customHeight="1" x14ac:dyDescent="0.2">
      <c r="D108" s="517" t="s">
        <v>1054</v>
      </c>
      <c r="E108" s="1173" t="s">
        <v>1055</v>
      </c>
      <c r="F108" s="1173"/>
      <c r="G108" s="1173"/>
      <c r="H108" s="1173"/>
    </row>
    <row r="109" spans="1:8" x14ac:dyDescent="0.2">
      <c r="E109" s="1173" t="s">
        <v>1056</v>
      </c>
      <c r="F109" s="1173"/>
      <c r="G109" s="1173"/>
      <c r="H109" s="1173"/>
    </row>
    <row r="110" spans="1:8" x14ac:dyDescent="0.2">
      <c r="E110" s="193"/>
      <c r="G110" s="193"/>
      <c r="H110" s="193"/>
    </row>
  </sheetData>
  <mergeCells count="20">
    <mergeCell ref="F66:F68"/>
    <mergeCell ref="G66:H66"/>
    <mergeCell ref="B1:C1"/>
    <mergeCell ref="E14:F14"/>
    <mergeCell ref="E18:H18"/>
    <mergeCell ref="E32:H32"/>
    <mergeCell ref="E34:H34"/>
    <mergeCell ref="E36:H36"/>
    <mergeCell ref="E37:G37"/>
    <mergeCell ref="E39:H39"/>
    <mergeCell ref="D56:D57"/>
    <mergeCell ref="E61:G61"/>
    <mergeCell ref="E62:G62"/>
    <mergeCell ref="E109:H109"/>
    <mergeCell ref="F71:F73"/>
    <mergeCell ref="G71:H71"/>
    <mergeCell ref="E76:H76"/>
    <mergeCell ref="E98:H98"/>
    <mergeCell ref="E106:H106"/>
    <mergeCell ref="E108:H108"/>
  </mergeCells>
  <printOptions horizontalCentered="1"/>
  <pageMargins left="0.23622047244094491" right="0.23622047244094491" top="0.74803149606299213" bottom="0.74803149606299213" header="0.31496062992125984" footer="0.31496062992125984"/>
  <pageSetup paperSize="9" fitToHeight="0" orientation="portrait" r:id="rId1"/>
  <rowBreaks count="2" manualBreakCount="2">
    <brk id="20" min="4" max="7" man="1"/>
    <brk id="63" min="4" max="7" man="1"/>
  </rowBreaks>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4F819-1868-4FC9-A985-0E133A6ABB19}">
  <sheetPr codeName="Sheet46">
    <tabColor theme="8" tint="0.79998168889431442"/>
  </sheetPr>
  <dimension ref="A1:L80"/>
  <sheetViews>
    <sheetView showGridLines="0" view="pageBreakPreview" topLeftCell="D1" zoomScaleNormal="100" zoomScaleSheetLayoutView="100" workbookViewId="0">
      <selection activeCell="Y85" sqref="Y85"/>
    </sheetView>
  </sheetViews>
  <sheetFormatPr defaultRowHeight="12.75" x14ac:dyDescent="0.2"/>
  <cols>
    <col min="1" max="1" width="5.7109375" style="213" hidden="1" customWidth="1"/>
    <col min="2" max="2" width="4.28515625" style="213" hidden="1" customWidth="1"/>
    <col min="3" max="3" width="7" style="214" hidden="1" customWidth="1"/>
    <col min="4" max="4" width="15.42578125" style="215" customWidth="1"/>
    <col min="5" max="5" width="59.7109375" style="215" customWidth="1"/>
    <col min="6" max="7" width="11" style="215" customWidth="1"/>
    <col min="8" max="11" width="9.140625" style="213"/>
    <col min="12" max="12" width="11.42578125" style="213" bestFit="1" customWidth="1"/>
    <col min="13" max="9667" width="9.140625" style="213"/>
    <col min="9668" max="9668" width="9.28515625" style="213" customWidth="1"/>
    <col min="9669" max="16384" width="9.140625" style="213"/>
  </cols>
  <sheetData>
    <row r="1" spans="1:7" ht="36" x14ac:dyDescent="0.2">
      <c r="A1" s="213" t="s">
        <v>0</v>
      </c>
      <c r="B1" s="1143" t="s">
        <v>243</v>
      </c>
      <c r="C1" s="1143"/>
      <c r="D1" s="1060" t="s">
        <v>997</v>
      </c>
    </row>
    <row r="2" spans="1:7" x14ac:dyDescent="0.2">
      <c r="A2" s="213">
        <v>3</v>
      </c>
      <c r="B2" s="213" t="s">
        <v>577</v>
      </c>
      <c r="C2" s="214">
        <v>66</v>
      </c>
      <c r="E2" s="224" t="str">
        <f ca="1">INDEX(TBLStructure[Number],MATCH(C2,TBLStructure[Model Reference],0))&amp;"."&amp;INDEX(TBLStructure[Sub Number],MATCH(C2,TBLStructure[Model Reference],0))&amp;" "&amp;INDEX(TBLStructure[Sub-category],MATCH(C2,TBLStructure[Model Reference],0))</f>
        <v>3.3 Payables</v>
      </c>
      <c r="F2" s="224"/>
      <c r="G2" s="224"/>
    </row>
    <row r="3" spans="1:7" ht="3.6" customHeight="1" x14ac:dyDescent="0.2">
      <c r="A3" s="213">
        <v>3</v>
      </c>
    </row>
    <row r="4" spans="1:7" x14ac:dyDescent="0.2">
      <c r="A4" s="213">
        <v>3</v>
      </c>
      <c r="E4" s="209"/>
      <c r="F4" s="392" t="str">
        <f>Contents!F3</f>
        <v>20X2</v>
      </c>
      <c r="G4" s="393" t="str">
        <f>Contents!F4</f>
        <v>20X1</v>
      </c>
    </row>
    <row r="5" spans="1:7" ht="13.5" thickBot="1" x14ac:dyDescent="0.25">
      <c r="A5" s="213">
        <v>3</v>
      </c>
      <c r="E5" s="230"/>
      <c r="F5" s="279" t="s">
        <v>305</v>
      </c>
      <c r="G5" s="280" t="s">
        <v>305</v>
      </c>
    </row>
    <row r="6" spans="1:7" ht="14.25" x14ac:dyDescent="0.2">
      <c r="A6" s="213">
        <v>3</v>
      </c>
      <c r="B6" s="1" t="s">
        <v>245</v>
      </c>
      <c r="C6" s="233">
        <v>66</v>
      </c>
      <c r="D6" s="3"/>
      <c r="E6" s="447" t="str">
        <f ca="1">INDEX(TBLStructure[Full Note Title],MATCH(C6,TBLStructure[Model Reference],0))</f>
        <v>3.3A: Suppliers</v>
      </c>
      <c r="G6" s="275"/>
    </row>
    <row r="7" spans="1:7" x14ac:dyDescent="0.2">
      <c r="A7" s="213">
        <v>3</v>
      </c>
      <c r="E7" s="209" t="s">
        <v>1057</v>
      </c>
      <c r="F7" s="31">
        <v>0</v>
      </c>
      <c r="G7" s="32">
        <v>0</v>
      </c>
    </row>
    <row r="8" spans="1:7" x14ac:dyDescent="0.2">
      <c r="D8" s="4" t="s">
        <v>841</v>
      </c>
      <c r="E8" s="209" t="s">
        <v>1058</v>
      </c>
      <c r="F8" s="31">
        <v>0</v>
      </c>
      <c r="G8" s="32">
        <v>0</v>
      </c>
    </row>
    <row r="9" spans="1:7" x14ac:dyDescent="0.2">
      <c r="D9" s="3" t="s">
        <v>843</v>
      </c>
      <c r="E9" s="209" t="s">
        <v>1059</v>
      </c>
      <c r="F9" s="31">
        <v>0</v>
      </c>
      <c r="G9" s="32">
        <v>0</v>
      </c>
    </row>
    <row r="10" spans="1:7" x14ac:dyDescent="0.2">
      <c r="A10" s="213">
        <v>3</v>
      </c>
      <c r="E10" s="208" t="s">
        <v>606</v>
      </c>
      <c r="F10" s="60">
        <f>SUM(F6:F9)</f>
        <v>0</v>
      </c>
      <c r="G10" s="60">
        <f>SUM(G6:G9)</f>
        <v>0</v>
      </c>
    </row>
    <row r="11" spans="1:7" ht="7.9" customHeight="1" x14ac:dyDescent="0.2">
      <c r="A11" s="213">
        <v>1</v>
      </c>
      <c r="E11" s="208"/>
      <c r="F11" s="92"/>
      <c r="G11" s="93"/>
    </row>
    <row r="12" spans="1:7" hidden="1" x14ac:dyDescent="0.2">
      <c r="A12" s="213">
        <v>1</v>
      </c>
      <c r="D12" s="1086"/>
      <c r="E12" s="208" t="s">
        <v>1060</v>
      </c>
      <c r="F12" s="267"/>
      <c r="G12" s="92"/>
    </row>
    <row r="13" spans="1:7" hidden="1" x14ac:dyDescent="0.2">
      <c r="A13" s="213">
        <v>1</v>
      </c>
      <c r="D13" s="1086"/>
      <c r="E13" s="434" t="s">
        <v>865</v>
      </c>
      <c r="F13" s="31">
        <v>0</v>
      </c>
      <c r="G13" s="32">
        <v>0</v>
      </c>
    </row>
    <row r="14" spans="1:7" hidden="1" x14ac:dyDescent="0.2">
      <c r="A14" s="213">
        <v>1</v>
      </c>
      <c r="E14" s="434" t="s">
        <v>866</v>
      </c>
      <c r="F14" s="31">
        <v>0</v>
      </c>
      <c r="G14" s="32">
        <v>0</v>
      </c>
    </row>
    <row r="15" spans="1:7" hidden="1" x14ac:dyDescent="0.2">
      <c r="A15" s="213">
        <v>1</v>
      </c>
      <c r="E15" s="208" t="s">
        <v>606</v>
      </c>
      <c r="F15" s="60">
        <f>SUM(G12:G14)</f>
        <v>0</v>
      </c>
      <c r="G15" s="61">
        <f>SUM(G12:G14)</f>
        <v>0</v>
      </c>
    </row>
    <row r="16" spans="1:7" ht="7.9" hidden="1" customHeight="1" x14ac:dyDescent="0.2">
      <c r="A16" s="213">
        <v>1</v>
      </c>
      <c r="E16" s="208"/>
      <c r="F16" s="92"/>
      <c r="G16" s="93"/>
    </row>
    <row r="17" spans="1:8" x14ac:dyDescent="0.2">
      <c r="A17" s="213">
        <v>3</v>
      </c>
      <c r="D17" s="215" t="s">
        <v>1061</v>
      </c>
      <c r="E17" s="1173" t="s">
        <v>1062</v>
      </c>
      <c r="F17" s="1173"/>
      <c r="G17" s="1173"/>
    </row>
    <row r="18" spans="1:8" ht="12.75" customHeight="1" x14ac:dyDescent="0.2">
      <c r="D18" s="215" t="s">
        <v>1063</v>
      </c>
      <c r="E18" s="1086" t="s">
        <v>1064</v>
      </c>
      <c r="F18" s="1086"/>
      <c r="G18" s="1086"/>
      <c r="H18" s="209"/>
    </row>
    <row r="19" spans="1:8" x14ac:dyDescent="0.2">
      <c r="D19" s="215" t="s">
        <v>1063</v>
      </c>
      <c r="E19" s="1086" t="s">
        <v>1065</v>
      </c>
      <c r="F19" s="1086"/>
      <c r="G19" s="1086"/>
      <c r="H19" s="209"/>
    </row>
    <row r="20" spans="1:8" x14ac:dyDescent="0.2">
      <c r="A20" s="213">
        <v>3</v>
      </c>
      <c r="E20" s="1086" t="s">
        <v>1066</v>
      </c>
      <c r="F20" s="1086"/>
      <c r="G20" s="1086"/>
    </row>
    <row r="21" spans="1:8" x14ac:dyDescent="0.2">
      <c r="E21" s="209"/>
      <c r="F21" s="209"/>
      <c r="G21" s="209"/>
    </row>
    <row r="22" spans="1:8" ht="14.25" x14ac:dyDescent="0.2">
      <c r="A22" s="213">
        <v>3</v>
      </c>
      <c r="B22" s="1" t="s">
        <v>245</v>
      </c>
      <c r="C22" s="233">
        <v>67</v>
      </c>
      <c r="D22" s="3"/>
      <c r="E22" s="447" t="str">
        <f ca="1">INDEX(TBLStructure[Full Note Title],MATCH(C22,TBLStructure[Model Reference],0))</f>
        <v>3.3B: Subsidies</v>
      </c>
      <c r="G22" s="32"/>
    </row>
    <row r="23" spans="1:8" x14ac:dyDescent="0.2">
      <c r="A23" s="213">
        <v>3</v>
      </c>
      <c r="E23" s="244" t="s">
        <v>926</v>
      </c>
      <c r="F23" s="31">
        <v>0</v>
      </c>
      <c r="G23" s="32">
        <v>0</v>
      </c>
    </row>
    <row r="24" spans="1:8" x14ac:dyDescent="0.2">
      <c r="A24" s="213">
        <v>3</v>
      </c>
      <c r="E24" s="208" t="s">
        <v>768</v>
      </c>
      <c r="F24" s="60">
        <f>F23</f>
        <v>0</v>
      </c>
      <c r="G24" s="61">
        <f>G23</f>
        <v>0</v>
      </c>
    </row>
    <row r="25" spans="1:8" ht="7.9" customHeight="1" x14ac:dyDescent="0.2">
      <c r="A25" s="213">
        <v>1</v>
      </c>
      <c r="E25" s="208"/>
      <c r="F25" s="92"/>
      <c r="G25" s="93"/>
    </row>
    <row r="26" spans="1:8" hidden="1" x14ac:dyDescent="0.2">
      <c r="A26" s="213">
        <v>1</v>
      </c>
      <c r="D26" s="1146"/>
      <c r="E26" s="208" t="s">
        <v>1067</v>
      </c>
      <c r="F26" s="267"/>
      <c r="G26" s="92"/>
    </row>
    <row r="27" spans="1:8" hidden="1" x14ac:dyDescent="0.2">
      <c r="A27" s="213">
        <v>1</v>
      </c>
      <c r="D27" s="1146"/>
      <c r="E27" s="434" t="s">
        <v>865</v>
      </c>
      <c r="F27" s="31">
        <v>0</v>
      </c>
      <c r="G27" s="32">
        <v>0</v>
      </c>
    </row>
    <row r="28" spans="1:8" hidden="1" x14ac:dyDescent="0.2">
      <c r="A28" s="213">
        <v>1</v>
      </c>
      <c r="D28" s="309"/>
      <c r="E28" s="434" t="s">
        <v>866</v>
      </c>
      <c r="F28" s="31">
        <v>0</v>
      </c>
      <c r="G28" s="32">
        <v>0</v>
      </c>
    </row>
    <row r="29" spans="1:8" hidden="1" x14ac:dyDescent="0.2">
      <c r="A29" s="213">
        <v>1</v>
      </c>
      <c r="D29" s="309"/>
      <c r="E29" s="208" t="s">
        <v>768</v>
      </c>
      <c r="F29" s="60">
        <f>SUM(G26:G28)</f>
        <v>0</v>
      </c>
      <c r="G29" s="61">
        <f>SUM(G26:G28)</f>
        <v>0</v>
      </c>
    </row>
    <row r="30" spans="1:8" hidden="1" x14ac:dyDescent="0.2">
      <c r="A30" s="213">
        <v>1</v>
      </c>
      <c r="E30" s="208"/>
      <c r="F30" s="31"/>
      <c r="G30" s="32"/>
    </row>
    <row r="31" spans="1:8" ht="14.25" x14ac:dyDescent="0.2">
      <c r="A31" s="213">
        <v>3</v>
      </c>
      <c r="B31" s="1" t="s">
        <v>245</v>
      </c>
      <c r="C31" s="233">
        <v>68</v>
      </c>
      <c r="D31" s="3"/>
      <c r="E31" s="447" t="str">
        <f ca="1">INDEX(TBLStructure[Full Note Title],MATCH(C31,TBLStructure[Model Reference],0))</f>
        <v>3.3C: Personal benefits</v>
      </c>
      <c r="F31" s="31"/>
      <c r="G31" s="32"/>
    </row>
    <row r="32" spans="1:8" x14ac:dyDescent="0.2">
      <c r="A32" s="213">
        <v>3</v>
      </c>
      <c r="E32" s="264" t="s">
        <v>615</v>
      </c>
      <c r="F32" s="31">
        <v>0</v>
      </c>
      <c r="G32" s="32">
        <v>0</v>
      </c>
    </row>
    <row r="33" spans="1:12" x14ac:dyDescent="0.2">
      <c r="A33" s="213">
        <v>3</v>
      </c>
      <c r="E33" s="208" t="s">
        <v>772</v>
      </c>
      <c r="F33" s="60">
        <f>F32</f>
        <v>0</v>
      </c>
      <c r="G33" s="61">
        <f>G32</f>
        <v>0</v>
      </c>
    </row>
    <row r="34" spans="1:12" ht="7.9" customHeight="1" x14ac:dyDescent="0.2">
      <c r="A34" s="213">
        <v>1</v>
      </c>
      <c r="E34" s="208"/>
      <c r="F34" s="92"/>
      <c r="G34" s="93"/>
    </row>
    <row r="35" spans="1:12" hidden="1" x14ac:dyDescent="0.2">
      <c r="A35" s="213">
        <v>1</v>
      </c>
      <c r="D35" s="1146"/>
      <c r="E35" s="208" t="s">
        <v>1068</v>
      </c>
      <c r="F35" s="267"/>
      <c r="G35" s="92"/>
    </row>
    <row r="36" spans="1:12" hidden="1" x14ac:dyDescent="0.2">
      <c r="A36" s="213">
        <v>1</v>
      </c>
      <c r="D36" s="1146"/>
      <c r="E36" s="434" t="s">
        <v>865</v>
      </c>
      <c r="F36" s="31">
        <v>0</v>
      </c>
      <c r="G36" s="32">
        <v>0</v>
      </c>
    </row>
    <row r="37" spans="1:12" hidden="1" x14ac:dyDescent="0.2">
      <c r="A37" s="213">
        <v>1</v>
      </c>
      <c r="D37" s="309"/>
      <c r="E37" s="434" t="s">
        <v>866</v>
      </c>
      <c r="F37" s="31">
        <v>0</v>
      </c>
      <c r="G37" s="32">
        <v>0</v>
      </c>
    </row>
    <row r="38" spans="1:12" hidden="1" x14ac:dyDescent="0.2">
      <c r="A38" s="213">
        <v>1</v>
      </c>
      <c r="D38" s="309"/>
      <c r="E38" s="208" t="s">
        <v>772</v>
      </c>
      <c r="F38" s="60">
        <f>SUM(G35:G37)</f>
        <v>0</v>
      </c>
      <c r="G38" s="61">
        <f>SUM(G35:G37)</f>
        <v>0</v>
      </c>
    </row>
    <row r="39" spans="1:12" hidden="1" x14ac:dyDescent="0.2">
      <c r="A39" s="213">
        <v>1</v>
      </c>
      <c r="F39" s="31"/>
      <c r="G39" s="32"/>
    </row>
    <row r="40" spans="1:12" ht="14.25" x14ac:dyDescent="0.2">
      <c r="A40" s="213">
        <v>3</v>
      </c>
      <c r="B40" s="1" t="s">
        <v>245</v>
      </c>
      <c r="C40" s="233">
        <v>69</v>
      </c>
      <c r="D40" s="3"/>
      <c r="E40" s="447" t="str">
        <f ca="1">INDEX(TBLStructure[Full Note Title],MATCH(C40,TBLStructure[Model Reference],0))</f>
        <v>3.3D: Grants</v>
      </c>
      <c r="F40" s="31"/>
      <c r="G40" s="32"/>
      <c r="L40" s="518"/>
    </row>
    <row r="41" spans="1:12" x14ac:dyDescent="0.2">
      <c r="A41" s="213">
        <v>3</v>
      </c>
      <c r="E41" s="264" t="s">
        <v>820</v>
      </c>
      <c r="F41" s="31">
        <v>0</v>
      </c>
      <c r="G41" s="32">
        <v>0</v>
      </c>
    </row>
    <row r="42" spans="1:12" x14ac:dyDescent="0.2">
      <c r="A42" s="213">
        <v>3</v>
      </c>
      <c r="E42" s="264" t="s">
        <v>613</v>
      </c>
      <c r="F42" s="31">
        <v>0</v>
      </c>
      <c r="G42" s="32">
        <v>0</v>
      </c>
      <c r="L42" s="519"/>
    </row>
    <row r="43" spans="1:12" x14ac:dyDescent="0.2">
      <c r="A43" s="213">
        <v>3</v>
      </c>
      <c r="E43" s="264" t="s">
        <v>614</v>
      </c>
      <c r="F43" s="31">
        <v>0</v>
      </c>
      <c r="G43" s="32">
        <v>0</v>
      </c>
      <c r="L43" s="520"/>
    </row>
    <row r="44" spans="1:12" x14ac:dyDescent="0.2">
      <c r="A44" s="213">
        <v>3</v>
      </c>
      <c r="E44" s="264" t="s">
        <v>405</v>
      </c>
      <c r="F44" s="31"/>
      <c r="G44" s="32"/>
      <c r="L44" s="520"/>
    </row>
    <row r="45" spans="1:12" x14ac:dyDescent="0.2">
      <c r="A45" s="213">
        <v>3</v>
      </c>
      <c r="E45" s="264" t="s">
        <v>615</v>
      </c>
      <c r="F45" s="31">
        <v>0</v>
      </c>
      <c r="G45" s="32">
        <v>0</v>
      </c>
    </row>
    <row r="46" spans="1:12" x14ac:dyDescent="0.2">
      <c r="A46" s="213">
        <v>3</v>
      </c>
      <c r="E46" s="208" t="s">
        <v>616</v>
      </c>
      <c r="F46" s="60">
        <f>SUM(F41:F45)</f>
        <v>0</v>
      </c>
      <c r="G46" s="61">
        <f>SUM(G41:G45)</f>
        <v>0</v>
      </c>
    </row>
    <row r="47" spans="1:12" ht="7.9" hidden="1" customHeight="1" x14ac:dyDescent="0.2">
      <c r="A47" s="213">
        <v>1</v>
      </c>
      <c r="E47" s="208"/>
      <c r="F47" s="92"/>
      <c r="G47" s="93"/>
    </row>
    <row r="48" spans="1:12" hidden="1" x14ac:dyDescent="0.2">
      <c r="A48" s="213">
        <v>1</v>
      </c>
      <c r="D48" s="1146"/>
      <c r="E48" s="208" t="s">
        <v>1069</v>
      </c>
      <c r="F48" s="267"/>
      <c r="G48" s="92"/>
    </row>
    <row r="49" spans="1:12" hidden="1" x14ac:dyDescent="0.2">
      <c r="A49" s="213">
        <v>1</v>
      </c>
      <c r="D49" s="1146"/>
      <c r="E49" s="434" t="s">
        <v>865</v>
      </c>
      <c r="F49" s="31">
        <v>0</v>
      </c>
      <c r="G49" s="32">
        <v>0</v>
      </c>
    </row>
    <row r="50" spans="1:12" hidden="1" x14ac:dyDescent="0.2">
      <c r="A50" s="213">
        <v>1</v>
      </c>
      <c r="D50" s="309"/>
      <c r="E50" s="434" t="s">
        <v>866</v>
      </c>
      <c r="F50" s="31">
        <v>0</v>
      </c>
      <c r="G50" s="32">
        <v>0</v>
      </c>
    </row>
    <row r="51" spans="1:12" hidden="1" x14ac:dyDescent="0.2">
      <c r="A51" s="213">
        <v>1</v>
      </c>
      <c r="D51" s="309"/>
      <c r="E51" s="208" t="s">
        <v>616</v>
      </c>
      <c r="F51" s="60">
        <f>SUM(G48:G50)</f>
        <v>0</v>
      </c>
      <c r="G51" s="61">
        <f>SUM(G48:G50)</f>
        <v>0</v>
      </c>
    </row>
    <row r="52" spans="1:12" ht="7.9" hidden="1" customHeight="1" x14ac:dyDescent="0.2">
      <c r="A52" s="213">
        <v>1</v>
      </c>
      <c r="E52" s="208"/>
      <c r="F52" s="92"/>
      <c r="G52" s="93"/>
    </row>
    <row r="53" spans="1:12" x14ac:dyDescent="0.2">
      <c r="A53" s="213">
        <v>1</v>
      </c>
      <c r="E53" s="215" t="s">
        <v>1070</v>
      </c>
      <c r="F53" s="31"/>
      <c r="G53" s="32"/>
    </row>
    <row r="54" spans="1:12" x14ac:dyDescent="0.2">
      <c r="A54" s="213">
        <v>1</v>
      </c>
      <c r="E54" s="208"/>
      <c r="F54" s="282"/>
      <c r="G54" s="283"/>
      <c r="L54" s="519"/>
    </row>
    <row r="55" spans="1:12" ht="14.25" x14ac:dyDescent="0.2">
      <c r="A55" s="213">
        <v>3</v>
      </c>
      <c r="B55" s="1" t="s">
        <v>245</v>
      </c>
      <c r="C55" s="233">
        <v>70</v>
      </c>
      <c r="D55" s="3" t="s">
        <v>1071</v>
      </c>
      <c r="E55" s="447" t="str">
        <f ca="1">INDEX(TBLStructure[Full Note Title],MATCH(C55,TBLStructure[Model Reference],0))</f>
        <v>3.3E: Dividends</v>
      </c>
      <c r="L55" s="520"/>
    </row>
    <row r="56" spans="1:12" x14ac:dyDescent="0.2">
      <c r="A56" s="213">
        <v>3</v>
      </c>
      <c r="E56" s="54" t="s">
        <v>1072</v>
      </c>
      <c r="F56" s="31">
        <v>0</v>
      </c>
      <c r="G56" s="32">
        <v>0</v>
      </c>
    </row>
    <row r="57" spans="1:12" x14ac:dyDescent="0.2">
      <c r="A57" s="213">
        <v>3</v>
      </c>
      <c r="E57" s="54" t="s">
        <v>405</v>
      </c>
      <c r="F57" s="31">
        <v>0</v>
      </c>
      <c r="G57" s="32">
        <v>0</v>
      </c>
    </row>
    <row r="58" spans="1:12" x14ac:dyDescent="0.2">
      <c r="A58" s="213">
        <v>3</v>
      </c>
      <c r="E58" s="252" t="s">
        <v>682</v>
      </c>
      <c r="F58" s="60">
        <f>SUM(F55:F57)</f>
        <v>0</v>
      </c>
      <c r="G58" s="61">
        <f>SUM(G55:G57)</f>
        <v>0</v>
      </c>
    </row>
    <row r="59" spans="1:12" hidden="1" x14ac:dyDescent="0.2">
      <c r="A59" s="213">
        <v>3</v>
      </c>
      <c r="E59" s="54"/>
      <c r="F59" s="31"/>
      <c r="G59" s="32"/>
    </row>
    <row r="60" spans="1:12" hidden="1" x14ac:dyDescent="0.2">
      <c r="A60" s="213">
        <v>1</v>
      </c>
      <c r="E60" s="209"/>
      <c r="F60" s="392" t="str">
        <f>Contents!F3</f>
        <v>20X2</v>
      </c>
      <c r="G60" s="393" t="str">
        <f>Contents!F4</f>
        <v>20X1</v>
      </c>
    </row>
    <row r="61" spans="1:12" ht="13.5" hidden="1" thickBot="1" x14ac:dyDescent="0.25">
      <c r="A61" s="213">
        <v>1</v>
      </c>
      <c r="E61" s="230"/>
      <c r="F61" s="279" t="s">
        <v>305</v>
      </c>
      <c r="G61" s="280" t="s">
        <v>305</v>
      </c>
    </row>
    <row r="62" spans="1:12" x14ac:dyDescent="0.2">
      <c r="E62" s="209"/>
      <c r="F62" s="282"/>
      <c r="G62" s="283"/>
    </row>
    <row r="63" spans="1:12" ht="14.25" x14ac:dyDescent="0.2">
      <c r="A63" s="213">
        <v>3</v>
      </c>
      <c r="B63" s="1" t="s">
        <v>245</v>
      </c>
      <c r="C63" s="233">
        <v>71</v>
      </c>
      <c r="D63" s="3"/>
      <c r="E63" s="447" t="str">
        <f ca="1">INDEX(TBLStructure[Full Note Title],MATCH(C63,TBLStructure[Model Reference],0))</f>
        <v>3.3F: Other payables</v>
      </c>
      <c r="F63" s="31"/>
      <c r="G63" s="32"/>
    </row>
    <row r="64" spans="1:12" x14ac:dyDescent="0.2">
      <c r="A64" s="213">
        <v>3</v>
      </c>
      <c r="E64" s="209" t="s">
        <v>1073</v>
      </c>
      <c r="F64" s="31">
        <v>0</v>
      </c>
      <c r="G64" s="32">
        <v>0</v>
      </c>
    </row>
    <row r="65" spans="1:7" x14ac:dyDescent="0.2">
      <c r="A65" s="213">
        <v>3</v>
      </c>
      <c r="E65" s="209" t="s">
        <v>579</v>
      </c>
      <c r="F65" s="31">
        <v>0</v>
      </c>
      <c r="G65" s="32">
        <v>0</v>
      </c>
    </row>
    <row r="66" spans="1:7" x14ac:dyDescent="0.2">
      <c r="A66" s="213">
        <v>3</v>
      </c>
      <c r="E66" s="209" t="s">
        <v>758</v>
      </c>
      <c r="F66" s="31">
        <v>0</v>
      </c>
      <c r="G66" s="32">
        <v>0</v>
      </c>
    </row>
    <row r="67" spans="1:7" x14ac:dyDescent="0.2">
      <c r="A67" s="213">
        <v>3</v>
      </c>
      <c r="E67" s="209" t="s">
        <v>1074</v>
      </c>
      <c r="F67" s="31">
        <v>0</v>
      </c>
      <c r="G67" s="32">
        <v>0</v>
      </c>
    </row>
    <row r="68" spans="1:7" x14ac:dyDescent="0.2">
      <c r="A68" s="213">
        <v>3</v>
      </c>
      <c r="D68" s="215" t="s">
        <v>1075</v>
      </c>
      <c r="E68" s="209" t="s">
        <v>1076</v>
      </c>
      <c r="F68" s="31">
        <v>0</v>
      </c>
      <c r="G68" s="32">
        <v>0</v>
      </c>
    </row>
    <row r="69" spans="1:7" x14ac:dyDescent="0.2">
      <c r="A69" s="213">
        <v>3</v>
      </c>
      <c r="D69" s="215" t="s">
        <v>1077</v>
      </c>
      <c r="E69" s="209" t="s">
        <v>1078</v>
      </c>
      <c r="F69" s="31">
        <v>0</v>
      </c>
      <c r="G69" s="32">
        <v>0</v>
      </c>
    </row>
    <row r="70" spans="1:7" x14ac:dyDescent="0.2">
      <c r="A70" s="213">
        <v>3</v>
      </c>
      <c r="E70" s="209" t="s">
        <v>1079</v>
      </c>
      <c r="F70" s="31">
        <v>0</v>
      </c>
      <c r="G70" s="32">
        <v>0</v>
      </c>
    </row>
    <row r="71" spans="1:7" x14ac:dyDescent="0.2">
      <c r="A71" s="213">
        <v>3</v>
      </c>
      <c r="E71" s="209" t="s">
        <v>405</v>
      </c>
      <c r="F71" s="31">
        <v>0</v>
      </c>
      <c r="G71" s="32">
        <v>0</v>
      </c>
    </row>
    <row r="72" spans="1:7" x14ac:dyDescent="0.2">
      <c r="A72" s="213">
        <v>3</v>
      </c>
      <c r="E72" s="208" t="s">
        <v>1080</v>
      </c>
      <c r="F72" s="60">
        <f>SUM(F63:F71)</f>
        <v>0</v>
      </c>
      <c r="G72" s="61">
        <f>SUM(G63:G71)</f>
        <v>0</v>
      </c>
    </row>
    <row r="73" spans="1:7" hidden="1" x14ac:dyDescent="0.2">
      <c r="A73" s="213">
        <v>1</v>
      </c>
      <c r="E73" s="208"/>
      <c r="F73" s="92"/>
      <c r="G73" s="93"/>
    </row>
    <row r="74" spans="1:7" hidden="1" x14ac:dyDescent="0.2">
      <c r="A74" s="213">
        <v>1</v>
      </c>
      <c r="D74" s="1146"/>
      <c r="E74" s="208" t="s">
        <v>1081</v>
      </c>
      <c r="F74" s="267"/>
      <c r="G74" s="92"/>
    </row>
    <row r="75" spans="1:7" hidden="1" x14ac:dyDescent="0.2">
      <c r="A75" s="213">
        <v>1</v>
      </c>
      <c r="D75" s="1146"/>
      <c r="E75" s="434" t="s">
        <v>865</v>
      </c>
      <c r="F75" s="31">
        <v>0</v>
      </c>
      <c r="G75" s="32">
        <v>0</v>
      </c>
    </row>
    <row r="76" spans="1:7" hidden="1" x14ac:dyDescent="0.2">
      <c r="A76" s="213">
        <v>1</v>
      </c>
      <c r="D76" s="309"/>
      <c r="E76" s="434" t="s">
        <v>866</v>
      </c>
      <c r="F76" s="31">
        <v>0</v>
      </c>
      <c r="G76" s="32">
        <v>0</v>
      </c>
    </row>
    <row r="77" spans="1:7" hidden="1" x14ac:dyDescent="0.2">
      <c r="A77" s="213">
        <v>1</v>
      </c>
      <c r="D77" s="309"/>
      <c r="E77" s="208" t="s">
        <v>1080</v>
      </c>
      <c r="F77" s="60">
        <f>SUM(G74:G76)</f>
        <v>0</v>
      </c>
      <c r="G77" s="61">
        <f>SUM(G74:G76)</f>
        <v>0</v>
      </c>
    </row>
    <row r="78" spans="1:7" x14ac:dyDescent="0.2">
      <c r="A78" s="213">
        <v>3</v>
      </c>
      <c r="E78" s="208"/>
      <c r="F78" s="31"/>
      <c r="G78" s="32"/>
    </row>
    <row r="79" spans="1:7" x14ac:dyDescent="0.2">
      <c r="A79" s="213">
        <v>3</v>
      </c>
    </row>
    <row r="80" spans="1:7" ht="90.6" customHeight="1" x14ac:dyDescent="0.2">
      <c r="A80" s="213">
        <v>3</v>
      </c>
      <c r="D80" s="1062" t="s">
        <v>1082</v>
      </c>
    </row>
  </sheetData>
  <mergeCells count="10">
    <mergeCell ref="E17:G17"/>
    <mergeCell ref="E18:G18"/>
    <mergeCell ref="E19:G19"/>
    <mergeCell ref="E20:G20"/>
    <mergeCell ref="D26:D27"/>
    <mergeCell ref="D35:D36"/>
    <mergeCell ref="D48:D49"/>
    <mergeCell ref="D74:D75"/>
    <mergeCell ref="B1:C1"/>
    <mergeCell ref="D12:D13"/>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756D1-3CF2-42E6-9BB9-8ADB534389E1}">
  <sheetPr codeName="Sheet39">
    <tabColor theme="8" tint="0.79998168889431442"/>
  </sheetPr>
  <dimension ref="A1:G105"/>
  <sheetViews>
    <sheetView showGridLines="0" view="pageBreakPreview" topLeftCell="D38" zoomScaleNormal="100" zoomScaleSheetLayoutView="100" workbookViewId="0">
      <selection activeCell="D1" sqref="D1"/>
    </sheetView>
  </sheetViews>
  <sheetFormatPr defaultRowHeight="12.75" x14ac:dyDescent="0.2"/>
  <cols>
    <col min="1" max="1" width="2.7109375" style="213" hidden="1" customWidth="1"/>
    <col min="2" max="2" width="3.5703125" style="213" hidden="1" customWidth="1"/>
    <col min="3" max="3" width="3.7109375" style="214" hidden="1" customWidth="1"/>
    <col min="4" max="4" width="19" style="215" customWidth="1"/>
    <col min="5" max="5" width="62.7109375" style="215" customWidth="1"/>
    <col min="6" max="7" width="15.7109375" style="215" customWidth="1"/>
    <col min="8" max="9661" width="9.140625" style="213"/>
    <col min="9662" max="9662" width="9.28515625" style="213" customWidth="1"/>
    <col min="9663" max="16384" width="9.140625" style="213"/>
  </cols>
  <sheetData>
    <row r="1" spans="1:7" x14ac:dyDescent="0.2">
      <c r="A1" s="213" t="s">
        <v>0</v>
      </c>
      <c r="B1" s="1143" t="s">
        <v>243</v>
      </c>
      <c r="C1" s="1143"/>
      <c r="D1" s="1061" t="s">
        <v>1071</v>
      </c>
    </row>
    <row r="2" spans="1:7" ht="15" customHeight="1" x14ac:dyDescent="0.2">
      <c r="A2" s="213">
        <v>3</v>
      </c>
      <c r="B2" s="213" t="s">
        <v>577</v>
      </c>
      <c r="C2" s="214">
        <v>72</v>
      </c>
      <c r="E2" s="224" t="str">
        <f ca="1">INDEX(TBLStructure[Number],MATCH(C2,TBLStructure[Model Reference],0))&amp;"."&amp;INDEX(TBLStructure[Sub Number],MATCH(C2,TBLStructure[Model Reference],0))&amp;" "&amp;INDEX(TBLStructure[Sub-category],MATCH(C2,TBLStructure[Model Reference],0))</f>
        <v>3.4 Interest Bearing Liabilities</v>
      </c>
      <c r="F2" s="224"/>
      <c r="G2" s="224"/>
    </row>
    <row r="3" spans="1:7" x14ac:dyDescent="0.2">
      <c r="A3" s="213">
        <v>3</v>
      </c>
    </row>
    <row r="4" spans="1:7" ht="12.75" customHeight="1" x14ac:dyDescent="0.2">
      <c r="A4" s="213">
        <v>3</v>
      </c>
      <c r="E4" s="209"/>
      <c r="F4" s="392" t="str">
        <f>Contents!F3</f>
        <v>20X2</v>
      </c>
      <c r="G4" s="393" t="str">
        <f>Contents!F4</f>
        <v>20X1</v>
      </c>
    </row>
    <row r="5" spans="1:7" ht="12.75" customHeight="1" thickBot="1" x14ac:dyDescent="0.25">
      <c r="A5" s="213">
        <v>3</v>
      </c>
      <c r="E5" s="230"/>
      <c r="F5" s="279" t="s">
        <v>305</v>
      </c>
      <c r="G5" s="280" t="s">
        <v>305</v>
      </c>
    </row>
    <row r="6" spans="1:7" ht="7.15" customHeight="1" x14ac:dyDescent="0.2">
      <c r="A6" s="213">
        <v>3</v>
      </c>
      <c r="E6" s="209"/>
      <c r="F6" s="282"/>
      <c r="G6" s="283"/>
    </row>
    <row r="7" spans="1:7" ht="12" customHeight="1" x14ac:dyDescent="0.2">
      <c r="A7" s="213">
        <v>3</v>
      </c>
      <c r="B7" s="1" t="s">
        <v>245</v>
      </c>
      <c r="C7" s="233">
        <v>72</v>
      </c>
      <c r="D7" s="3"/>
      <c r="E7" s="447" t="str">
        <f ca="1">INDEX(TBLStructure[Full Note Title],MATCH(C7,TBLStructure[Model Reference],0))</f>
        <v>3.4A: Loans</v>
      </c>
      <c r="F7" s="282"/>
      <c r="G7" s="283"/>
    </row>
    <row r="8" spans="1:7" ht="14.25" x14ac:dyDescent="0.2">
      <c r="A8" s="213">
        <v>3</v>
      </c>
      <c r="E8" s="209" t="s">
        <v>1083</v>
      </c>
      <c r="F8" s="31">
        <v>0</v>
      </c>
      <c r="G8" s="32">
        <v>0</v>
      </c>
    </row>
    <row r="9" spans="1:7" ht="14.25" x14ac:dyDescent="0.2">
      <c r="A9" s="213">
        <v>3</v>
      </c>
      <c r="E9" s="209" t="s">
        <v>1084</v>
      </c>
      <c r="F9" s="31">
        <v>0</v>
      </c>
      <c r="G9" s="32">
        <v>0</v>
      </c>
    </row>
    <row r="10" spans="1:7" ht="14.25" x14ac:dyDescent="0.2">
      <c r="A10" s="213">
        <v>3</v>
      </c>
      <c r="E10" s="209" t="s">
        <v>1085</v>
      </c>
      <c r="F10" s="31">
        <v>0</v>
      </c>
      <c r="G10" s="32">
        <v>0</v>
      </c>
    </row>
    <row r="11" spans="1:7" ht="14.25" x14ac:dyDescent="0.2">
      <c r="A11" s="213">
        <v>3</v>
      </c>
      <c r="E11" s="209" t="s">
        <v>1086</v>
      </c>
      <c r="F11" s="28">
        <v>0</v>
      </c>
      <c r="G11" s="29">
        <v>0</v>
      </c>
    </row>
    <row r="12" spans="1:7" ht="14.25" x14ac:dyDescent="0.2">
      <c r="A12" s="213">
        <v>3</v>
      </c>
      <c r="E12" s="209" t="s">
        <v>1087</v>
      </c>
      <c r="F12" s="28">
        <v>0</v>
      </c>
      <c r="G12" s="29">
        <v>0</v>
      </c>
    </row>
    <row r="13" spans="1:7" ht="12" customHeight="1" x14ac:dyDescent="0.2">
      <c r="A13" s="213">
        <v>3</v>
      </c>
      <c r="E13" s="208" t="s">
        <v>1088</v>
      </c>
      <c r="F13" s="35">
        <f>SUM(F7:F12)</f>
        <v>0</v>
      </c>
      <c r="G13" s="36">
        <f>SUM(G7:G12)</f>
        <v>0</v>
      </c>
    </row>
    <row r="14" spans="1:7" ht="12" hidden="1" customHeight="1" x14ac:dyDescent="0.2">
      <c r="A14" s="213">
        <v>1</v>
      </c>
      <c r="E14" s="208"/>
      <c r="F14" s="40"/>
      <c r="G14" s="41"/>
    </row>
    <row r="15" spans="1:7" ht="12" hidden="1" customHeight="1" x14ac:dyDescent="0.2">
      <c r="A15" s="213">
        <v>1</v>
      </c>
      <c r="E15" s="208" t="s">
        <v>1089</v>
      </c>
      <c r="F15" s="267"/>
      <c r="G15" s="92"/>
    </row>
    <row r="16" spans="1:7" ht="12" hidden="1" customHeight="1" x14ac:dyDescent="0.2">
      <c r="A16" s="213">
        <v>1</v>
      </c>
      <c r="E16" s="434" t="s">
        <v>709</v>
      </c>
      <c r="F16" s="31">
        <v>0</v>
      </c>
      <c r="G16" s="32">
        <v>0</v>
      </c>
    </row>
    <row r="17" spans="1:7" ht="12" hidden="1" customHeight="1" x14ac:dyDescent="0.2">
      <c r="A17" s="213">
        <v>1</v>
      </c>
      <c r="E17" s="434" t="s">
        <v>1090</v>
      </c>
      <c r="F17" s="31">
        <v>0</v>
      </c>
      <c r="G17" s="32">
        <v>0</v>
      </c>
    </row>
    <row r="18" spans="1:7" ht="12" hidden="1" customHeight="1" x14ac:dyDescent="0.2">
      <c r="A18" s="213">
        <v>1</v>
      </c>
      <c r="E18" s="434" t="s">
        <v>714</v>
      </c>
      <c r="F18" s="31">
        <v>0</v>
      </c>
      <c r="G18" s="32">
        <v>0</v>
      </c>
    </row>
    <row r="19" spans="1:7" ht="12" hidden="1" customHeight="1" x14ac:dyDescent="0.2">
      <c r="A19" s="213">
        <v>1</v>
      </c>
      <c r="E19" s="208" t="s">
        <v>1088</v>
      </c>
      <c r="F19" s="60">
        <f>SUM(G15:G18)</f>
        <v>0</v>
      </c>
      <c r="G19" s="61">
        <f>SUM(G15:G18)</f>
        <v>0</v>
      </c>
    </row>
    <row r="20" spans="1:7" ht="7.15" customHeight="1" x14ac:dyDescent="0.2">
      <c r="A20" s="213">
        <v>3</v>
      </c>
      <c r="E20" s="209"/>
      <c r="F20" s="31"/>
      <c r="G20" s="32"/>
    </row>
    <row r="21" spans="1:7" ht="12.75" customHeight="1" x14ac:dyDescent="0.2">
      <c r="A21" s="213">
        <v>3</v>
      </c>
      <c r="D21" s="39" t="s">
        <v>1091</v>
      </c>
      <c r="E21" s="1086" t="s">
        <v>1092</v>
      </c>
      <c r="F21" s="1086"/>
      <c r="G21" s="1086"/>
    </row>
    <row r="22" spans="1:7" ht="7.15" customHeight="1" x14ac:dyDescent="0.2">
      <c r="A22" s="213">
        <v>3</v>
      </c>
      <c r="E22" s="54"/>
      <c r="F22" s="54"/>
      <c r="G22" s="54"/>
    </row>
    <row r="23" spans="1:7" ht="26.25" customHeight="1" x14ac:dyDescent="0.2">
      <c r="A23" s="213">
        <v>3</v>
      </c>
      <c r="D23" s="263" t="s">
        <v>1093</v>
      </c>
      <c r="E23" s="1086" t="s">
        <v>1094</v>
      </c>
      <c r="F23" s="1086"/>
      <c r="G23" s="1086"/>
    </row>
    <row r="24" spans="1:7" ht="12.75" customHeight="1" x14ac:dyDescent="0.2">
      <c r="A24" s="213">
        <v>3</v>
      </c>
      <c r="D24" s="408" t="s">
        <v>1095</v>
      </c>
      <c r="E24" s="1086" t="s">
        <v>1096</v>
      </c>
      <c r="F24" s="1086"/>
      <c r="G24" s="1086"/>
    </row>
    <row r="25" spans="1:7" x14ac:dyDescent="0.2">
      <c r="A25" s="213">
        <v>3</v>
      </c>
      <c r="D25" s="408" t="s">
        <v>1097</v>
      </c>
      <c r="E25" s="1086" t="s">
        <v>1098</v>
      </c>
      <c r="F25" s="1086"/>
      <c r="G25" s="1086"/>
    </row>
    <row r="26" spans="1:7" hidden="1" x14ac:dyDescent="0.2">
      <c r="A26" s="213">
        <v>1</v>
      </c>
      <c r="E26" s="1086" t="s">
        <v>1099</v>
      </c>
      <c r="F26" s="1086"/>
      <c r="G26" s="1086"/>
    </row>
    <row r="27" spans="1:7" ht="7.15" customHeight="1" x14ac:dyDescent="0.2">
      <c r="A27" s="213">
        <v>3</v>
      </c>
      <c r="E27" s="54"/>
      <c r="F27" s="54"/>
      <c r="G27" s="54"/>
    </row>
    <row r="28" spans="1:7" x14ac:dyDescent="0.2">
      <c r="A28" s="213">
        <v>3</v>
      </c>
      <c r="E28" s="54"/>
      <c r="F28" s="54"/>
      <c r="G28" s="54"/>
    </row>
    <row r="29" spans="1:7" ht="16.5" customHeight="1" x14ac:dyDescent="0.2">
      <c r="A29" s="213">
        <v>3</v>
      </c>
      <c r="E29" s="54"/>
      <c r="F29" s="54"/>
      <c r="G29" s="54"/>
    </row>
    <row r="30" spans="1:7" ht="13.9" customHeight="1" x14ac:dyDescent="0.2">
      <c r="A30" s="213">
        <v>3</v>
      </c>
      <c r="E30" s="54"/>
      <c r="F30" s="54"/>
      <c r="G30" s="54"/>
    </row>
    <row r="31" spans="1:7" ht="12" customHeight="1" x14ac:dyDescent="0.2">
      <c r="A31" s="213">
        <v>3</v>
      </c>
      <c r="B31" s="1" t="s">
        <v>245</v>
      </c>
      <c r="C31" s="233">
        <v>73</v>
      </c>
      <c r="D31" s="3" t="s">
        <v>1100</v>
      </c>
      <c r="E31" s="447" t="str">
        <f ca="1">INDEX(TBLStructure[Full Note Title],MATCH(C31,TBLStructure[Model Reference],0))</f>
        <v>3.4B: Leases</v>
      </c>
      <c r="G31" s="29"/>
    </row>
    <row r="32" spans="1:7" ht="12" customHeight="1" x14ac:dyDescent="0.2">
      <c r="A32" s="213">
        <v>3</v>
      </c>
      <c r="D32" s="4" t="s">
        <v>1101</v>
      </c>
      <c r="E32" s="284" t="s">
        <v>1102</v>
      </c>
      <c r="F32" s="31">
        <v>0</v>
      </c>
      <c r="G32" s="32">
        <v>0</v>
      </c>
    </row>
    <row r="33" spans="1:7" ht="12" customHeight="1" x14ac:dyDescent="0.2">
      <c r="A33" s="213">
        <v>3</v>
      </c>
      <c r="E33" s="208" t="s">
        <v>1103</v>
      </c>
      <c r="F33" s="60">
        <f>SUM(F31:F32)</f>
        <v>0</v>
      </c>
      <c r="G33" s="61">
        <f>SUM(G31:G32)</f>
        <v>0</v>
      </c>
    </row>
    <row r="34" spans="1:7" s="256" customFormat="1" ht="12.75" customHeight="1" x14ac:dyDescent="0.2">
      <c r="C34" s="288"/>
      <c r="D34" s="215"/>
      <c r="E34" s="54"/>
      <c r="F34" s="209"/>
      <c r="G34" s="209"/>
    </row>
    <row r="35" spans="1:7" s="293" customFormat="1" x14ac:dyDescent="0.2">
      <c r="A35" s="293">
        <v>3</v>
      </c>
      <c r="C35" s="294"/>
      <c r="D35" s="39" t="s">
        <v>1104</v>
      </c>
      <c r="E35" s="227" t="s">
        <v>1105</v>
      </c>
      <c r="F35" s="237"/>
      <c r="G35" s="238"/>
    </row>
    <row r="36" spans="1:7" s="293" customFormat="1" ht="12" customHeight="1" x14ac:dyDescent="0.2">
      <c r="A36" s="293">
        <v>3</v>
      </c>
      <c r="C36" s="294"/>
      <c r="D36" s="440"/>
      <c r="E36" s="521" t="s">
        <v>709</v>
      </c>
      <c r="F36" s="237">
        <v>0</v>
      </c>
      <c r="G36" s="238">
        <v>0</v>
      </c>
    </row>
    <row r="37" spans="1:7" s="293" customFormat="1" ht="12" customHeight="1" x14ac:dyDescent="0.2">
      <c r="A37" s="293">
        <v>3</v>
      </c>
      <c r="C37" s="294"/>
      <c r="D37" s="216"/>
      <c r="E37" s="521" t="s">
        <v>1090</v>
      </c>
      <c r="F37" s="237">
        <v>0</v>
      </c>
      <c r="G37" s="238">
        <v>0</v>
      </c>
    </row>
    <row r="38" spans="1:7" s="293" customFormat="1" ht="12" customHeight="1" x14ac:dyDescent="0.2">
      <c r="A38" s="293">
        <v>3</v>
      </c>
      <c r="C38" s="294"/>
      <c r="D38" s="216"/>
      <c r="E38" s="521" t="s">
        <v>714</v>
      </c>
      <c r="F38" s="237">
        <v>0</v>
      </c>
      <c r="G38" s="238">
        <v>0</v>
      </c>
    </row>
    <row r="39" spans="1:7" s="293" customFormat="1" ht="12" customHeight="1" x14ac:dyDescent="0.2">
      <c r="A39" s="293">
        <v>3</v>
      </c>
      <c r="C39" s="294"/>
      <c r="D39" s="216"/>
      <c r="E39" s="522" t="s">
        <v>1106</v>
      </c>
      <c r="F39" s="240">
        <f>SUM(F35:F38)</f>
        <v>0</v>
      </c>
      <c r="G39" s="241">
        <f>SUM(G35:G38)</f>
        <v>0</v>
      </c>
    </row>
    <row r="40" spans="1:7" s="293" customFormat="1" ht="12" customHeight="1" x14ac:dyDescent="0.2">
      <c r="C40" s="294"/>
      <c r="D40" s="216"/>
      <c r="E40" s="522"/>
      <c r="F40" s="250"/>
      <c r="G40" s="251"/>
    </row>
    <row r="41" spans="1:7" s="256" customFormat="1" ht="12.75" customHeight="1" x14ac:dyDescent="0.2">
      <c r="A41" s="256">
        <v>3</v>
      </c>
      <c r="C41" s="288"/>
      <c r="D41" s="216" t="s">
        <v>1107</v>
      </c>
      <c r="E41" s="1086" t="s">
        <v>1108</v>
      </c>
      <c r="F41" s="1086"/>
      <c r="G41" s="1086"/>
    </row>
    <row r="42" spans="1:7" ht="7.15" customHeight="1" x14ac:dyDescent="0.2">
      <c r="A42" s="213">
        <v>3</v>
      </c>
      <c r="E42" s="209"/>
      <c r="F42" s="31"/>
      <c r="G42" s="32"/>
    </row>
    <row r="43" spans="1:7" ht="44.45" customHeight="1" x14ac:dyDescent="0.2">
      <c r="D43" s="205" t="s">
        <v>1109</v>
      </c>
      <c r="E43" s="1146" t="s">
        <v>1110</v>
      </c>
      <c r="F43" s="1146"/>
      <c r="G43" s="1146"/>
    </row>
    <row r="44" spans="1:7" ht="42" customHeight="1" x14ac:dyDescent="0.2">
      <c r="A44" s="213">
        <v>3</v>
      </c>
      <c r="B44" s="1" t="s">
        <v>245</v>
      </c>
      <c r="C44" s="233">
        <v>74</v>
      </c>
      <c r="D44" s="205" t="s">
        <v>1111</v>
      </c>
      <c r="E44" s="1146" t="s">
        <v>1112</v>
      </c>
      <c r="F44" s="1146"/>
      <c r="G44" s="1146"/>
    </row>
    <row r="45" spans="1:7" ht="14.25" x14ac:dyDescent="0.2">
      <c r="A45" s="213">
        <v>3</v>
      </c>
      <c r="D45" s="516" t="s">
        <v>609</v>
      </c>
      <c r="E45" s="1186" t="s">
        <v>1113</v>
      </c>
      <c r="F45" s="1187"/>
      <c r="G45" s="1187"/>
    </row>
    <row r="46" spans="1:7" ht="15" customHeight="1" x14ac:dyDescent="0.2">
      <c r="A46" s="213">
        <v>1</v>
      </c>
      <c r="D46" s="408"/>
      <c r="E46" s="1086"/>
      <c r="F46" s="1086"/>
      <c r="G46" s="1086"/>
    </row>
    <row r="47" spans="1:7" ht="75.75" customHeight="1" x14ac:dyDescent="0.2">
      <c r="A47" s="213">
        <v>3</v>
      </c>
      <c r="E47" s="54"/>
      <c r="F47" s="54"/>
      <c r="G47" s="54"/>
    </row>
    <row r="48" spans="1:7" ht="75.75" customHeight="1" x14ac:dyDescent="0.2">
      <c r="A48" s="213">
        <v>3</v>
      </c>
      <c r="E48" s="54"/>
      <c r="F48" s="54"/>
      <c r="G48" s="54"/>
    </row>
    <row r="49" spans="1:7" ht="12.75" customHeight="1" x14ac:dyDescent="0.2">
      <c r="A49" s="213">
        <v>3</v>
      </c>
      <c r="E49" s="54"/>
      <c r="F49" s="54"/>
      <c r="G49" s="54"/>
    </row>
    <row r="50" spans="1:7" hidden="1" x14ac:dyDescent="0.2">
      <c r="A50" s="213">
        <v>3</v>
      </c>
    </row>
    <row r="51" spans="1:7" ht="12.75" hidden="1" customHeight="1" x14ac:dyDescent="0.2">
      <c r="A51" s="213">
        <v>3</v>
      </c>
      <c r="E51" s="209"/>
      <c r="F51" s="392" t="str">
        <f>Contents!F3</f>
        <v>20X2</v>
      </c>
      <c r="G51" s="393" t="str">
        <f>Contents!F4</f>
        <v>20X1</v>
      </c>
    </row>
    <row r="52" spans="1:7" ht="12.75" hidden="1" customHeight="1" thickBot="1" x14ac:dyDescent="0.25">
      <c r="A52" s="213">
        <v>3</v>
      </c>
      <c r="E52" s="230"/>
      <c r="F52" s="279" t="s">
        <v>305</v>
      </c>
      <c r="G52" s="280" t="s">
        <v>305</v>
      </c>
    </row>
    <row r="53" spans="1:7" ht="12" customHeight="1" x14ac:dyDescent="0.2">
      <c r="A53" s="213">
        <v>3</v>
      </c>
      <c r="B53" s="1" t="s">
        <v>245</v>
      </c>
      <c r="C53" s="233">
        <v>74</v>
      </c>
      <c r="D53" s="3"/>
      <c r="E53" s="447" t="str">
        <f ca="1">INDEX(TBLStructure[Full Note Title],MATCH(C53,TBLStructure[Model Reference],0))</f>
        <v>3.4C: Deposits</v>
      </c>
      <c r="F53" s="282"/>
      <c r="G53" s="283"/>
    </row>
    <row r="54" spans="1:7" ht="12" customHeight="1" x14ac:dyDescent="0.2">
      <c r="A54" s="213">
        <v>3</v>
      </c>
      <c r="E54" s="215" t="s">
        <v>1114</v>
      </c>
      <c r="F54" s="28">
        <v>0</v>
      </c>
      <c r="G54" s="29">
        <v>0</v>
      </c>
    </row>
    <row r="55" spans="1:7" ht="12" customHeight="1" x14ac:dyDescent="0.2">
      <c r="A55" s="213">
        <v>3</v>
      </c>
      <c r="E55" s="215" t="s">
        <v>1115</v>
      </c>
      <c r="F55" s="28">
        <v>0</v>
      </c>
      <c r="G55" s="29">
        <v>0</v>
      </c>
    </row>
    <row r="56" spans="1:7" ht="12" customHeight="1" x14ac:dyDescent="0.2">
      <c r="A56" s="213">
        <v>3</v>
      </c>
      <c r="E56" s="215" t="s">
        <v>1116</v>
      </c>
      <c r="F56" s="28">
        <v>0</v>
      </c>
      <c r="G56" s="29">
        <v>0</v>
      </c>
    </row>
    <row r="57" spans="1:7" ht="12" customHeight="1" x14ac:dyDescent="0.2">
      <c r="A57" s="213">
        <v>3</v>
      </c>
      <c r="E57" s="215" t="s">
        <v>1117</v>
      </c>
      <c r="F57" s="28">
        <v>0</v>
      </c>
      <c r="G57" s="29">
        <v>0</v>
      </c>
    </row>
    <row r="58" spans="1:7" ht="12" customHeight="1" x14ac:dyDescent="0.2">
      <c r="A58" s="213">
        <v>3</v>
      </c>
      <c r="E58" s="215" t="s">
        <v>1118</v>
      </c>
      <c r="F58" s="28">
        <v>0</v>
      </c>
      <c r="G58" s="29">
        <v>0</v>
      </c>
    </row>
    <row r="59" spans="1:7" ht="12" customHeight="1" x14ac:dyDescent="0.2">
      <c r="A59" s="213">
        <v>3</v>
      </c>
      <c r="E59" s="249" t="s">
        <v>1119</v>
      </c>
      <c r="F59" s="35">
        <f>SUM(F53:F58)</f>
        <v>0</v>
      </c>
      <c r="G59" s="36">
        <f>SUM(G53:G58)</f>
        <v>0</v>
      </c>
    </row>
    <row r="60" spans="1:7" ht="12" hidden="1" customHeight="1" x14ac:dyDescent="0.2">
      <c r="A60" s="213">
        <v>1</v>
      </c>
      <c r="E60" s="249"/>
      <c r="F60" s="40"/>
      <c r="G60" s="41"/>
    </row>
    <row r="61" spans="1:7" ht="12" hidden="1" customHeight="1" x14ac:dyDescent="0.2">
      <c r="A61" s="213">
        <v>1</v>
      </c>
      <c r="E61" s="208" t="s">
        <v>1120</v>
      </c>
      <c r="F61" s="31"/>
      <c r="G61" s="32"/>
    </row>
    <row r="62" spans="1:7" ht="12" hidden="1" customHeight="1" x14ac:dyDescent="0.2">
      <c r="A62" s="213">
        <v>1</v>
      </c>
      <c r="E62" s="434" t="s">
        <v>865</v>
      </c>
      <c r="F62" s="31">
        <v>0</v>
      </c>
      <c r="G62" s="32">
        <v>0</v>
      </c>
    </row>
    <row r="63" spans="1:7" ht="12" hidden="1" customHeight="1" x14ac:dyDescent="0.2">
      <c r="A63" s="213">
        <v>1</v>
      </c>
      <c r="E63" s="434" t="s">
        <v>866</v>
      </c>
      <c r="F63" s="31">
        <v>0</v>
      </c>
      <c r="G63" s="32">
        <v>0</v>
      </c>
    </row>
    <row r="64" spans="1:7" ht="12" hidden="1" customHeight="1" x14ac:dyDescent="0.2">
      <c r="A64" s="213">
        <v>1</v>
      </c>
      <c r="E64" s="249" t="s">
        <v>1119</v>
      </c>
      <c r="F64" s="60">
        <f>SUM(F61:F63)</f>
        <v>0</v>
      </c>
      <c r="G64" s="61">
        <f>SUM(G61:G63)</f>
        <v>0</v>
      </c>
    </row>
    <row r="65" spans="1:7" ht="12" customHeight="1" x14ac:dyDescent="0.2">
      <c r="A65" s="213">
        <v>3</v>
      </c>
      <c r="E65" s="394"/>
      <c r="F65" s="92"/>
      <c r="G65" s="93"/>
    </row>
    <row r="66" spans="1:7" ht="12" customHeight="1" x14ac:dyDescent="0.2">
      <c r="A66" s="213">
        <v>3</v>
      </c>
      <c r="D66" s="215" t="s">
        <v>1091</v>
      </c>
      <c r="E66" s="1086" t="s">
        <v>1121</v>
      </c>
      <c r="F66" s="1086"/>
      <c r="G66" s="1086"/>
    </row>
    <row r="67" spans="1:7" ht="7.15" customHeight="1" x14ac:dyDescent="0.2">
      <c r="A67" s="213">
        <v>3</v>
      </c>
      <c r="E67" s="209"/>
      <c r="F67" s="275"/>
      <c r="G67" s="32"/>
    </row>
    <row r="68" spans="1:7" ht="7.15" customHeight="1" x14ac:dyDescent="0.2">
      <c r="A68" s="213">
        <v>3</v>
      </c>
      <c r="E68" s="209"/>
      <c r="F68" s="282"/>
      <c r="G68" s="283"/>
    </row>
    <row r="69" spans="1:7" ht="12" customHeight="1" x14ac:dyDescent="0.2">
      <c r="A69" s="213">
        <v>3</v>
      </c>
      <c r="B69" s="1" t="s">
        <v>245</v>
      </c>
      <c r="C69" s="233">
        <v>75</v>
      </c>
      <c r="D69" s="3"/>
      <c r="E69" s="447" t="str">
        <f ca="1">INDEX(TBLStructure[Full Note Title],MATCH(C69,TBLStructure[Model Reference],0))</f>
        <v>3.4D: Other interest bearing liabilities</v>
      </c>
      <c r="G69" s="32"/>
    </row>
    <row r="70" spans="1:7" ht="13.9" customHeight="1" x14ac:dyDescent="0.2">
      <c r="A70" s="213">
        <v>3</v>
      </c>
      <c r="E70" s="54" t="s">
        <v>1122</v>
      </c>
      <c r="F70" s="31">
        <v>0</v>
      </c>
      <c r="G70" s="32">
        <v>0</v>
      </c>
    </row>
    <row r="71" spans="1:7" ht="12" customHeight="1" x14ac:dyDescent="0.2">
      <c r="A71" s="213">
        <v>3</v>
      </c>
      <c r="E71" s="54" t="s">
        <v>1123</v>
      </c>
      <c r="F71" s="31">
        <v>0</v>
      </c>
      <c r="G71" s="32">
        <v>0</v>
      </c>
    </row>
    <row r="72" spans="1:7" ht="12" customHeight="1" x14ac:dyDescent="0.2">
      <c r="A72" s="213">
        <v>3</v>
      </c>
      <c r="D72" s="215" t="s">
        <v>1124</v>
      </c>
      <c r="E72" s="54" t="s">
        <v>1125</v>
      </c>
      <c r="F72" s="31">
        <v>0</v>
      </c>
      <c r="G72" s="32">
        <v>0</v>
      </c>
    </row>
    <row r="73" spans="1:7" ht="12" customHeight="1" x14ac:dyDescent="0.2">
      <c r="A73" s="213">
        <v>3</v>
      </c>
      <c r="E73" s="54" t="s">
        <v>1118</v>
      </c>
      <c r="F73" s="31">
        <v>0</v>
      </c>
      <c r="G73" s="32">
        <v>0</v>
      </c>
    </row>
    <row r="74" spans="1:7" ht="12" customHeight="1" x14ac:dyDescent="0.2">
      <c r="A74" s="213">
        <v>3</v>
      </c>
      <c r="E74" s="208" t="s">
        <v>1126</v>
      </c>
      <c r="F74" s="60">
        <f>SUM(F69:F73)</f>
        <v>0</v>
      </c>
      <c r="G74" s="61">
        <f>SUM(G69:G73)</f>
        <v>0</v>
      </c>
    </row>
    <row r="75" spans="1:7" ht="12" hidden="1" customHeight="1" x14ac:dyDescent="0.2">
      <c r="A75" s="213">
        <v>1</v>
      </c>
      <c r="E75" s="249"/>
      <c r="F75" s="92"/>
      <c r="G75" s="93"/>
    </row>
    <row r="76" spans="1:7" ht="12" hidden="1" customHeight="1" x14ac:dyDescent="0.2">
      <c r="A76" s="213">
        <v>1</v>
      </c>
      <c r="E76" s="208" t="s">
        <v>1127</v>
      </c>
      <c r="F76" s="31"/>
      <c r="G76" s="32"/>
    </row>
    <row r="77" spans="1:7" ht="12" hidden="1" customHeight="1" x14ac:dyDescent="0.2">
      <c r="A77" s="213">
        <v>1</v>
      </c>
      <c r="E77" s="434" t="s">
        <v>865</v>
      </c>
      <c r="F77" s="31">
        <v>0</v>
      </c>
      <c r="G77" s="32">
        <v>0</v>
      </c>
    </row>
    <row r="78" spans="1:7" ht="12" hidden="1" customHeight="1" x14ac:dyDescent="0.2">
      <c r="A78" s="213">
        <v>1</v>
      </c>
      <c r="E78" s="434" t="s">
        <v>866</v>
      </c>
      <c r="F78" s="31">
        <v>0</v>
      </c>
      <c r="G78" s="32">
        <v>0</v>
      </c>
    </row>
    <row r="79" spans="1:7" ht="12" hidden="1" customHeight="1" x14ac:dyDescent="0.2">
      <c r="A79" s="213">
        <v>1</v>
      </c>
      <c r="E79" s="208" t="s">
        <v>1126</v>
      </c>
      <c r="F79" s="60">
        <f>SUM(F76:F78)</f>
        <v>0</v>
      </c>
      <c r="G79" s="61">
        <f>SUM(G76:G78)</f>
        <v>0</v>
      </c>
    </row>
    <row r="80" spans="1:7" ht="7.15" customHeight="1" x14ac:dyDescent="0.2">
      <c r="A80" s="213">
        <v>3</v>
      </c>
      <c r="E80" s="209"/>
      <c r="F80" s="31"/>
      <c r="G80" s="32"/>
    </row>
    <row r="81" spans="1:7" ht="12" customHeight="1" x14ac:dyDescent="0.2">
      <c r="A81" s="213">
        <v>3</v>
      </c>
      <c r="D81" s="215" t="s">
        <v>1091</v>
      </c>
      <c r="E81" s="1086" t="s">
        <v>1128</v>
      </c>
      <c r="F81" s="1086"/>
      <c r="G81" s="1086"/>
    </row>
    <row r="83" spans="1:7" ht="12.75" customHeight="1" x14ac:dyDescent="0.2"/>
    <row r="84" spans="1:7" ht="12.75" customHeight="1" x14ac:dyDescent="0.2"/>
    <row r="85" spans="1:7" ht="12.75" customHeight="1" x14ac:dyDescent="0.2"/>
    <row r="86" spans="1:7" ht="12.75" customHeight="1" x14ac:dyDescent="0.2"/>
    <row r="87" spans="1:7" ht="12.75" customHeight="1" x14ac:dyDescent="0.2"/>
    <row r="88" spans="1:7" ht="63.75" customHeight="1" x14ac:dyDescent="0.2"/>
    <row r="89" spans="1:7" ht="12.75" customHeight="1" x14ac:dyDescent="0.2"/>
    <row r="90" spans="1:7" ht="12.75" customHeight="1" x14ac:dyDescent="0.2"/>
    <row r="91" spans="1:7" ht="12.75" customHeight="1" x14ac:dyDescent="0.2"/>
    <row r="92" spans="1:7" ht="12.75" customHeight="1" x14ac:dyDescent="0.2"/>
    <row r="93" spans="1:7" ht="15" customHeight="1" x14ac:dyDescent="0.2"/>
    <row r="94" spans="1:7" ht="12.75" customHeight="1" x14ac:dyDescent="0.2"/>
    <row r="95" spans="1:7" ht="12.75" customHeight="1" x14ac:dyDescent="0.2"/>
    <row r="96" spans="1:7"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38.25" customHeight="1" x14ac:dyDescent="0.2"/>
    <row r="105" ht="12.75" customHeight="1" x14ac:dyDescent="0.2"/>
  </sheetData>
  <mergeCells count="13">
    <mergeCell ref="E26:G26"/>
    <mergeCell ref="B1:C1"/>
    <mergeCell ref="E21:G21"/>
    <mergeCell ref="E23:G23"/>
    <mergeCell ref="E24:G24"/>
    <mergeCell ref="E25:G25"/>
    <mergeCell ref="E81:G81"/>
    <mergeCell ref="E41:G41"/>
    <mergeCell ref="E43:G43"/>
    <mergeCell ref="E44:G44"/>
    <mergeCell ref="E45:G45"/>
    <mergeCell ref="E46:G46"/>
    <mergeCell ref="E66:G66"/>
  </mergeCells>
  <printOptions horizontalCentered="1"/>
  <pageMargins left="0.23622047244094491" right="0.23622047244094491" top="0.74803149606299213" bottom="0.74803149606299213" header="0.31496062992125984" footer="0.31496062992125984"/>
  <pageSetup paperSize="9" scale="87" fitToHeight="0" orientation="portrait" r:id="rId1"/>
  <rowBreaks count="1" manualBreakCount="1">
    <brk id="49" min="4" max="6" man="1"/>
  </rowBreaks>
  <customProperties>
    <customPr name="_pios_id" r:id="rId2"/>
  </customPropertie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B263-9D0C-4FB6-9AA6-8B494B7D118E}">
  <sheetPr codeName="Sheet10">
    <tabColor theme="8" tint="0.79998168889431442"/>
  </sheetPr>
  <dimension ref="A1:I38"/>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8.7109375" style="1" hidden="1" customWidth="1"/>
    <col min="2" max="2" width="1.42578125" style="1" hidden="1" customWidth="1"/>
    <col min="3" max="3" width="2.7109375" style="233" hidden="1" customWidth="1"/>
    <col min="4" max="4" width="17.7109375" style="3" customWidth="1"/>
    <col min="5" max="5" width="44.5703125" style="1" customWidth="1"/>
    <col min="6" max="8" width="11.5703125" style="1" customWidth="1"/>
    <col min="9" max="16384" width="9.28515625" style="1"/>
  </cols>
  <sheetData>
    <row r="1" spans="1:9" x14ac:dyDescent="0.2">
      <c r="A1" s="1" t="s">
        <v>0</v>
      </c>
      <c r="B1" s="1093" t="s">
        <v>243</v>
      </c>
      <c r="C1" s="1093"/>
      <c r="D1" s="3" t="s">
        <v>1129</v>
      </c>
    </row>
    <row r="2" spans="1:9" x14ac:dyDescent="0.2">
      <c r="A2" s="1">
        <v>3</v>
      </c>
      <c r="B2" s="213" t="s">
        <v>577</v>
      </c>
      <c r="C2" s="214">
        <v>76</v>
      </c>
      <c r="D2" s="215"/>
      <c r="E2" s="315" t="str">
        <f ca="1">INDEX(TBLStructure[Number],MATCH(C2,TBLStructure[Model Reference],0))&amp;"."&amp;INDEX(TBLStructure[Sub Number],MATCH(C2,TBLStructure[Model Reference],0))&amp;" "&amp;INDEX(TBLStructure[Sub-category],MATCH(C2,TBLStructure[Model Reference],0))</f>
        <v>3.5 Other Provisions</v>
      </c>
      <c r="F2" s="315"/>
      <c r="G2" s="315"/>
      <c r="H2" s="315"/>
    </row>
    <row r="3" spans="1:9" x14ac:dyDescent="0.2">
      <c r="A3" s="1">
        <v>3</v>
      </c>
      <c r="E3" s="226"/>
      <c r="F3" s="226"/>
      <c r="G3" s="226"/>
      <c r="H3" s="226"/>
    </row>
    <row r="4" spans="1:9" x14ac:dyDescent="0.2">
      <c r="A4" s="1">
        <v>3</v>
      </c>
      <c r="E4" s="209"/>
      <c r="F4" s="209"/>
      <c r="G4" s="392" t="str">
        <f>Contents!F3</f>
        <v>20X2</v>
      </c>
      <c r="H4" s="393" t="str">
        <f>Contents!F4</f>
        <v>20X1</v>
      </c>
    </row>
    <row r="5" spans="1:9" ht="15" thickBot="1" x14ac:dyDescent="0.25">
      <c r="A5" s="1">
        <v>3</v>
      </c>
      <c r="E5" s="230"/>
      <c r="F5" s="230"/>
      <c r="G5" s="279" t="s">
        <v>305</v>
      </c>
      <c r="H5" s="280" t="s">
        <v>305</v>
      </c>
    </row>
    <row r="6" spans="1:9" x14ac:dyDescent="0.2">
      <c r="A6" s="1">
        <v>3</v>
      </c>
      <c r="E6" s="209"/>
      <c r="F6" s="209"/>
      <c r="G6" s="282"/>
      <c r="H6" s="283"/>
    </row>
    <row r="7" spans="1:9" ht="12" customHeight="1" x14ac:dyDescent="0.2">
      <c r="A7" s="1">
        <v>3</v>
      </c>
      <c r="B7" s="1" t="s">
        <v>245</v>
      </c>
      <c r="C7" s="233">
        <v>76</v>
      </c>
      <c r="E7" s="447" t="str">
        <f ca="1">INDEX(TBLStructure[Full Note Title],MATCH(C7,TBLStructure[Model Reference],0))</f>
        <v>3.5A: Competitive neutrality liabilities</v>
      </c>
      <c r="F7" s="234"/>
      <c r="G7" s="28"/>
      <c r="H7" s="29"/>
    </row>
    <row r="8" spans="1:9" x14ac:dyDescent="0.2">
      <c r="A8" s="1">
        <v>3</v>
      </c>
      <c r="E8" s="54" t="s">
        <v>926</v>
      </c>
      <c r="F8" s="54"/>
      <c r="G8" s="28">
        <v>0</v>
      </c>
      <c r="H8" s="29">
        <v>0</v>
      </c>
    </row>
    <row r="9" spans="1:9" ht="12" customHeight="1" x14ac:dyDescent="0.2">
      <c r="A9" s="1">
        <v>3</v>
      </c>
      <c r="E9" s="208" t="s">
        <v>1130</v>
      </c>
      <c r="F9" s="208"/>
      <c r="G9" s="35">
        <f>SUM(G7:G8)</f>
        <v>0</v>
      </c>
      <c r="H9" s="36">
        <f>SUM(H7:H8)</f>
        <v>0</v>
      </c>
    </row>
    <row r="10" spans="1:9" hidden="1" x14ac:dyDescent="0.2">
      <c r="A10" s="1">
        <v>1</v>
      </c>
      <c r="E10" s="208"/>
      <c r="F10" s="208"/>
      <c r="G10" s="40"/>
      <c r="H10" s="41"/>
    </row>
    <row r="11" spans="1:9" s="213" customFormat="1" ht="12" hidden="1" customHeight="1" x14ac:dyDescent="0.2">
      <c r="A11" s="213">
        <v>1</v>
      </c>
      <c r="C11" s="214"/>
      <c r="D11" s="215"/>
      <c r="E11" s="208" t="s">
        <v>1131</v>
      </c>
      <c r="F11" s="208"/>
      <c r="G11" s="31"/>
      <c r="H11" s="32"/>
    </row>
    <row r="12" spans="1:9" s="213" customFormat="1" ht="12" hidden="1" customHeight="1" x14ac:dyDescent="0.2">
      <c r="A12" s="213">
        <v>1</v>
      </c>
      <c r="C12" s="214"/>
      <c r="D12" s="215"/>
      <c r="E12" s="434" t="s">
        <v>865</v>
      </c>
      <c r="F12" s="239"/>
      <c r="G12" s="31">
        <v>0</v>
      </c>
      <c r="H12" s="32">
        <v>0</v>
      </c>
    </row>
    <row r="13" spans="1:9" s="213" customFormat="1" ht="12" hidden="1" customHeight="1" x14ac:dyDescent="0.2">
      <c r="A13" s="213">
        <v>1</v>
      </c>
      <c r="C13" s="214"/>
      <c r="D13" s="215"/>
      <c r="E13" s="434" t="s">
        <v>866</v>
      </c>
      <c r="F13" s="239"/>
      <c r="G13" s="31">
        <v>0</v>
      </c>
      <c r="H13" s="32">
        <v>0</v>
      </c>
    </row>
    <row r="14" spans="1:9" s="213" customFormat="1" ht="12" hidden="1" customHeight="1" x14ac:dyDescent="0.2">
      <c r="A14" s="213">
        <v>1</v>
      </c>
      <c r="C14" s="214"/>
      <c r="D14" s="215"/>
      <c r="E14" s="208" t="s">
        <v>1130</v>
      </c>
      <c r="F14" s="249"/>
      <c r="G14" s="60">
        <f>SUM(G11:G13)</f>
        <v>0</v>
      </c>
      <c r="H14" s="61">
        <f>SUM(H11:H13)</f>
        <v>0</v>
      </c>
    </row>
    <row r="15" spans="1:9" x14ac:dyDescent="0.2">
      <c r="A15" s="213">
        <v>3</v>
      </c>
      <c r="E15" s="209"/>
      <c r="F15" s="209"/>
      <c r="G15" s="282"/>
      <c r="H15" s="283"/>
      <c r="I15" s="213"/>
    </row>
    <row r="16" spans="1:9" x14ac:dyDescent="0.2">
      <c r="A16" s="213"/>
      <c r="E16" s="209"/>
      <c r="F16" s="209"/>
      <c r="G16" s="282"/>
      <c r="H16" s="283"/>
      <c r="I16" s="213"/>
    </row>
    <row r="17" spans="1:9" x14ac:dyDescent="0.2">
      <c r="A17" s="213"/>
      <c r="E17" s="209"/>
      <c r="F17" s="209"/>
      <c r="G17" s="282"/>
      <c r="H17" s="283"/>
      <c r="I17" s="213"/>
    </row>
    <row r="18" spans="1:9" x14ac:dyDescent="0.2">
      <c r="A18" s="213">
        <v>3</v>
      </c>
      <c r="B18" s="1" t="s">
        <v>245</v>
      </c>
      <c r="C18" s="233">
        <v>77</v>
      </c>
      <c r="E18" s="447" t="str">
        <f ca="1">INDEX(TBLStructure[Full Note Title],MATCH(C18,TBLStructure[Model Reference],0))</f>
        <v>3.5B: Other provisions</v>
      </c>
      <c r="F18" s="234"/>
      <c r="G18" s="282"/>
      <c r="H18" s="283"/>
      <c r="I18" s="213"/>
    </row>
    <row r="19" spans="1:9" ht="39.6" customHeight="1" x14ac:dyDescent="0.2">
      <c r="A19" s="213">
        <v>3</v>
      </c>
      <c r="E19" s="398"/>
      <c r="F19" s="428" t="s">
        <v>1132</v>
      </c>
      <c r="G19" s="428" t="s">
        <v>1133</v>
      </c>
      <c r="H19" s="428" t="s">
        <v>870</v>
      </c>
      <c r="I19" s="213"/>
    </row>
    <row r="20" spans="1:9" x14ac:dyDescent="0.2">
      <c r="A20" s="213">
        <v>3</v>
      </c>
      <c r="E20" s="400"/>
      <c r="F20" s="523" t="s">
        <v>305</v>
      </c>
      <c r="G20" s="523" t="s">
        <v>305</v>
      </c>
      <c r="H20" s="523" t="s">
        <v>305</v>
      </c>
      <c r="I20" s="213"/>
    </row>
    <row r="21" spans="1:9" x14ac:dyDescent="0.2">
      <c r="A21" s="213">
        <v>3</v>
      </c>
      <c r="D21" s="4" t="s">
        <v>1134</v>
      </c>
      <c r="E21" s="208" t="str">
        <f>_xlfn.CONCAT("As at 1 July "&amp;Contents!F4)</f>
        <v>As at 1 July 20X1</v>
      </c>
      <c r="F21" s="31">
        <v>0</v>
      </c>
      <c r="G21" s="31">
        <v>0</v>
      </c>
      <c r="H21" s="31">
        <f>F21+G21</f>
        <v>0</v>
      </c>
      <c r="I21" s="213"/>
    </row>
    <row r="22" spans="1:9" s="482" customFormat="1" x14ac:dyDescent="0.2">
      <c r="A22" s="272">
        <v>1</v>
      </c>
      <c r="C22" s="483"/>
      <c r="D22" s="4" t="s">
        <v>1135</v>
      </c>
      <c r="E22" s="524" t="s">
        <v>1136</v>
      </c>
      <c r="F22" s="84">
        <v>0</v>
      </c>
      <c r="G22" s="84">
        <v>0</v>
      </c>
      <c r="H22" s="84">
        <f>F22+G22</f>
        <v>0</v>
      </c>
      <c r="I22" s="272"/>
    </row>
    <row r="23" spans="1:9" ht="24" x14ac:dyDescent="0.2">
      <c r="A23" s="213">
        <v>3</v>
      </c>
      <c r="D23" s="4" t="s">
        <v>1137</v>
      </c>
      <c r="E23" s="285" t="s">
        <v>1138</v>
      </c>
      <c r="F23" s="84">
        <v>0</v>
      </c>
      <c r="G23" s="84">
        <v>0</v>
      </c>
      <c r="H23" s="84">
        <f>F23+G23</f>
        <v>0</v>
      </c>
      <c r="I23" s="213"/>
    </row>
    <row r="24" spans="1:9" ht="24" x14ac:dyDescent="0.2">
      <c r="A24" s="213">
        <v>3</v>
      </c>
      <c r="D24" s="4" t="s">
        <v>1139</v>
      </c>
      <c r="E24" s="285" t="s">
        <v>1140</v>
      </c>
      <c r="F24" s="84">
        <v>0</v>
      </c>
      <c r="G24" s="84">
        <v>0</v>
      </c>
      <c r="H24" s="84">
        <f>F24+G24</f>
        <v>0</v>
      </c>
      <c r="I24" s="213"/>
    </row>
    <row r="25" spans="1:9" hidden="1" x14ac:dyDescent="0.2">
      <c r="A25" s="213">
        <v>1</v>
      </c>
      <c r="D25" s="525"/>
      <c r="E25" s="285" t="s">
        <v>1141</v>
      </c>
      <c r="F25" s="31">
        <v>0</v>
      </c>
      <c r="G25" s="31">
        <v>0</v>
      </c>
      <c r="H25" s="31">
        <f>F25+G25</f>
        <v>0</v>
      </c>
      <c r="I25" s="213"/>
    </row>
    <row r="26" spans="1:9" x14ac:dyDescent="0.2">
      <c r="A26" s="213">
        <v>3</v>
      </c>
      <c r="D26" s="4" t="s">
        <v>1134</v>
      </c>
      <c r="E26" s="403" t="str">
        <f>_xlfn.CONCAT("Total as at 30 June "&amp;Contents!F3)</f>
        <v>Total as at 30 June 20X2</v>
      </c>
      <c r="F26" s="60">
        <f>SUM(F21:F25)</f>
        <v>0</v>
      </c>
      <c r="G26" s="60">
        <f>SUM(G21:G25)</f>
        <v>0</v>
      </c>
      <c r="H26" s="60">
        <f>SUM(H21:H25)</f>
        <v>0</v>
      </c>
      <c r="I26" s="213"/>
    </row>
    <row r="27" spans="1:9" ht="12" hidden="1" customHeight="1" x14ac:dyDescent="0.2">
      <c r="A27" s="213">
        <v>1</v>
      </c>
      <c r="E27" s="249"/>
      <c r="F27" s="92"/>
      <c r="G27" s="92"/>
      <c r="H27" s="92"/>
      <c r="I27" s="213"/>
    </row>
    <row r="28" spans="1:9" s="213" customFormat="1" ht="12" hidden="1" customHeight="1" x14ac:dyDescent="0.2">
      <c r="A28" s="213">
        <v>1</v>
      </c>
      <c r="C28" s="214"/>
      <c r="D28" s="215"/>
      <c r="E28" s="208" t="s">
        <v>1142</v>
      </c>
      <c r="F28" s="208"/>
      <c r="G28" s="31"/>
      <c r="H28" s="32"/>
    </row>
    <row r="29" spans="1:9" s="213" customFormat="1" ht="12" hidden="1" customHeight="1" x14ac:dyDescent="0.2">
      <c r="A29" s="213">
        <v>1</v>
      </c>
      <c r="C29" s="214"/>
      <c r="D29" s="215"/>
      <c r="E29" s="434" t="s">
        <v>865</v>
      </c>
      <c r="F29" s="239"/>
      <c r="G29" s="31">
        <v>0</v>
      </c>
      <c r="H29" s="32">
        <v>0</v>
      </c>
    </row>
    <row r="30" spans="1:9" s="213" customFormat="1" ht="12" hidden="1" customHeight="1" x14ac:dyDescent="0.2">
      <c r="A30" s="213">
        <v>1</v>
      </c>
      <c r="C30" s="214"/>
      <c r="D30" s="215"/>
      <c r="E30" s="434" t="s">
        <v>866</v>
      </c>
      <c r="F30" s="239"/>
      <c r="G30" s="31">
        <v>0</v>
      </c>
      <c r="H30" s="32">
        <v>0</v>
      </c>
    </row>
    <row r="31" spans="1:9" s="213" customFormat="1" ht="12" hidden="1" customHeight="1" x14ac:dyDescent="0.2">
      <c r="A31" s="213">
        <v>1</v>
      </c>
      <c r="C31" s="214"/>
      <c r="D31" s="215"/>
      <c r="E31" s="208" t="s">
        <v>1143</v>
      </c>
      <c r="F31" s="249"/>
      <c r="G31" s="60">
        <f>SUM(G28:G30)</f>
        <v>0</v>
      </c>
      <c r="H31" s="61">
        <f>SUM(H28:H30)</f>
        <v>0</v>
      </c>
    </row>
    <row r="32" spans="1:9" x14ac:dyDescent="0.2">
      <c r="A32" s="213">
        <v>3</v>
      </c>
      <c r="E32" s="1176"/>
      <c r="F32" s="1176"/>
      <c r="G32" s="1176"/>
      <c r="H32" s="1176"/>
      <c r="I32" s="213"/>
    </row>
    <row r="33" spans="1:9" ht="29.65" customHeight="1" x14ac:dyDescent="0.2">
      <c r="A33" s="213">
        <v>3</v>
      </c>
      <c r="D33" s="43" t="s">
        <v>1144</v>
      </c>
      <c r="E33" s="1173" t="s">
        <v>1145</v>
      </c>
      <c r="F33" s="1173"/>
      <c r="G33" s="1173"/>
      <c r="H33" s="1173"/>
      <c r="I33" s="213"/>
    </row>
    <row r="34" spans="1:9" ht="32.25" customHeight="1" x14ac:dyDescent="0.2">
      <c r="A34" s="213"/>
      <c r="D34" s="485" t="s">
        <v>1146</v>
      </c>
      <c r="E34" s="1145" t="s">
        <v>1147</v>
      </c>
      <c r="F34" s="1145"/>
      <c r="G34" s="1145"/>
      <c r="H34" s="1145"/>
      <c r="I34" s="213"/>
    </row>
    <row r="35" spans="1:9" s="478" customFormat="1" ht="13.9" hidden="1" customHeight="1" x14ac:dyDescent="0.2">
      <c r="A35" s="416">
        <v>3</v>
      </c>
      <c r="C35" s="479"/>
      <c r="D35" s="525"/>
      <c r="E35" s="1175" t="s">
        <v>1148</v>
      </c>
      <c r="F35" s="1175"/>
      <c r="G35" s="1175"/>
      <c r="H35" s="1175"/>
      <c r="I35" s="416"/>
    </row>
    <row r="36" spans="1:9" ht="3" customHeight="1" x14ac:dyDescent="0.2">
      <c r="A36" s="213">
        <v>3</v>
      </c>
      <c r="I36" s="213"/>
    </row>
    <row r="37" spans="1:9" ht="30.75" customHeight="1" x14ac:dyDescent="0.2">
      <c r="A37" s="213">
        <v>3</v>
      </c>
      <c r="I37" s="213"/>
    </row>
    <row r="38" spans="1:9" x14ac:dyDescent="0.2">
      <c r="A38" s="213">
        <v>3</v>
      </c>
      <c r="I38" s="213"/>
    </row>
  </sheetData>
  <mergeCells count="5">
    <mergeCell ref="B1:C1"/>
    <mergeCell ref="E32:H32"/>
    <mergeCell ref="E33:H33"/>
    <mergeCell ref="E34:H34"/>
    <mergeCell ref="E35:H35"/>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46A3-4D83-46AF-8603-E26393225528}">
  <sheetPr codeName="Sheet27">
    <tabColor theme="8" tint="0.79998168889431442"/>
  </sheetPr>
  <dimension ref="A1:K286"/>
  <sheetViews>
    <sheetView showGridLines="0" view="pageBreakPreview" topLeftCell="D1" zoomScaleNormal="100" zoomScaleSheetLayoutView="100" workbookViewId="0">
      <selection activeCell="W53" sqref="W53"/>
    </sheetView>
  </sheetViews>
  <sheetFormatPr defaultRowHeight="12.75" x14ac:dyDescent="0.2"/>
  <cols>
    <col min="1" max="1" width="8.42578125" style="213" hidden="1" customWidth="1"/>
    <col min="2" max="2" width="8.7109375" style="213" hidden="1" customWidth="1"/>
    <col min="3" max="3" width="7.28515625" style="214" hidden="1" customWidth="1"/>
    <col min="4" max="4" width="15.28515625" style="215" customWidth="1"/>
    <col min="5" max="5" width="37.28515625" style="215" customWidth="1"/>
    <col min="6" max="6" width="16.28515625" style="215" customWidth="1"/>
    <col min="7" max="8" width="10.5703125" style="215" customWidth="1"/>
    <col min="9" max="9" width="11.28515625" style="215" customWidth="1"/>
    <col min="10" max="9665" width="9.140625" style="213"/>
    <col min="9666" max="9666" width="9.28515625" style="213" customWidth="1"/>
    <col min="9667" max="16384" width="9.140625" style="213"/>
  </cols>
  <sheetData>
    <row r="1" spans="1:10" x14ac:dyDescent="0.2">
      <c r="A1" s="213" t="s">
        <v>0</v>
      </c>
      <c r="D1" s="1061" t="s">
        <v>1149</v>
      </c>
    </row>
    <row r="2" spans="1:10" x14ac:dyDescent="0.2">
      <c r="A2" s="213">
        <v>3</v>
      </c>
      <c r="B2" s="1143" t="s">
        <v>243</v>
      </c>
      <c r="C2" s="1143"/>
      <c r="E2" s="222"/>
      <c r="F2" s="222"/>
      <c r="G2" s="222"/>
      <c r="H2" s="222"/>
      <c r="I2" s="221"/>
      <c r="J2" s="221"/>
    </row>
    <row r="3" spans="1:10" ht="86.25" customHeight="1" x14ac:dyDescent="0.2">
      <c r="A3" s="213">
        <v>3</v>
      </c>
      <c r="E3" s="222"/>
      <c r="F3" s="222"/>
      <c r="G3" s="222"/>
      <c r="H3" s="222"/>
      <c r="I3" s="221"/>
      <c r="J3" s="221"/>
    </row>
    <row r="4" spans="1:10" ht="15" customHeight="1" x14ac:dyDescent="0.2">
      <c r="A4" s="213">
        <v>3</v>
      </c>
      <c r="B4" s="213" t="s">
        <v>577</v>
      </c>
      <c r="C4" s="214">
        <v>78</v>
      </c>
      <c r="E4" s="526" t="str">
        <f ca="1">INDEX(TBLStructure[Number],MATCH(C4,TBLStructure[Model Reference],0))&amp;"."&amp;INDEX(TBLStructure[Sub Number],MATCH(C4,TBLStructure[Model Reference],0))&amp;" "&amp;INDEX(TBLStructure[Sub-category],MATCH(C4,TBLStructure[Model Reference],0))</f>
        <v>4.1 Administered - Financial Assets</v>
      </c>
      <c r="F4" s="526"/>
      <c r="G4" s="526"/>
      <c r="H4" s="526"/>
      <c r="I4" s="526"/>
    </row>
    <row r="5" spans="1:10" x14ac:dyDescent="0.2">
      <c r="A5" s="213">
        <v>3</v>
      </c>
      <c r="E5" s="527"/>
      <c r="F5" s="527"/>
      <c r="G5" s="528"/>
      <c r="H5" s="529" t="str">
        <f>Contents!F3</f>
        <v>20X2</v>
      </c>
      <c r="I5" s="530" t="str">
        <f>Contents!F4</f>
        <v>20X1</v>
      </c>
    </row>
    <row r="6" spans="1:10" ht="12.75" customHeight="1" thickBot="1" x14ac:dyDescent="0.25">
      <c r="A6" s="213">
        <v>3</v>
      </c>
      <c r="D6" s="39" t="s">
        <v>567</v>
      </c>
      <c r="E6" s="531"/>
      <c r="F6" s="531"/>
      <c r="G6" s="531"/>
      <c r="H6" s="532" t="s">
        <v>305</v>
      </c>
      <c r="I6" s="533" t="s">
        <v>305</v>
      </c>
    </row>
    <row r="7" spans="1:10" ht="12.75" customHeight="1" x14ac:dyDescent="0.2">
      <c r="A7" s="213">
        <v>3</v>
      </c>
      <c r="D7" s="39"/>
      <c r="E7" s="336"/>
      <c r="F7" s="336"/>
      <c r="G7" s="336"/>
      <c r="H7" s="534"/>
      <c r="I7" s="535"/>
    </row>
    <row r="8" spans="1:10" ht="12" customHeight="1" x14ac:dyDescent="0.2">
      <c r="A8" s="213">
        <v>3</v>
      </c>
      <c r="B8" s="213" t="s">
        <v>245</v>
      </c>
      <c r="C8" s="214">
        <v>78</v>
      </c>
      <c r="D8" s="39" t="s">
        <v>832</v>
      </c>
      <c r="E8" s="324" t="str">
        <f ca="1">INDEX(TBLStructure[Full Note Title],MATCH(C8,TBLStructure[Model Reference],0))</f>
        <v>4.1A: Cash and cash equivalents</v>
      </c>
      <c r="F8" s="324"/>
      <c r="G8" s="536"/>
      <c r="H8" s="316"/>
      <c r="I8" s="316"/>
    </row>
    <row r="9" spans="1:10" ht="12" customHeight="1" x14ac:dyDescent="0.2">
      <c r="A9" s="213">
        <v>3</v>
      </c>
      <c r="D9" s="1060" t="s">
        <v>833</v>
      </c>
      <c r="E9" s="336" t="s">
        <v>834</v>
      </c>
      <c r="F9" s="336"/>
      <c r="G9" s="336"/>
      <c r="H9" s="108">
        <v>0</v>
      </c>
      <c r="I9" s="109">
        <v>0</v>
      </c>
    </row>
    <row r="10" spans="1:10" ht="12" customHeight="1" x14ac:dyDescent="0.2">
      <c r="A10" s="213">
        <v>3</v>
      </c>
      <c r="E10" s="336" t="s">
        <v>835</v>
      </c>
      <c r="F10" s="336"/>
      <c r="G10" s="336"/>
      <c r="H10" s="108">
        <v>0</v>
      </c>
      <c r="I10" s="109">
        <v>0</v>
      </c>
    </row>
    <row r="11" spans="1:10" ht="12" customHeight="1" x14ac:dyDescent="0.2">
      <c r="A11" s="213">
        <v>3</v>
      </c>
      <c r="E11" s="336" t="s">
        <v>405</v>
      </c>
      <c r="F11" s="336"/>
      <c r="G11" s="336"/>
      <c r="H11" s="108">
        <v>0</v>
      </c>
      <c r="I11" s="109">
        <v>0</v>
      </c>
    </row>
    <row r="12" spans="1:10" ht="12" customHeight="1" x14ac:dyDescent="0.2">
      <c r="A12" s="213">
        <v>3</v>
      </c>
      <c r="E12" s="337" t="s">
        <v>836</v>
      </c>
      <c r="F12" s="337"/>
      <c r="G12" s="336"/>
      <c r="H12" s="114">
        <f>SUM(H8:H11)</f>
        <v>0</v>
      </c>
      <c r="I12" s="115">
        <f>SUM(I8:I11)</f>
        <v>0</v>
      </c>
    </row>
    <row r="13" spans="1:10" ht="27" customHeight="1" x14ac:dyDescent="0.2">
      <c r="A13" s="213">
        <v>3</v>
      </c>
      <c r="E13" s="1198" t="s">
        <v>1150</v>
      </c>
      <c r="F13" s="1198"/>
      <c r="G13" s="1198"/>
      <c r="H13" s="1198"/>
      <c r="I13" s="1198"/>
    </row>
    <row r="14" spans="1:10" ht="12" customHeight="1" x14ac:dyDescent="0.2">
      <c r="A14" s="213">
        <v>3</v>
      </c>
      <c r="E14" s="336"/>
      <c r="F14" s="336"/>
      <c r="G14" s="336"/>
      <c r="H14" s="108"/>
      <c r="I14" s="123"/>
    </row>
    <row r="15" spans="1:10" ht="12" customHeight="1" x14ac:dyDescent="0.2">
      <c r="E15" s="336"/>
      <c r="F15" s="336"/>
      <c r="G15" s="336"/>
      <c r="H15" s="108"/>
      <c r="I15" s="123"/>
    </row>
    <row r="16" spans="1:10" ht="12" customHeight="1" x14ac:dyDescent="0.2">
      <c r="E16" s="336"/>
      <c r="F16" s="336"/>
      <c r="G16" s="336"/>
      <c r="H16" s="108"/>
      <c r="I16" s="123"/>
    </row>
    <row r="17" spans="1:9" ht="12" customHeight="1" x14ac:dyDescent="0.2">
      <c r="E17" s="336"/>
      <c r="F17" s="336"/>
      <c r="G17" s="336"/>
      <c r="H17" s="108"/>
      <c r="I17" s="123"/>
    </row>
    <row r="18" spans="1:9" ht="12" customHeight="1" x14ac:dyDescent="0.2">
      <c r="E18" s="336"/>
      <c r="F18" s="336"/>
      <c r="G18" s="336"/>
      <c r="H18" s="108"/>
      <c r="I18" s="123"/>
    </row>
    <row r="19" spans="1:9" ht="12" customHeight="1" x14ac:dyDescent="0.2">
      <c r="E19" s="336"/>
      <c r="F19" s="336"/>
      <c r="G19" s="336"/>
      <c r="H19" s="108"/>
      <c r="I19" s="123"/>
    </row>
    <row r="20" spans="1:9" ht="12" customHeight="1" x14ac:dyDescent="0.2">
      <c r="E20" s="336"/>
      <c r="F20" s="336"/>
      <c r="G20" s="336"/>
      <c r="H20" s="108"/>
      <c r="I20" s="123"/>
    </row>
    <row r="21" spans="1:9" ht="12" customHeight="1" x14ac:dyDescent="0.2">
      <c r="A21" s="213">
        <v>3</v>
      </c>
      <c r="B21" s="213" t="s">
        <v>245</v>
      </c>
      <c r="C21" s="214">
        <v>79</v>
      </c>
      <c r="E21" s="324" t="str">
        <f ca="1">INDEX(TBLStructure[Full Note Title],MATCH(C21,TBLStructure[Model Reference],0))</f>
        <v>4.1B: Taxation receivables</v>
      </c>
      <c r="F21" s="324"/>
      <c r="G21" s="336"/>
      <c r="H21" s="108"/>
      <c r="I21" s="123"/>
    </row>
    <row r="22" spans="1:9" ht="12" customHeight="1" x14ac:dyDescent="0.2">
      <c r="A22" s="213">
        <v>3</v>
      </c>
      <c r="E22" s="336" t="s">
        <v>1151</v>
      </c>
      <c r="F22" s="336"/>
      <c r="G22" s="336"/>
      <c r="H22" s="108"/>
      <c r="I22" s="123"/>
    </row>
    <row r="23" spans="1:9" ht="12" customHeight="1" x14ac:dyDescent="0.2">
      <c r="A23" s="213">
        <v>3</v>
      </c>
      <c r="E23" s="538" t="s">
        <v>793</v>
      </c>
      <c r="F23" s="538"/>
      <c r="G23" s="336"/>
      <c r="H23" s="108">
        <v>0</v>
      </c>
      <c r="I23" s="109">
        <v>0</v>
      </c>
    </row>
    <row r="24" spans="1:9" ht="12" customHeight="1" x14ac:dyDescent="0.2">
      <c r="A24" s="213">
        <v>3</v>
      </c>
      <c r="E24" s="538" t="s">
        <v>1152</v>
      </c>
      <c r="F24" s="538"/>
      <c r="G24" s="336"/>
      <c r="H24" s="108">
        <v>0</v>
      </c>
      <c r="I24" s="109">
        <v>0</v>
      </c>
    </row>
    <row r="25" spans="1:9" ht="12" customHeight="1" x14ac:dyDescent="0.2">
      <c r="A25" s="213">
        <v>3</v>
      </c>
      <c r="E25" s="538" t="s">
        <v>579</v>
      </c>
      <c r="F25" s="538"/>
      <c r="G25" s="336"/>
      <c r="H25" s="108">
        <v>0</v>
      </c>
      <c r="I25" s="109">
        <v>0</v>
      </c>
    </row>
    <row r="26" spans="1:9" ht="12" customHeight="1" x14ac:dyDescent="0.2">
      <c r="A26" s="213">
        <v>3</v>
      </c>
      <c r="E26" s="538" t="s">
        <v>1153</v>
      </c>
      <c r="F26" s="538"/>
      <c r="G26" s="336"/>
      <c r="H26" s="108">
        <v>0</v>
      </c>
      <c r="I26" s="109">
        <v>0</v>
      </c>
    </row>
    <row r="27" spans="1:9" ht="12" customHeight="1" x14ac:dyDescent="0.2">
      <c r="A27" s="213">
        <v>3</v>
      </c>
      <c r="E27" s="336" t="s">
        <v>106</v>
      </c>
      <c r="F27" s="336"/>
      <c r="G27" s="336"/>
      <c r="H27" s="108"/>
      <c r="I27" s="109"/>
    </row>
    <row r="28" spans="1:9" ht="12" customHeight="1" x14ac:dyDescent="0.2">
      <c r="A28" s="213">
        <v>3</v>
      </c>
      <c r="E28" s="538" t="s">
        <v>1154</v>
      </c>
      <c r="F28" s="538"/>
      <c r="G28" s="336"/>
      <c r="H28" s="108">
        <v>0</v>
      </c>
      <c r="I28" s="109">
        <v>0</v>
      </c>
    </row>
    <row r="29" spans="1:9" ht="12" customHeight="1" x14ac:dyDescent="0.2">
      <c r="A29" s="213">
        <v>3</v>
      </c>
      <c r="E29" s="538" t="s">
        <v>803</v>
      </c>
      <c r="F29" s="538"/>
      <c r="G29" s="336"/>
      <c r="H29" s="108">
        <v>0</v>
      </c>
      <c r="I29" s="109">
        <v>0</v>
      </c>
    </row>
    <row r="30" spans="1:9" ht="12" customHeight="1" x14ac:dyDescent="0.2">
      <c r="A30" s="213">
        <v>3</v>
      </c>
      <c r="E30" s="538" t="s">
        <v>405</v>
      </c>
      <c r="F30" s="538"/>
      <c r="G30" s="336"/>
      <c r="H30" s="108">
        <v>0</v>
      </c>
      <c r="I30" s="109">
        <v>0</v>
      </c>
    </row>
    <row r="31" spans="1:9" ht="12" customHeight="1" x14ac:dyDescent="0.2">
      <c r="A31" s="213">
        <v>3</v>
      </c>
      <c r="E31" s="336" t="s">
        <v>1155</v>
      </c>
      <c r="F31" s="336"/>
      <c r="G31" s="336"/>
      <c r="H31" s="108">
        <v>0</v>
      </c>
      <c r="I31" s="109">
        <v>0</v>
      </c>
    </row>
    <row r="32" spans="1:9" ht="12" customHeight="1" x14ac:dyDescent="0.2">
      <c r="A32" s="213">
        <v>3</v>
      </c>
      <c r="E32" s="337" t="s">
        <v>1156</v>
      </c>
      <c r="F32" s="337"/>
      <c r="G32" s="336"/>
      <c r="H32" s="114">
        <f>SUM(H21:H31)</f>
        <v>0</v>
      </c>
      <c r="I32" s="115">
        <f>SUM(I21:I31)</f>
        <v>0</v>
      </c>
    </row>
    <row r="33" spans="1:9" ht="12" customHeight="1" x14ac:dyDescent="0.2">
      <c r="A33" s="213">
        <v>3</v>
      </c>
      <c r="D33" s="215" t="s">
        <v>861</v>
      </c>
      <c r="E33" s="337" t="s">
        <v>1157</v>
      </c>
      <c r="F33" s="336"/>
      <c r="G33" s="336"/>
      <c r="H33" s="108">
        <v>0</v>
      </c>
      <c r="I33" s="109">
        <v>0</v>
      </c>
    </row>
    <row r="34" spans="1:9" ht="12" customHeight="1" x14ac:dyDescent="0.2">
      <c r="A34" s="213">
        <v>3</v>
      </c>
      <c r="E34" s="337" t="s">
        <v>1158</v>
      </c>
      <c r="F34" s="337"/>
      <c r="G34" s="336"/>
      <c r="H34" s="114">
        <f>SUM(H33:H33)</f>
        <v>0</v>
      </c>
      <c r="I34" s="115">
        <f>SUM(I33:I33)</f>
        <v>0</v>
      </c>
    </row>
    <row r="35" spans="1:9" ht="12" hidden="1" customHeight="1" x14ac:dyDescent="0.2">
      <c r="A35" s="213">
        <v>1</v>
      </c>
      <c r="E35" s="337"/>
      <c r="F35" s="337"/>
      <c r="G35" s="348"/>
      <c r="H35" s="122"/>
      <c r="I35" s="123"/>
    </row>
    <row r="36" spans="1:9" ht="9" customHeight="1" x14ac:dyDescent="0.2">
      <c r="E36" s="337"/>
      <c r="F36" s="337"/>
      <c r="G36" s="348"/>
      <c r="H36" s="122"/>
      <c r="I36" s="123"/>
    </row>
    <row r="37" spans="1:9" ht="12" customHeight="1" x14ac:dyDescent="0.2">
      <c r="A37" s="213">
        <v>3</v>
      </c>
      <c r="B37" s="213" t="s">
        <v>245</v>
      </c>
      <c r="C37" s="214">
        <v>80</v>
      </c>
      <c r="D37" s="39" t="s">
        <v>1159</v>
      </c>
      <c r="E37" s="324" t="str">
        <f ca="1">INDEX(TBLStructure[Full Note Title],MATCH(C37,TBLStructure[Model Reference],0))</f>
        <v>4.1C: Trade and other receivables</v>
      </c>
      <c r="F37" s="324"/>
      <c r="G37" s="536"/>
      <c r="H37" s="316"/>
      <c r="I37" s="336"/>
    </row>
    <row r="38" spans="1:9" ht="12" customHeight="1" x14ac:dyDescent="0.2">
      <c r="A38" s="213">
        <v>3</v>
      </c>
      <c r="D38" s="216"/>
      <c r="E38" s="336" t="s">
        <v>839</v>
      </c>
      <c r="F38" s="336"/>
      <c r="G38" s="536"/>
      <c r="H38" s="108">
        <v>0</v>
      </c>
      <c r="I38" s="109">
        <v>0</v>
      </c>
    </row>
    <row r="39" spans="1:9" ht="12" customHeight="1" x14ac:dyDescent="0.2">
      <c r="A39" s="213">
        <v>3</v>
      </c>
      <c r="E39" s="336" t="s">
        <v>858</v>
      </c>
      <c r="F39" s="336"/>
      <c r="G39" s="336"/>
      <c r="H39" s="108">
        <v>0</v>
      </c>
      <c r="I39" s="109">
        <v>0</v>
      </c>
    </row>
    <row r="40" spans="1:9" x14ac:dyDescent="0.2">
      <c r="D40" s="4" t="s">
        <v>841</v>
      </c>
      <c r="E40" s="336" t="s">
        <v>842</v>
      </c>
      <c r="F40" s="539"/>
      <c r="G40" s="108"/>
      <c r="H40" s="109">
        <v>0</v>
      </c>
      <c r="I40" s="109">
        <v>0</v>
      </c>
    </row>
    <row r="41" spans="1:9" ht="12" customHeight="1" x14ac:dyDescent="0.2">
      <c r="D41" s="3" t="s">
        <v>843</v>
      </c>
      <c r="E41" s="336" t="s">
        <v>844</v>
      </c>
      <c r="F41" s="539"/>
      <c r="G41" s="108"/>
      <c r="H41" s="109">
        <v>0</v>
      </c>
      <c r="I41" s="109">
        <v>0</v>
      </c>
    </row>
    <row r="42" spans="1:9" ht="12" customHeight="1" x14ac:dyDescent="0.2">
      <c r="A42" s="213">
        <v>3</v>
      </c>
      <c r="E42" s="337" t="s">
        <v>845</v>
      </c>
      <c r="F42" s="337"/>
      <c r="G42" s="336"/>
      <c r="H42" s="114">
        <f>SUM(H37:H41)</f>
        <v>0</v>
      </c>
      <c r="I42" s="115">
        <f>SUM(I37:I41)</f>
        <v>0</v>
      </c>
    </row>
    <row r="43" spans="1:9" ht="6" customHeight="1" x14ac:dyDescent="0.2">
      <c r="A43" s="213">
        <v>3</v>
      </c>
      <c r="E43" s="337"/>
      <c r="F43" s="337"/>
      <c r="G43" s="348"/>
      <c r="H43" s="108"/>
      <c r="I43" s="123"/>
    </row>
    <row r="44" spans="1:9" ht="13.15" customHeight="1" x14ac:dyDescent="0.2">
      <c r="E44" s="1159" t="s">
        <v>846</v>
      </c>
      <c r="F44" s="1159"/>
      <c r="G44" s="1159"/>
      <c r="H44" s="1159"/>
      <c r="I44" s="1159"/>
    </row>
    <row r="45" spans="1:9" ht="13.15" customHeight="1" x14ac:dyDescent="0.2">
      <c r="E45" s="1159" t="s">
        <v>847</v>
      </c>
      <c r="F45" s="1159"/>
      <c r="G45" s="1159"/>
      <c r="H45" s="1159"/>
      <c r="I45" s="1159"/>
    </row>
    <row r="46" spans="1:9" ht="27" customHeight="1" x14ac:dyDescent="0.2">
      <c r="D46" s="42" t="s">
        <v>841</v>
      </c>
      <c r="E46" s="1159" t="s">
        <v>848</v>
      </c>
      <c r="F46" s="1159"/>
      <c r="G46" s="1159"/>
      <c r="H46" s="1159"/>
      <c r="I46" s="1159"/>
    </row>
    <row r="47" spans="1:9" ht="12" customHeight="1" x14ac:dyDescent="0.2">
      <c r="A47" s="213">
        <v>3</v>
      </c>
      <c r="E47" s="1159" t="s">
        <v>1160</v>
      </c>
      <c r="F47" s="1159"/>
      <c r="G47" s="1159"/>
      <c r="H47" s="1159"/>
      <c r="I47" s="1159"/>
    </row>
    <row r="48" spans="1:9" ht="6" customHeight="1" x14ac:dyDescent="0.2">
      <c r="A48" s="213">
        <v>3</v>
      </c>
      <c r="E48" s="337"/>
      <c r="F48" s="337"/>
      <c r="G48" s="348"/>
      <c r="H48" s="108"/>
      <c r="I48" s="123"/>
    </row>
    <row r="49" spans="1:9" ht="12" customHeight="1" x14ac:dyDescent="0.2">
      <c r="A49" s="213">
        <v>3</v>
      </c>
      <c r="E49" s="337" t="s">
        <v>1161</v>
      </c>
      <c r="F49" s="337"/>
      <c r="G49" s="336"/>
      <c r="H49" s="108"/>
      <c r="I49" s="109"/>
    </row>
    <row r="50" spans="1:9" ht="12" customHeight="1" x14ac:dyDescent="0.2">
      <c r="A50" s="213">
        <v>3</v>
      </c>
      <c r="E50" s="540" t="s">
        <v>613</v>
      </c>
      <c r="F50" s="540"/>
      <c r="G50" s="336"/>
      <c r="H50" s="108">
        <v>0</v>
      </c>
      <c r="I50" s="109">
        <v>0</v>
      </c>
    </row>
    <row r="51" spans="1:9" ht="12" customHeight="1" x14ac:dyDescent="0.2">
      <c r="A51" s="213">
        <v>3</v>
      </c>
      <c r="E51" s="540" t="s">
        <v>614</v>
      </c>
      <c r="F51" s="540"/>
      <c r="G51" s="336"/>
      <c r="H51" s="108">
        <v>0</v>
      </c>
      <c r="I51" s="109">
        <v>0</v>
      </c>
    </row>
    <row r="52" spans="1:9" ht="12" customHeight="1" x14ac:dyDescent="0.2">
      <c r="A52" s="213">
        <v>3</v>
      </c>
      <c r="E52" s="540" t="s">
        <v>1162</v>
      </c>
      <c r="F52" s="540"/>
      <c r="G52" s="336"/>
      <c r="H52" s="108">
        <v>0</v>
      </c>
      <c r="I52" s="109">
        <v>0</v>
      </c>
    </row>
    <row r="53" spans="1:9" ht="12" customHeight="1" x14ac:dyDescent="0.2">
      <c r="A53" s="213">
        <v>3</v>
      </c>
      <c r="E53" s="540" t="s">
        <v>405</v>
      </c>
      <c r="F53" s="540"/>
      <c r="G53" s="336"/>
      <c r="H53" s="108">
        <v>0</v>
      </c>
      <c r="I53" s="109">
        <v>0</v>
      </c>
    </row>
    <row r="54" spans="1:9" ht="12" customHeight="1" x14ac:dyDescent="0.2">
      <c r="A54" s="213">
        <v>3</v>
      </c>
      <c r="E54" s="337" t="s">
        <v>1163</v>
      </c>
      <c r="F54" s="337"/>
      <c r="G54" s="336"/>
      <c r="H54" s="114">
        <f>SUM(H49:H53)</f>
        <v>0</v>
      </c>
      <c r="I54" s="115">
        <f>SUM(I49:I53)</f>
        <v>0</v>
      </c>
    </row>
    <row r="55" spans="1:9" ht="12" customHeight="1" x14ac:dyDescent="0.2">
      <c r="A55" s="213">
        <v>3</v>
      </c>
      <c r="E55" s="337"/>
      <c r="F55" s="337"/>
      <c r="G55" s="336"/>
      <c r="H55" s="108"/>
      <c r="I55" s="109"/>
    </row>
    <row r="56" spans="1:9" x14ac:dyDescent="0.2">
      <c r="A56" s="213">
        <v>3</v>
      </c>
      <c r="E56" s="316"/>
      <c r="F56" s="316"/>
      <c r="G56" s="336"/>
      <c r="H56" s="317" t="str">
        <f>Contents!F3</f>
        <v>20X2</v>
      </c>
      <c r="I56" s="318" t="str">
        <f>Contents!F4</f>
        <v>20X1</v>
      </c>
    </row>
    <row r="57" spans="1:9" ht="12.75" customHeight="1" thickBot="1" x14ac:dyDescent="0.25">
      <c r="A57" s="213">
        <v>3</v>
      </c>
      <c r="E57" s="531"/>
      <c r="F57" s="531"/>
      <c r="G57" s="531"/>
      <c r="H57" s="532" t="s">
        <v>305</v>
      </c>
      <c r="I57" s="533" t="s">
        <v>305</v>
      </c>
    </row>
    <row r="58" spans="1:9" ht="12" customHeight="1" x14ac:dyDescent="0.2">
      <c r="A58" s="213">
        <v>3</v>
      </c>
      <c r="E58" s="337" t="s">
        <v>855</v>
      </c>
      <c r="F58" s="337"/>
      <c r="G58" s="336"/>
      <c r="H58" s="108"/>
      <c r="I58" s="109"/>
    </row>
    <row r="59" spans="1:9" ht="12" customHeight="1" x14ac:dyDescent="0.2">
      <c r="A59" s="213">
        <v>3</v>
      </c>
      <c r="E59" s="540" t="s">
        <v>674</v>
      </c>
      <c r="F59" s="540"/>
      <c r="G59" s="336"/>
      <c r="H59" s="108">
        <v>0</v>
      </c>
      <c r="I59" s="109">
        <v>0</v>
      </c>
    </row>
    <row r="60" spans="1:9" ht="12" customHeight="1" x14ac:dyDescent="0.2">
      <c r="A60" s="213">
        <v>3</v>
      </c>
      <c r="E60" s="540" t="s">
        <v>675</v>
      </c>
      <c r="F60" s="540"/>
      <c r="G60" s="336"/>
      <c r="H60" s="108">
        <v>0</v>
      </c>
      <c r="I60" s="109">
        <v>0</v>
      </c>
    </row>
    <row r="61" spans="1:9" ht="12" customHeight="1" x14ac:dyDescent="0.2">
      <c r="A61" s="213">
        <v>3</v>
      </c>
      <c r="E61" s="540" t="s">
        <v>83</v>
      </c>
      <c r="F61" s="540"/>
      <c r="G61" s="336"/>
      <c r="H61" s="108">
        <v>0</v>
      </c>
      <c r="I61" s="109">
        <v>0</v>
      </c>
    </row>
    <row r="62" spans="1:9" ht="12" customHeight="1" x14ac:dyDescent="0.2">
      <c r="A62" s="213">
        <v>3</v>
      </c>
      <c r="E62" s="540" t="s">
        <v>84</v>
      </c>
      <c r="F62" s="540"/>
      <c r="G62" s="336"/>
      <c r="H62" s="108">
        <v>0</v>
      </c>
      <c r="I62" s="109">
        <v>0</v>
      </c>
    </row>
    <row r="63" spans="1:9" ht="12" customHeight="1" x14ac:dyDescent="0.2">
      <c r="A63" s="213">
        <v>3</v>
      </c>
      <c r="E63" s="540" t="s">
        <v>1164</v>
      </c>
      <c r="F63" s="540"/>
      <c r="G63" s="336"/>
      <c r="H63" s="108">
        <v>0</v>
      </c>
      <c r="I63" s="109">
        <v>0</v>
      </c>
    </row>
    <row r="64" spans="1:9" ht="12" customHeight="1" x14ac:dyDescent="0.2">
      <c r="A64" s="213">
        <v>3</v>
      </c>
      <c r="E64" s="540" t="s">
        <v>857</v>
      </c>
      <c r="F64" s="540"/>
      <c r="G64" s="336"/>
      <c r="H64" s="108">
        <v>0</v>
      </c>
      <c r="I64" s="109">
        <v>0</v>
      </c>
    </row>
    <row r="65" spans="1:9" ht="12" customHeight="1" x14ac:dyDescent="0.2">
      <c r="A65" s="213">
        <v>3</v>
      </c>
      <c r="E65" s="337" t="s">
        <v>859</v>
      </c>
      <c r="F65" s="337"/>
      <c r="G65" s="336"/>
      <c r="H65" s="114">
        <f>SUM(H58:H64)</f>
        <v>0</v>
      </c>
      <c r="I65" s="115">
        <f>SUM(I58:I64)</f>
        <v>0</v>
      </c>
    </row>
    <row r="66" spans="1:9" ht="12" customHeight="1" x14ac:dyDescent="0.2">
      <c r="A66" s="213">
        <v>3</v>
      </c>
      <c r="E66" s="337" t="s">
        <v>860</v>
      </c>
      <c r="F66" s="337"/>
      <c r="G66" s="348"/>
      <c r="H66" s="114">
        <f>H65+H54+H42</f>
        <v>0</v>
      </c>
      <c r="I66" s="115">
        <f>I65+I54+I42</f>
        <v>0</v>
      </c>
    </row>
    <row r="67" spans="1:9" ht="5.65" customHeight="1" x14ac:dyDescent="0.2">
      <c r="A67" s="213">
        <v>3</v>
      </c>
      <c r="E67" s="337"/>
      <c r="F67" s="337"/>
      <c r="G67" s="348"/>
      <c r="H67" s="108"/>
      <c r="I67" s="123"/>
    </row>
    <row r="68" spans="1:9" ht="12" customHeight="1" x14ac:dyDescent="0.2">
      <c r="A68" s="213">
        <v>3</v>
      </c>
      <c r="D68" s="215" t="s">
        <v>861</v>
      </c>
      <c r="E68" s="337" t="s">
        <v>1165</v>
      </c>
      <c r="F68" s="337"/>
      <c r="G68" s="348"/>
      <c r="H68" s="108">
        <v>0</v>
      </c>
      <c r="I68" s="109">
        <v>0</v>
      </c>
    </row>
    <row r="69" spans="1:9" ht="6" customHeight="1" x14ac:dyDescent="0.2">
      <c r="A69" s="213">
        <v>3</v>
      </c>
      <c r="E69" s="337"/>
      <c r="F69" s="337"/>
      <c r="G69" s="348"/>
      <c r="H69" s="108"/>
      <c r="I69" s="123"/>
    </row>
    <row r="70" spans="1:9" ht="12" customHeight="1" x14ac:dyDescent="0.2">
      <c r="A70" s="213">
        <v>3</v>
      </c>
      <c r="E70" s="337" t="s">
        <v>863</v>
      </c>
      <c r="F70" s="337"/>
      <c r="G70" s="348"/>
      <c r="H70" s="114">
        <f>H66+H68</f>
        <v>0</v>
      </c>
      <c r="I70" s="115">
        <f>I66+I68</f>
        <v>0</v>
      </c>
    </row>
    <row r="71" spans="1:9" ht="12" hidden="1" customHeight="1" x14ac:dyDescent="0.2">
      <c r="A71" s="213">
        <v>1</v>
      </c>
      <c r="E71" s="337"/>
      <c r="F71" s="337"/>
      <c r="G71" s="348"/>
      <c r="H71" s="122"/>
      <c r="I71" s="123"/>
    </row>
    <row r="72" spans="1:9" ht="12" hidden="1" customHeight="1" x14ac:dyDescent="0.2">
      <c r="A72" s="213">
        <v>1</v>
      </c>
      <c r="E72" s="210" t="s">
        <v>864</v>
      </c>
      <c r="F72" s="337"/>
      <c r="G72" s="348"/>
      <c r="H72" s="122"/>
      <c r="I72" s="123"/>
    </row>
    <row r="73" spans="1:9" ht="12" hidden="1" customHeight="1" x14ac:dyDescent="0.2">
      <c r="A73" s="213">
        <v>1</v>
      </c>
      <c r="E73" s="541" t="s">
        <v>865</v>
      </c>
      <c r="F73" s="337"/>
      <c r="G73" s="348"/>
      <c r="H73" s="108">
        <v>0</v>
      </c>
      <c r="I73" s="109">
        <v>0</v>
      </c>
    </row>
    <row r="74" spans="1:9" ht="12" hidden="1" customHeight="1" x14ac:dyDescent="0.2">
      <c r="A74" s="213">
        <v>1</v>
      </c>
      <c r="E74" s="541" t="s">
        <v>866</v>
      </c>
      <c r="F74" s="337"/>
      <c r="G74" s="348"/>
      <c r="H74" s="108">
        <v>0</v>
      </c>
      <c r="I74" s="109">
        <v>0</v>
      </c>
    </row>
    <row r="75" spans="1:9" ht="12" hidden="1" customHeight="1" x14ac:dyDescent="0.2">
      <c r="A75" s="213">
        <v>1</v>
      </c>
      <c r="E75" s="210" t="s">
        <v>863</v>
      </c>
      <c r="F75" s="337"/>
      <c r="G75" s="348"/>
      <c r="H75" s="114">
        <f>SUM(H73:H74)</f>
        <v>0</v>
      </c>
      <c r="I75" s="115">
        <f>SUM(I73:I74)</f>
        <v>0</v>
      </c>
    </row>
    <row r="76" spans="1:9" ht="12" hidden="1" customHeight="1" x14ac:dyDescent="0.2">
      <c r="A76" s="213">
        <v>1</v>
      </c>
      <c r="E76" s="210"/>
      <c r="F76" s="337"/>
      <c r="G76" s="348"/>
      <c r="H76" s="122"/>
      <c r="I76" s="123"/>
    </row>
    <row r="77" spans="1:9" ht="48.75" customHeight="1" x14ac:dyDescent="0.2">
      <c r="A77" s="213">
        <v>3</v>
      </c>
      <c r="E77" s="1159" t="s">
        <v>867</v>
      </c>
      <c r="F77" s="1159"/>
      <c r="G77" s="1159"/>
      <c r="H77" s="1159"/>
      <c r="I77" s="1159"/>
    </row>
    <row r="78" spans="1:9" ht="6" customHeight="1" x14ac:dyDescent="0.2">
      <c r="A78" s="213">
        <v>3</v>
      </c>
      <c r="E78" s="337"/>
      <c r="F78" s="337"/>
      <c r="G78" s="348"/>
      <c r="H78" s="108"/>
      <c r="I78" s="123"/>
    </row>
    <row r="79" spans="1:9" ht="12" hidden="1" customHeight="1" x14ac:dyDescent="0.2">
      <c r="A79" s="213">
        <v>1</v>
      </c>
      <c r="E79" s="542" t="s">
        <v>1166</v>
      </c>
      <c r="F79" s="542"/>
      <c r="G79" s="316"/>
      <c r="H79" s="316"/>
      <c r="I79" s="316"/>
    </row>
    <row r="80" spans="1:9" ht="9.1999999999999993" hidden="1" customHeight="1" x14ac:dyDescent="0.2">
      <c r="A80" s="213">
        <v>1</v>
      </c>
      <c r="E80" s="542"/>
      <c r="F80" s="542"/>
      <c r="G80" s="316"/>
      <c r="H80" s="316"/>
      <c r="I80" s="316"/>
    </row>
    <row r="81" spans="1:11" ht="12" hidden="1" customHeight="1" x14ac:dyDescent="0.2">
      <c r="A81" s="213">
        <v>1</v>
      </c>
      <c r="E81" s="542" t="s">
        <v>1167</v>
      </c>
      <c r="F81" s="542"/>
      <c r="G81" s="316"/>
      <c r="H81" s="316"/>
      <c r="I81" s="316"/>
    </row>
    <row r="82" spans="1:11" ht="27.2" hidden="1" customHeight="1" x14ac:dyDescent="0.2">
      <c r="A82" s="213">
        <v>1</v>
      </c>
      <c r="E82" s="543"/>
      <c r="F82" s="544" t="s">
        <v>840</v>
      </c>
      <c r="G82" s="544" t="s">
        <v>1168</v>
      </c>
      <c r="H82" s="544" t="s">
        <v>1169</v>
      </c>
      <c r="I82" s="544" t="s">
        <v>1170</v>
      </c>
    </row>
    <row r="83" spans="1:11" ht="12.75" hidden="1" customHeight="1" x14ac:dyDescent="0.2">
      <c r="A83" s="213">
        <v>1</v>
      </c>
      <c r="E83" s="545"/>
      <c r="F83" s="546" t="s">
        <v>249</v>
      </c>
      <c r="G83" s="546" t="s">
        <v>249</v>
      </c>
      <c r="H83" s="546" t="s">
        <v>249</v>
      </c>
      <c r="I83" s="546" t="s">
        <v>249</v>
      </c>
    </row>
    <row r="84" spans="1:11" ht="12" hidden="1" customHeight="1" x14ac:dyDescent="0.2">
      <c r="A84" s="213">
        <v>1</v>
      </c>
      <c r="E84" s="327" t="str">
        <f>_xlfn.CONCAT("As at 1 July "&amp;Contents!F4)</f>
        <v>As at 1 July 20X1</v>
      </c>
      <c r="F84" s="122">
        <f>F99</f>
        <v>0</v>
      </c>
      <c r="G84" s="122">
        <f>G99</f>
        <v>0</v>
      </c>
      <c r="H84" s="122">
        <f>H99</f>
        <v>0</v>
      </c>
      <c r="I84" s="122">
        <f>I99</f>
        <v>0</v>
      </c>
    </row>
    <row r="85" spans="1:11" s="215" customFormat="1" ht="12" hidden="1" customHeight="1" x14ac:dyDescent="0.2">
      <c r="A85" s="213">
        <v>1</v>
      </c>
      <c r="C85" s="402"/>
      <c r="D85" s="395"/>
      <c r="E85" s="328" t="s">
        <v>871</v>
      </c>
      <c r="F85" s="122"/>
      <c r="G85" s="122"/>
      <c r="H85" s="122"/>
      <c r="I85" s="122"/>
      <c r="J85" s="213"/>
      <c r="K85" s="213"/>
    </row>
    <row r="86" spans="1:11" s="215" customFormat="1" ht="12" hidden="1" customHeight="1" x14ac:dyDescent="0.2">
      <c r="A86" s="213">
        <v>1</v>
      </c>
      <c r="C86" s="402"/>
      <c r="D86" s="395"/>
      <c r="E86" s="328" t="s">
        <v>872</v>
      </c>
      <c r="F86" s="122"/>
      <c r="G86" s="122"/>
      <c r="H86" s="122"/>
      <c r="I86" s="122"/>
      <c r="J86" s="213"/>
      <c r="K86" s="213"/>
    </row>
    <row r="87" spans="1:11" ht="12" hidden="1" customHeight="1" x14ac:dyDescent="0.2">
      <c r="A87" s="213">
        <v>1</v>
      </c>
      <c r="E87" s="328" t="s">
        <v>873</v>
      </c>
      <c r="F87" s="122">
        <v>0</v>
      </c>
      <c r="G87" s="122">
        <v>0</v>
      </c>
      <c r="H87" s="122">
        <v>0</v>
      </c>
      <c r="I87" s="122">
        <f>SUM(F87:H87)</f>
        <v>0</v>
      </c>
    </row>
    <row r="88" spans="1:11" ht="12" hidden="1" customHeight="1" x14ac:dyDescent="0.2">
      <c r="A88" s="213">
        <v>1</v>
      </c>
      <c r="E88" s="328" t="s">
        <v>874</v>
      </c>
      <c r="F88" s="122">
        <v>0</v>
      </c>
      <c r="G88" s="122">
        <v>0</v>
      </c>
      <c r="H88" s="122">
        <v>0</v>
      </c>
      <c r="I88" s="122">
        <f>SUM(F88:H88)</f>
        <v>0</v>
      </c>
    </row>
    <row r="89" spans="1:11" ht="27.2" hidden="1" customHeight="1" x14ac:dyDescent="0.2">
      <c r="A89" s="213">
        <v>1</v>
      </c>
      <c r="E89" s="547" t="s">
        <v>875</v>
      </c>
      <c r="F89" s="186">
        <v>0</v>
      </c>
      <c r="G89" s="186">
        <v>0</v>
      </c>
      <c r="H89" s="186">
        <v>0</v>
      </c>
      <c r="I89" s="122">
        <f>SUM(F89:H89)</f>
        <v>0</v>
      </c>
    </row>
    <row r="90" spans="1:11" ht="12" hidden="1" customHeight="1" x14ac:dyDescent="0.2">
      <c r="A90" s="213">
        <v>1</v>
      </c>
      <c r="E90" s="548" t="str">
        <f>_xlfn.CONCAT("Total as at 30 June "&amp;Contents!F3)</f>
        <v>Total as at 30 June 20X2</v>
      </c>
      <c r="F90" s="114">
        <f>SUM(F84:F89)</f>
        <v>0</v>
      </c>
      <c r="G90" s="114">
        <f>SUM(G84:G89)</f>
        <v>0</v>
      </c>
      <c r="H90" s="114">
        <f>SUM(H84:H89)</f>
        <v>0</v>
      </c>
      <c r="I90" s="114">
        <f>SUM(I84:I89)</f>
        <v>0</v>
      </c>
    </row>
    <row r="91" spans="1:11" ht="12" hidden="1" customHeight="1" x14ac:dyDescent="0.2">
      <c r="A91" s="213">
        <v>1</v>
      </c>
      <c r="E91" s="527"/>
      <c r="F91" s="527"/>
      <c r="G91" s="527"/>
      <c r="H91" s="527"/>
      <c r="I91" s="527"/>
    </row>
    <row r="92" spans="1:11" ht="12" hidden="1" customHeight="1" x14ac:dyDescent="0.2">
      <c r="A92" s="213">
        <v>1</v>
      </c>
      <c r="E92" s="316" t="str">
        <f ca="1">"Movements in relation to "&amp;YEAR(TODAY()) - 1</f>
        <v>Movements in relation to 2024</v>
      </c>
      <c r="F92" s="316"/>
      <c r="G92" s="316"/>
      <c r="H92" s="316"/>
      <c r="I92" s="316"/>
    </row>
    <row r="93" spans="1:11" ht="23.65" hidden="1" customHeight="1" x14ac:dyDescent="0.2">
      <c r="A93" s="213">
        <v>1</v>
      </c>
      <c r="E93" s="543"/>
      <c r="F93" s="549" t="s">
        <v>1171</v>
      </c>
      <c r="G93" s="549" t="s">
        <v>1168</v>
      </c>
      <c r="H93" s="549" t="s">
        <v>1169</v>
      </c>
      <c r="I93" s="549" t="s">
        <v>1170</v>
      </c>
    </row>
    <row r="94" spans="1:11" ht="12" hidden="1" customHeight="1" x14ac:dyDescent="0.2">
      <c r="A94" s="213">
        <v>1</v>
      </c>
      <c r="E94" s="545"/>
      <c r="F94" s="550" t="s">
        <v>249</v>
      </c>
      <c r="G94" s="550" t="s">
        <v>249</v>
      </c>
      <c r="H94" s="550" t="s">
        <v>249</v>
      </c>
      <c r="I94" s="550" t="s">
        <v>249</v>
      </c>
    </row>
    <row r="95" spans="1:11" ht="12" hidden="1" customHeight="1" x14ac:dyDescent="0.2">
      <c r="A95" s="213">
        <v>1</v>
      </c>
      <c r="E95" s="316" t="s">
        <v>876</v>
      </c>
      <c r="F95" s="123">
        <v>0</v>
      </c>
      <c r="G95" s="123">
        <v>0</v>
      </c>
      <c r="H95" s="123">
        <v>0</v>
      </c>
      <c r="I95" s="123">
        <f>SUM(F95:H95)</f>
        <v>0</v>
      </c>
    </row>
    <row r="96" spans="1:11" ht="12" hidden="1" customHeight="1" x14ac:dyDescent="0.2">
      <c r="A96" s="213">
        <v>1</v>
      </c>
      <c r="E96" s="328" t="s">
        <v>873</v>
      </c>
      <c r="F96" s="123">
        <v>0</v>
      </c>
      <c r="G96" s="123">
        <v>0</v>
      </c>
      <c r="H96" s="123">
        <v>0</v>
      </c>
      <c r="I96" s="123">
        <f>SUM(F96:H96)</f>
        <v>0</v>
      </c>
    </row>
    <row r="97" spans="1:9" ht="12" hidden="1" customHeight="1" x14ac:dyDescent="0.2">
      <c r="A97" s="213">
        <v>1</v>
      </c>
      <c r="E97" s="328" t="s">
        <v>874</v>
      </c>
      <c r="F97" s="123">
        <v>0</v>
      </c>
      <c r="G97" s="123">
        <v>0</v>
      </c>
      <c r="H97" s="123">
        <v>0</v>
      </c>
      <c r="I97" s="123">
        <f>SUM(F97:H97)</f>
        <v>0</v>
      </c>
    </row>
    <row r="98" spans="1:9" ht="24.75" hidden="1" customHeight="1" x14ac:dyDescent="0.2">
      <c r="A98" s="213">
        <v>1</v>
      </c>
      <c r="E98" s="547" t="s">
        <v>875</v>
      </c>
      <c r="F98" s="551">
        <v>0</v>
      </c>
      <c r="G98" s="123">
        <v>0</v>
      </c>
      <c r="H98" s="123">
        <v>0</v>
      </c>
      <c r="I98" s="123">
        <f>SUM(F98:H98)</f>
        <v>0</v>
      </c>
    </row>
    <row r="99" spans="1:9" ht="12" hidden="1" customHeight="1" x14ac:dyDescent="0.2">
      <c r="A99" s="213">
        <v>1</v>
      </c>
      <c r="E99" s="552" t="str">
        <f ca="1">"Total as at 30 June "&amp;YEAR(TODAY()) - 1</f>
        <v>Total as at 30 June 2024</v>
      </c>
      <c r="F99" s="115">
        <f>SUM(F95:F98)</f>
        <v>0</v>
      </c>
      <c r="G99" s="115">
        <f>SUM(G95:G98)</f>
        <v>0</v>
      </c>
      <c r="H99" s="115">
        <f>SUM(H95:H98)</f>
        <v>0</v>
      </c>
      <c r="I99" s="115">
        <f>SUM(I95:I98)</f>
        <v>0</v>
      </c>
    </row>
    <row r="100" spans="1:9" ht="12.75" hidden="1" customHeight="1" x14ac:dyDescent="0.2">
      <c r="A100" s="213">
        <v>1</v>
      </c>
      <c r="E100" s="316"/>
      <c r="F100" s="316"/>
      <c r="G100" s="316"/>
      <c r="H100" s="316"/>
      <c r="I100" s="316"/>
    </row>
    <row r="101" spans="1:9" hidden="1" x14ac:dyDescent="0.2">
      <c r="A101" s="213">
        <v>1</v>
      </c>
      <c r="E101" s="316"/>
      <c r="F101" s="316"/>
      <c r="G101" s="336"/>
      <c r="H101" s="317" t="str">
        <f>Contents!F3</f>
        <v>20X2</v>
      </c>
      <c r="I101" s="318" t="str">
        <f>Contents!F4</f>
        <v>20X1</v>
      </c>
    </row>
    <row r="102" spans="1:9" ht="12.75" hidden="1" customHeight="1" thickBot="1" x14ac:dyDescent="0.25">
      <c r="A102" s="213">
        <v>1</v>
      </c>
      <c r="E102" s="531"/>
      <c r="F102" s="531"/>
      <c r="G102" s="531"/>
      <c r="H102" s="532" t="s">
        <v>305</v>
      </c>
      <c r="I102" s="533" t="s">
        <v>305</v>
      </c>
    </row>
    <row r="103" spans="1:9" ht="12" customHeight="1" x14ac:dyDescent="0.2">
      <c r="A103" s="213">
        <v>3</v>
      </c>
      <c r="B103" s="213" t="s">
        <v>245</v>
      </c>
      <c r="C103" s="214">
        <v>81</v>
      </c>
      <c r="E103" s="324" t="str">
        <f ca="1">INDEX(TBLStructure[Full Note Title],MATCH(C103,TBLStructure[Model Reference],0))</f>
        <v>4.1D: Equity accounted investments</v>
      </c>
      <c r="F103" s="324"/>
      <c r="G103" s="316"/>
      <c r="H103" s="316"/>
      <c r="I103" s="316"/>
    </row>
    <row r="104" spans="1:9" ht="12" customHeight="1" x14ac:dyDescent="0.2">
      <c r="A104" s="213">
        <v>3</v>
      </c>
      <c r="E104" s="553" t="s">
        <v>877</v>
      </c>
      <c r="F104" s="553"/>
      <c r="G104" s="554"/>
      <c r="H104" s="108">
        <v>0</v>
      </c>
      <c r="I104" s="109">
        <v>0</v>
      </c>
    </row>
    <row r="105" spans="1:9" s="293" customFormat="1" ht="12" customHeight="1" x14ac:dyDescent="0.2">
      <c r="A105" s="293">
        <v>3</v>
      </c>
      <c r="C105" s="294"/>
      <c r="D105" s="216"/>
      <c r="E105" s="555" t="s">
        <v>878</v>
      </c>
      <c r="F105" s="555"/>
      <c r="G105" s="556"/>
      <c r="H105" s="378">
        <f>SUM(H103:H104)</f>
        <v>0</v>
      </c>
      <c r="I105" s="557">
        <f>SUM(I103:I104)</f>
        <v>0</v>
      </c>
    </row>
    <row r="106" spans="1:9" s="293" customFormat="1" ht="12" hidden="1" customHeight="1" x14ac:dyDescent="0.2">
      <c r="A106" s="293">
        <v>1</v>
      </c>
      <c r="C106" s="294"/>
      <c r="D106" s="216"/>
      <c r="E106" s="558"/>
      <c r="F106" s="558"/>
      <c r="G106" s="559"/>
      <c r="H106" s="371"/>
      <c r="I106" s="560"/>
    </row>
    <row r="107" spans="1:9" s="293" customFormat="1" ht="12" hidden="1" customHeight="1" x14ac:dyDescent="0.2">
      <c r="A107" s="293">
        <v>1</v>
      </c>
      <c r="C107" s="294"/>
      <c r="D107" s="216"/>
      <c r="E107" s="1199" t="s">
        <v>879</v>
      </c>
      <c r="F107" s="1199"/>
      <c r="G107" s="1199"/>
      <c r="H107" s="371"/>
      <c r="I107" s="560"/>
    </row>
    <row r="108" spans="1:9" s="293" customFormat="1" ht="12" hidden="1" customHeight="1" x14ac:dyDescent="0.2">
      <c r="A108" s="293">
        <v>1</v>
      </c>
      <c r="C108" s="294"/>
      <c r="D108" s="216"/>
      <c r="E108" s="561" t="s">
        <v>865</v>
      </c>
      <c r="F108" s="562"/>
      <c r="G108" s="563"/>
      <c r="H108" s="341">
        <v>0</v>
      </c>
      <c r="I108" s="342">
        <v>0</v>
      </c>
    </row>
    <row r="109" spans="1:9" s="293" customFormat="1" ht="12" hidden="1" customHeight="1" x14ac:dyDescent="0.2">
      <c r="A109" s="293">
        <v>1</v>
      </c>
      <c r="C109" s="294"/>
      <c r="D109" s="216"/>
      <c r="E109" s="561" t="s">
        <v>866</v>
      </c>
      <c r="F109" s="562"/>
      <c r="G109" s="563"/>
      <c r="H109" s="341">
        <v>0</v>
      </c>
      <c r="I109" s="342">
        <v>0</v>
      </c>
    </row>
    <row r="110" spans="1:9" s="293" customFormat="1" ht="12" hidden="1" customHeight="1" x14ac:dyDescent="0.2">
      <c r="A110" s="293">
        <v>1</v>
      </c>
      <c r="C110" s="294"/>
      <c r="D110" s="216"/>
      <c r="E110" s="562" t="s">
        <v>878</v>
      </c>
      <c r="F110" s="562"/>
      <c r="G110" s="563"/>
      <c r="H110" s="378">
        <f>SUM(H108:H109)</f>
        <v>0</v>
      </c>
      <c r="I110" s="557">
        <f>SUM(I108:I109)</f>
        <v>0</v>
      </c>
    </row>
    <row r="111" spans="1:9" s="293" customFormat="1" ht="12" hidden="1" customHeight="1" x14ac:dyDescent="0.2">
      <c r="A111" s="293">
        <v>3</v>
      </c>
      <c r="C111" s="294"/>
      <c r="D111" s="216"/>
      <c r="E111" s="564"/>
      <c r="F111" s="564"/>
      <c r="G111" s="564"/>
      <c r="H111" s="341"/>
      <c r="I111" s="342"/>
    </row>
    <row r="112" spans="1:9" s="293" customFormat="1" ht="12" hidden="1" customHeight="1" x14ac:dyDescent="0.2">
      <c r="A112" s="293">
        <v>3</v>
      </c>
      <c r="C112" s="294"/>
      <c r="D112" s="216"/>
      <c r="E112" s="565" t="s">
        <v>881</v>
      </c>
      <c r="F112" s="565"/>
      <c r="G112" s="565"/>
      <c r="H112" s="566"/>
      <c r="I112" s="566"/>
    </row>
    <row r="113" spans="1:9" s="293" customFormat="1" ht="12" hidden="1" customHeight="1" x14ac:dyDescent="0.2">
      <c r="A113" s="293">
        <v>1</v>
      </c>
      <c r="C113" s="294"/>
      <c r="D113" s="216"/>
      <c r="E113" s="567"/>
      <c r="F113" s="567"/>
      <c r="G113" s="568"/>
      <c r="H113" s="1200" t="s">
        <v>882</v>
      </c>
      <c r="I113" s="1200"/>
    </row>
    <row r="114" spans="1:9" s="293" customFormat="1" ht="12" hidden="1" customHeight="1" x14ac:dyDescent="0.2">
      <c r="A114" s="293">
        <v>1</v>
      </c>
      <c r="C114" s="294"/>
      <c r="D114" s="216"/>
      <c r="E114" s="564"/>
      <c r="F114" s="564"/>
      <c r="G114" s="1195" t="s">
        <v>883</v>
      </c>
      <c r="H114" s="569" t="str">
        <f>Contents!F3</f>
        <v>20X2</v>
      </c>
      <c r="I114" s="570" t="str">
        <f>Contents!F4</f>
        <v>20X1</v>
      </c>
    </row>
    <row r="115" spans="1:9" s="293" customFormat="1" ht="12" hidden="1" customHeight="1" x14ac:dyDescent="0.2">
      <c r="A115" s="293">
        <v>1</v>
      </c>
      <c r="C115" s="294"/>
      <c r="D115" s="216"/>
      <c r="E115" s="571" t="s">
        <v>884</v>
      </c>
      <c r="F115" s="571"/>
      <c r="G115" s="1196"/>
      <c r="H115" s="572" t="s">
        <v>885</v>
      </c>
      <c r="I115" s="572" t="s">
        <v>885</v>
      </c>
    </row>
    <row r="116" spans="1:9" s="293" customFormat="1" ht="12" hidden="1" customHeight="1" x14ac:dyDescent="0.2">
      <c r="A116" s="293">
        <v>1</v>
      </c>
      <c r="C116" s="294"/>
      <c r="D116" s="216"/>
      <c r="E116" s="573" t="s">
        <v>1172</v>
      </c>
      <c r="F116" s="573"/>
      <c r="G116" s="373">
        <v>0</v>
      </c>
      <c r="H116" s="373">
        <v>0</v>
      </c>
      <c r="I116" s="574">
        <v>0</v>
      </c>
    </row>
    <row r="117" spans="1:9" s="293" customFormat="1" ht="12" hidden="1" customHeight="1" x14ac:dyDescent="0.2">
      <c r="A117" s="293">
        <v>1</v>
      </c>
      <c r="C117" s="294"/>
      <c r="D117" s="216"/>
      <c r="E117" s="575"/>
      <c r="F117" s="575"/>
      <c r="G117" s="575"/>
      <c r="H117" s="576"/>
      <c r="I117" s="576"/>
    </row>
    <row r="118" spans="1:9" s="293" customFormat="1" ht="12" hidden="1" customHeight="1" x14ac:dyDescent="0.2">
      <c r="A118" s="293">
        <v>2</v>
      </c>
      <c r="C118" s="294"/>
      <c r="D118" s="216"/>
      <c r="E118" s="567"/>
      <c r="F118" s="567"/>
      <c r="G118" s="568"/>
      <c r="H118" s="1200" t="s">
        <v>882</v>
      </c>
      <c r="I118" s="1200"/>
    </row>
    <row r="119" spans="1:9" s="293" customFormat="1" ht="12" hidden="1" customHeight="1" x14ac:dyDescent="0.2">
      <c r="A119" s="293">
        <v>2</v>
      </c>
      <c r="C119" s="294"/>
      <c r="D119" s="216"/>
      <c r="E119" s="564"/>
      <c r="F119" s="564"/>
      <c r="G119" s="1195"/>
      <c r="H119" s="569" t="str">
        <f>Contents!F3</f>
        <v>20X2</v>
      </c>
      <c r="I119" s="570" t="str">
        <f>Contents!F4</f>
        <v>20X1</v>
      </c>
    </row>
    <row r="120" spans="1:9" s="293" customFormat="1" ht="12" hidden="1" customHeight="1" x14ac:dyDescent="0.2">
      <c r="A120" s="293">
        <v>2</v>
      </c>
      <c r="C120" s="294"/>
      <c r="D120" s="216"/>
      <c r="E120" s="571" t="s">
        <v>884</v>
      </c>
      <c r="F120" s="571"/>
      <c r="G120" s="1196"/>
      <c r="H120" s="572" t="s">
        <v>885</v>
      </c>
      <c r="I120" s="572" t="s">
        <v>885</v>
      </c>
    </row>
    <row r="121" spans="1:9" s="293" customFormat="1" ht="12" hidden="1" customHeight="1" x14ac:dyDescent="0.2">
      <c r="A121" s="293">
        <v>2</v>
      </c>
      <c r="C121" s="294"/>
      <c r="D121" s="216"/>
      <c r="E121" s="573" t="s">
        <v>1172</v>
      </c>
      <c r="F121" s="573"/>
      <c r="G121" s="373"/>
      <c r="H121" s="373">
        <v>0</v>
      </c>
      <c r="I121" s="574">
        <v>0</v>
      </c>
    </row>
    <row r="122" spans="1:9" s="293" customFormat="1" ht="12" hidden="1" customHeight="1" x14ac:dyDescent="0.2">
      <c r="A122" s="293">
        <v>2</v>
      </c>
      <c r="C122" s="294"/>
      <c r="D122" s="216"/>
      <c r="E122" s="575"/>
      <c r="F122" s="575"/>
      <c r="G122" s="575"/>
      <c r="H122" s="576"/>
      <c r="I122" s="576"/>
    </row>
    <row r="123" spans="1:9" s="293" customFormat="1" hidden="1" x14ac:dyDescent="0.2">
      <c r="A123" s="293">
        <v>3</v>
      </c>
      <c r="C123" s="294"/>
      <c r="D123" s="216"/>
      <c r="E123" s="1197" t="s">
        <v>889</v>
      </c>
      <c r="F123" s="1197"/>
      <c r="G123" s="1197"/>
      <c r="H123" s="1197"/>
      <c r="I123" s="1197"/>
    </row>
    <row r="124" spans="1:9" s="293" customFormat="1" ht="12" hidden="1" customHeight="1" x14ac:dyDescent="0.2">
      <c r="A124" s="293">
        <v>3</v>
      </c>
      <c r="C124" s="294"/>
      <c r="D124" s="216"/>
      <c r="E124" s="578"/>
      <c r="F124" s="579"/>
      <c r="G124" s="580"/>
      <c r="H124" s="581"/>
      <c r="I124" s="582"/>
    </row>
    <row r="125" spans="1:9" s="293" customFormat="1" ht="12" customHeight="1" x14ac:dyDescent="0.2">
      <c r="C125" s="294"/>
      <c r="D125" s="216"/>
      <c r="E125" s="578"/>
      <c r="F125" s="579"/>
      <c r="G125" s="580"/>
      <c r="H125" s="581"/>
      <c r="I125" s="582"/>
    </row>
    <row r="126" spans="1:9" s="416" customFormat="1" ht="12" customHeight="1" x14ac:dyDescent="0.2">
      <c r="A126" s="416">
        <v>3</v>
      </c>
      <c r="C126" s="417"/>
      <c r="D126" s="215" t="s">
        <v>1173</v>
      </c>
      <c r="E126" s="1159" t="s">
        <v>1174</v>
      </c>
      <c r="F126" s="1159"/>
      <c r="G126" s="1159"/>
      <c r="H126" s="1159"/>
      <c r="I126" s="583"/>
    </row>
    <row r="127" spans="1:9" s="416" customFormat="1" ht="12" customHeight="1" x14ac:dyDescent="0.2">
      <c r="A127" s="416">
        <v>3</v>
      </c>
      <c r="C127" s="417"/>
      <c r="D127" s="395"/>
      <c r="E127" s="316" t="s">
        <v>1175</v>
      </c>
      <c r="F127" s="316"/>
      <c r="G127" s="316"/>
      <c r="H127" s="316"/>
      <c r="I127" s="583"/>
    </row>
    <row r="128" spans="1:9" s="293" customFormat="1" ht="12" customHeight="1" x14ac:dyDescent="0.2">
      <c r="A128" s="293">
        <v>3</v>
      </c>
      <c r="C128" s="294"/>
      <c r="D128" s="216"/>
      <c r="E128" s="576" t="s">
        <v>1176</v>
      </c>
      <c r="F128" s="576"/>
      <c r="G128" s="576"/>
      <c r="H128" s="576"/>
      <c r="I128" s="576"/>
    </row>
    <row r="129" spans="1:9" s="293" customFormat="1" ht="12" hidden="1" customHeight="1" x14ac:dyDescent="0.2">
      <c r="A129" s="293">
        <v>3</v>
      </c>
      <c r="C129" s="294"/>
      <c r="D129" s="216"/>
      <c r="E129" s="576"/>
      <c r="F129" s="576"/>
      <c r="G129" s="576"/>
      <c r="H129" s="576"/>
      <c r="I129" s="576"/>
    </row>
    <row r="130" spans="1:9" s="293" customFormat="1" ht="12" hidden="1" customHeight="1" x14ac:dyDescent="0.2">
      <c r="A130" s="293">
        <v>1</v>
      </c>
      <c r="C130" s="294"/>
      <c r="D130" s="1144"/>
      <c r="E130" s="565" t="s">
        <v>1177</v>
      </c>
      <c r="F130" s="565"/>
      <c r="G130" s="565"/>
      <c r="H130" s="565"/>
      <c r="I130" s="565"/>
    </row>
    <row r="131" spans="1:9" s="293" customFormat="1" ht="12" hidden="1" customHeight="1" x14ac:dyDescent="0.2">
      <c r="A131" s="293">
        <v>1</v>
      </c>
      <c r="C131" s="294"/>
      <c r="D131" s="1144"/>
      <c r="E131" s="567"/>
      <c r="F131" s="567"/>
      <c r="G131" s="584"/>
      <c r="H131" s="585" t="str">
        <f>Contents!F3</f>
        <v>20X2</v>
      </c>
      <c r="I131" s="586" t="str">
        <f>Contents!F4</f>
        <v>20X1</v>
      </c>
    </row>
    <row r="132" spans="1:9" s="293" customFormat="1" ht="12" hidden="1" customHeight="1" x14ac:dyDescent="0.2">
      <c r="A132" s="293">
        <v>1</v>
      </c>
      <c r="C132" s="294"/>
      <c r="D132" s="216"/>
      <c r="E132" s="564"/>
      <c r="F132" s="564"/>
      <c r="G132" s="587"/>
      <c r="H132" s="587" t="s">
        <v>249</v>
      </c>
      <c r="I132" s="588" t="s">
        <v>249</v>
      </c>
    </row>
    <row r="133" spans="1:9" s="293" customFormat="1" ht="12" hidden="1" customHeight="1" x14ac:dyDescent="0.2">
      <c r="A133" s="293">
        <v>1</v>
      </c>
      <c r="C133" s="294"/>
      <c r="D133" s="216"/>
      <c r="E133" s="589" t="s">
        <v>892</v>
      </c>
      <c r="F133" s="567"/>
      <c r="G133" s="584"/>
      <c r="H133" s="1191"/>
      <c r="I133" s="1191"/>
    </row>
    <row r="134" spans="1:9" s="293" customFormat="1" ht="12" hidden="1" customHeight="1" x14ac:dyDescent="0.2">
      <c r="A134" s="293">
        <v>1</v>
      </c>
      <c r="C134" s="294"/>
      <c r="D134" s="216"/>
      <c r="E134" s="590" t="s">
        <v>893</v>
      </c>
      <c r="F134" s="575"/>
      <c r="G134" s="575"/>
      <c r="H134" s="591">
        <v>0</v>
      </c>
      <c r="I134" s="592">
        <v>0</v>
      </c>
    </row>
    <row r="135" spans="1:9" s="293" customFormat="1" ht="12" hidden="1" customHeight="1" x14ac:dyDescent="0.2">
      <c r="A135" s="293">
        <v>1</v>
      </c>
      <c r="C135" s="294"/>
      <c r="D135" s="216"/>
      <c r="E135" s="590" t="s">
        <v>894</v>
      </c>
      <c r="F135" s="575"/>
      <c r="G135" s="575"/>
      <c r="H135" s="591">
        <v>0</v>
      </c>
      <c r="I135" s="592">
        <v>0</v>
      </c>
    </row>
    <row r="136" spans="1:9" s="293" customFormat="1" ht="12" hidden="1" customHeight="1" x14ac:dyDescent="0.2">
      <c r="A136" s="293">
        <v>1</v>
      </c>
      <c r="C136" s="294"/>
      <c r="D136" s="216"/>
      <c r="E136" s="590" t="s">
        <v>895</v>
      </c>
      <c r="F136" s="575"/>
      <c r="G136" s="575"/>
      <c r="H136" s="591">
        <v>0</v>
      </c>
      <c r="I136" s="592">
        <v>0</v>
      </c>
    </row>
    <row r="137" spans="1:9" s="293" customFormat="1" ht="12" hidden="1" customHeight="1" x14ac:dyDescent="0.2">
      <c r="A137" s="293">
        <v>1</v>
      </c>
      <c r="C137" s="294"/>
      <c r="D137" s="216"/>
      <c r="E137" s="590" t="s">
        <v>896</v>
      </c>
      <c r="F137" s="575"/>
      <c r="G137" s="575"/>
      <c r="H137" s="591">
        <v>0</v>
      </c>
      <c r="I137" s="592">
        <v>0</v>
      </c>
    </row>
    <row r="138" spans="1:9" s="293" customFormat="1" ht="12" hidden="1" customHeight="1" x14ac:dyDescent="0.2">
      <c r="A138" s="293">
        <v>1</v>
      </c>
      <c r="C138" s="294"/>
      <c r="D138" s="216"/>
      <c r="E138" s="593" t="s">
        <v>897</v>
      </c>
      <c r="F138" s="575"/>
      <c r="G138" s="575"/>
      <c r="H138" s="591"/>
      <c r="I138" s="592"/>
    </row>
    <row r="139" spans="1:9" s="293" customFormat="1" ht="12" hidden="1" customHeight="1" x14ac:dyDescent="0.2">
      <c r="A139" s="293">
        <v>1</v>
      </c>
      <c r="C139" s="294"/>
      <c r="D139" s="216"/>
      <c r="E139" s="590" t="s">
        <v>458</v>
      </c>
      <c r="F139" s="575"/>
      <c r="G139" s="575"/>
      <c r="H139" s="591">
        <v>0</v>
      </c>
      <c r="I139" s="592">
        <v>0</v>
      </c>
    </row>
    <row r="140" spans="1:9" s="293" customFormat="1" ht="12" hidden="1" customHeight="1" x14ac:dyDescent="0.2">
      <c r="A140" s="293">
        <v>1</v>
      </c>
      <c r="C140" s="294"/>
      <c r="D140" s="216"/>
      <c r="E140" s="590" t="s">
        <v>898</v>
      </c>
      <c r="F140" s="575"/>
      <c r="G140" s="575"/>
      <c r="H140" s="591">
        <v>0</v>
      </c>
      <c r="I140" s="592">
        <v>0</v>
      </c>
    </row>
    <row r="141" spans="1:9" s="293" customFormat="1" ht="12" hidden="1" customHeight="1" x14ac:dyDescent="0.2">
      <c r="A141" s="293">
        <v>1</v>
      </c>
      <c r="C141" s="294"/>
      <c r="D141" s="216"/>
      <c r="E141" s="590" t="s">
        <v>899</v>
      </c>
      <c r="F141" s="575"/>
      <c r="G141" s="575"/>
      <c r="H141" s="591">
        <v>0</v>
      </c>
      <c r="I141" s="592">
        <v>0</v>
      </c>
    </row>
    <row r="142" spans="1:9" s="293" customFormat="1" ht="12" hidden="1" customHeight="1" x14ac:dyDescent="0.2">
      <c r="A142" s="293">
        <v>1</v>
      </c>
      <c r="C142" s="294"/>
      <c r="D142" s="216"/>
      <c r="E142" s="590" t="s">
        <v>365</v>
      </c>
      <c r="F142" s="575"/>
      <c r="G142" s="575"/>
      <c r="H142" s="591">
        <v>0</v>
      </c>
      <c r="I142" s="592">
        <v>0</v>
      </c>
    </row>
    <row r="143" spans="1:9" s="293" customFormat="1" ht="12" hidden="1" customHeight="1" x14ac:dyDescent="0.2">
      <c r="A143" s="293">
        <v>1</v>
      </c>
      <c r="C143" s="294"/>
      <c r="D143" s="216"/>
      <c r="E143" s="594" t="s">
        <v>367</v>
      </c>
      <c r="F143" s="595"/>
      <c r="G143" s="595"/>
      <c r="H143" s="378">
        <f>SUM(H139:H142)</f>
        <v>0</v>
      </c>
      <c r="I143" s="557">
        <f>SUM(I139:I142)</f>
        <v>0</v>
      </c>
    </row>
    <row r="144" spans="1:9" s="293" customFormat="1" ht="12" hidden="1" customHeight="1" x14ac:dyDescent="0.2">
      <c r="A144" s="293">
        <v>1</v>
      </c>
      <c r="C144" s="294"/>
      <c r="D144" s="216"/>
      <c r="E144" s="575"/>
      <c r="F144" s="575"/>
      <c r="G144" s="575"/>
      <c r="H144" s="575"/>
      <c r="I144" s="575"/>
    </row>
    <row r="145" spans="1:9" s="293" customFormat="1" ht="12" hidden="1" customHeight="1" x14ac:dyDescent="0.2">
      <c r="A145" s="293">
        <v>1</v>
      </c>
      <c r="C145" s="294"/>
      <c r="D145" s="1144"/>
      <c r="E145" s="565" t="s">
        <v>1178</v>
      </c>
      <c r="F145" s="565"/>
      <c r="G145" s="565"/>
      <c r="H145" s="565"/>
      <c r="I145" s="565"/>
    </row>
    <row r="146" spans="1:9" s="293" customFormat="1" ht="12" hidden="1" customHeight="1" x14ac:dyDescent="0.2">
      <c r="A146" s="293">
        <v>1</v>
      </c>
      <c r="C146" s="294"/>
      <c r="D146" s="1144"/>
      <c r="E146" s="567"/>
      <c r="F146" s="567"/>
      <c r="G146" s="584"/>
      <c r="H146" s="585" t="str">
        <f>Contents!F3</f>
        <v>20X2</v>
      </c>
      <c r="I146" s="586" t="str">
        <f>Contents!F4</f>
        <v>20X1</v>
      </c>
    </row>
    <row r="147" spans="1:9" s="293" customFormat="1" ht="12" hidden="1" customHeight="1" x14ac:dyDescent="0.2">
      <c r="A147" s="293">
        <v>1</v>
      </c>
      <c r="C147" s="294"/>
      <c r="D147" s="39"/>
      <c r="E147" s="596"/>
      <c r="F147" s="596"/>
      <c r="G147" s="597"/>
      <c r="H147" s="597" t="s">
        <v>249</v>
      </c>
      <c r="I147" s="598" t="s">
        <v>249</v>
      </c>
    </row>
    <row r="148" spans="1:9" s="293" customFormat="1" ht="12" hidden="1" customHeight="1" x14ac:dyDescent="0.2">
      <c r="A148" s="293">
        <v>1</v>
      </c>
      <c r="C148" s="294"/>
      <c r="D148" s="39"/>
      <c r="E148" s="565" t="s">
        <v>892</v>
      </c>
      <c r="F148" s="564"/>
      <c r="G148" s="587"/>
      <c r="H148" s="1193"/>
      <c r="I148" s="1193"/>
    </row>
    <row r="149" spans="1:9" s="293" customFormat="1" ht="12" hidden="1" customHeight="1" x14ac:dyDescent="0.2">
      <c r="A149" s="293">
        <v>1</v>
      </c>
      <c r="C149" s="294"/>
      <c r="D149" s="216"/>
      <c r="E149" s="590" t="s">
        <v>893</v>
      </c>
      <c r="F149" s="575"/>
      <c r="G149" s="575"/>
      <c r="H149" s="591">
        <v>0</v>
      </c>
      <c r="I149" s="592">
        <v>0</v>
      </c>
    </row>
    <row r="150" spans="1:9" s="293" customFormat="1" ht="12" hidden="1" customHeight="1" x14ac:dyDescent="0.2">
      <c r="A150" s="293">
        <v>1</v>
      </c>
      <c r="C150" s="294"/>
      <c r="D150" s="216"/>
      <c r="E150" s="590" t="s">
        <v>894</v>
      </c>
      <c r="F150" s="575"/>
      <c r="G150" s="575"/>
      <c r="H150" s="591">
        <v>0</v>
      </c>
      <c r="I150" s="592">
        <v>0</v>
      </c>
    </row>
    <row r="151" spans="1:9" s="293" customFormat="1" ht="12" hidden="1" customHeight="1" x14ac:dyDescent="0.2">
      <c r="A151" s="293">
        <v>1</v>
      </c>
      <c r="C151" s="294"/>
      <c r="D151" s="216"/>
      <c r="E151" s="590" t="s">
        <v>895</v>
      </c>
      <c r="F151" s="575"/>
      <c r="G151" s="575"/>
      <c r="H151" s="591">
        <v>0</v>
      </c>
      <c r="I151" s="592">
        <v>0</v>
      </c>
    </row>
    <row r="152" spans="1:9" s="293" customFormat="1" ht="12" hidden="1" customHeight="1" x14ac:dyDescent="0.2">
      <c r="A152" s="293">
        <v>1</v>
      </c>
      <c r="C152" s="294"/>
      <c r="D152" s="216"/>
      <c r="E152" s="590" t="s">
        <v>896</v>
      </c>
      <c r="F152" s="575"/>
      <c r="G152" s="575"/>
      <c r="H152" s="591">
        <v>0</v>
      </c>
      <c r="I152" s="592">
        <v>0</v>
      </c>
    </row>
    <row r="153" spans="1:9" s="293" customFormat="1" ht="12" hidden="1" customHeight="1" x14ac:dyDescent="0.2">
      <c r="A153" s="293">
        <v>1</v>
      </c>
      <c r="C153" s="294"/>
      <c r="D153" s="216"/>
      <c r="E153" s="593" t="s">
        <v>897</v>
      </c>
      <c r="F153" s="575"/>
      <c r="G153" s="575"/>
      <c r="H153" s="591"/>
      <c r="I153" s="592"/>
    </row>
    <row r="154" spans="1:9" s="293" customFormat="1" ht="12" hidden="1" customHeight="1" x14ac:dyDescent="0.2">
      <c r="A154" s="293">
        <v>1</v>
      </c>
      <c r="C154" s="294"/>
      <c r="D154" s="216"/>
      <c r="E154" s="590" t="s">
        <v>458</v>
      </c>
      <c r="F154" s="575"/>
      <c r="G154" s="575"/>
      <c r="H154" s="591">
        <v>0</v>
      </c>
      <c r="I154" s="592">
        <v>0</v>
      </c>
    </row>
    <row r="155" spans="1:9" s="293" customFormat="1" ht="12" hidden="1" customHeight="1" x14ac:dyDescent="0.2">
      <c r="A155" s="293">
        <v>1</v>
      </c>
      <c r="C155" s="294"/>
      <c r="D155" s="216"/>
      <c r="E155" s="590" t="s">
        <v>898</v>
      </c>
      <c r="F155" s="575"/>
      <c r="G155" s="575"/>
      <c r="H155" s="591">
        <v>0</v>
      </c>
      <c r="I155" s="592">
        <v>0</v>
      </c>
    </row>
    <row r="156" spans="1:9" s="293" customFormat="1" ht="12" hidden="1" customHeight="1" x14ac:dyDescent="0.2">
      <c r="A156" s="293">
        <v>1</v>
      </c>
      <c r="C156" s="294"/>
      <c r="D156" s="216"/>
      <c r="E156" s="590" t="s">
        <v>899</v>
      </c>
      <c r="F156" s="575"/>
      <c r="G156" s="575"/>
      <c r="H156" s="591">
        <v>0</v>
      </c>
      <c r="I156" s="592">
        <v>0</v>
      </c>
    </row>
    <row r="157" spans="1:9" s="293" customFormat="1" ht="12" hidden="1" customHeight="1" x14ac:dyDescent="0.2">
      <c r="A157" s="293">
        <v>1</v>
      </c>
      <c r="C157" s="294"/>
      <c r="D157" s="216"/>
      <c r="E157" s="590" t="s">
        <v>365</v>
      </c>
      <c r="F157" s="575"/>
      <c r="G157" s="575"/>
      <c r="H157" s="591">
        <v>0</v>
      </c>
      <c r="I157" s="592">
        <v>0</v>
      </c>
    </row>
    <row r="158" spans="1:9" s="293" customFormat="1" ht="12" hidden="1" customHeight="1" x14ac:dyDescent="0.2">
      <c r="A158" s="293">
        <v>1</v>
      </c>
      <c r="C158" s="294"/>
      <c r="D158" s="216"/>
      <c r="E158" s="594" t="s">
        <v>367</v>
      </c>
      <c r="F158" s="595"/>
      <c r="G158" s="595"/>
      <c r="H158" s="378">
        <f>SUM(H154:H157)</f>
        <v>0</v>
      </c>
      <c r="I158" s="557">
        <f>SUM(I154:I157)</f>
        <v>0</v>
      </c>
    </row>
    <row r="159" spans="1:9" s="293" customFormat="1" ht="12" hidden="1" customHeight="1" x14ac:dyDescent="0.2">
      <c r="A159" s="293">
        <v>1</v>
      </c>
      <c r="C159" s="294"/>
      <c r="D159" s="216"/>
      <c r="E159" s="575"/>
      <c r="F159" s="575"/>
      <c r="G159" s="575"/>
      <c r="H159" s="575"/>
      <c r="I159" s="575"/>
    </row>
    <row r="160" spans="1:9" s="293" customFormat="1" ht="12" hidden="1" customHeight="1" x14ac:dyDescent="0.2">
      <c r="A160" s="293">
        <v>1</v>
      </c>
      <c r="C160" s="294"/>
      <c r="D160" s="216"/>
      <c r="E160" s="575" t="s">
        <v>902</v>
      </c>
      <c r="F160" s="575"/>
      <c r="G160" s="575"/>
      <c r="H160" s="575"/>
      <c r="I160" s="575"/>
    </row>
    <row r="161" spans="1:9" s="293" customFormat="1" ht="12" hidden="1" customHeight="1" x14ac:dyDescent="0.2">
      <c r="A161" s="293">
        <v>1</v>
      </c>
      <c r="C161" s="294"/>
      <c r="D161" s="216"/>
      <c r="E161" s="575" t="s">
        <v>903</v>
      </c>
      <c r="F161" s="575"/>
      <c r="G161" s="575"/>
      <c r="H161" s="575"/>
      <c r="I161" s="575"/>
    </row>
    <row r="162" spans="1:9" s="293" customFormat="1" ht="12" hidden="1" customHeight="1" x14ac:dyDescent="0.2">
      <c r="A162" s="293">
        <v>1</v>
      </c>
      <c r="C162" s="294"/>
      <c r="D162" s="216"/>
      <c r="E162" s="576"/>
      <c r="F162" s="576"/>
      <c r="G162" s="576"/>
      <c r="H162" s="576"/>
      <c r="I162" s="576"/>
    </row>
    <row r="163" spans="1:9" s="293" customFormat="1" ht="12" hidden="1" customHeight="1" x14ac:dyDescent="0.2">
      <c r="A163" s="293">
        <v>3</v>
      </c>
      <c r="C163" s="294"/>
      <c r="D163" s="216"/>
      <c r="E163" s="576"/>
      <c r="F163" s="576"/>
      <c r="G163" s="576"/>
      <c r="H163" s="576"/>
      <c r="I163" s="576"/>
    </row>
    <row r="164" spans="1:9" s="293" customFormat="1" ht="12" customHeight="1" x14ac:dyDescent="0.2">
      <c r="A164" s="293">
        <v>3</v>
      </c>
      <c r="C164" s="294"/>
      <c r="D164" s="216"/>
      <c r="E164" s="576"/>
      <c r="F164" s="576"/>
      <c r="G164" s="576"/>
      <c r="H164" s="576"/>
      <c r="I164" s="576"/>
    </row>
    <row r="165" spans="1:9" ht="114" customHeight="1" x14ac:dyDescent="0.2">
      <c r="A165" s="213">
        <v>3</v>
      </c>
      <c r="E165" s="316"/>
      <c r="F165" s="316"/>
      <c r="G165" s="316"/>
      <c r="H165" s="316"/>
      <c r="I165" s="316"/>
    </row>
    <row r="166" spans="1:9" ht="12.75" customHeight="1" x14ac:dyDescent="0.2">
      <c r="A166" s="213">
        <v>3</v>
      </c>
      <c r="E166" s="316"/>
      <c r="F166" s="316"/>
      <c r="G166" s="316"/>
      <c r="H166" s="316"/>
      <c r="I166" s="316"/>
    </row>
    <row r="167" spans="1:9" ht="12.75" hidden="1" customHeight="1" x14ac:dyDescent="0.2">
      <c r="A167" s="213">
        <v>3</v>
      </c>
      <c r="E167" s="316"/>
      <c r="F167" s="316"/>
      <c r="G167" s="316"/>
      <c r="H167" s="316"/>
      <c r="I167" s="316"/>
    </row>
    <row r="168" spans="1:9" hidden="1" x14ac:dyDescent="0.2">
      <c r="A168" s="213">
        <v>3</v>
      </c>
      <c r="E168" s="316"/>
      <c r="F168" s="316"/>
      <c r="G168" s="336"/>
      <c r="H168" s="317" t="str">
        <f>Contents!F3</f>
        <v>20X2</v>
      </c>
      <c r="I168" s="318" t="str">
        <f>Contents!F4</f>
        <v>20X1</v>
      </c>
    </row>
    <row r="169" spans="1:9" ht="12.75" hidden="1" customHeight="1" thickBot="1" x14ac:dyDescent="0.25">
      <c r="A169" s="213">
        <v>3</v>
      </c>
      <c r="E169" s="531"/>
      <c r="F169" s="531"/>
      <c r="G169" s="531"/>
      <c r="H169" s="532" t="s">
        <v>305</v>
      </c>
      <c r="I169" s="533" t="s">
        <v>305</v>
      </c>
    </row>
    <row r="170" spans="1:9" ht="12" customHeight="1" x14ac:dyDescent="0.2">
      <c r="A170" s="213">
        <v>3</v>
      </c>
      <c r="B170" s="213" t="s">
        <v>245</v>
      </c>
      <c r="C170" s="214">
        <v>82</v>
      </c>
      <c r="E170" s="324" t="str">
        <f ca="1">INDEX(TBLStructure[Full Note Title],MATCH(C170,TBLStructure[Model Reference],0))</f>
        <v>4.1E: Other investments</v>
      </c>
      <c r="F170" s="324"/>
      <c r="G170" s="324"/>
      <c r="H170" s="534"/>
      <c r="I170" s="535"/>
    </row>
    <row r="171" spans="1:9" ht="12" customHeight="1" x14ac:dyDescent="0.2">
      <c r="A171" s="213">
        <v>3</v>
      </c>
      <c r="E171" s="336" t="s">
        <v>904</v>
      </c>
      <c r="F171" s="336"/>
      <c r="G171" s="599"/>
      <c r="H171" s="108">
        <v>0</v>
      </c>
      <c r="I171" s="109">
        <v>0</v>
      </c>
    </row>
    <row r="172" spans="1:9" ht="12" customHeight="1" x14ac:dyDescent="0.2">
      <c r="A172" s="213">
        <v>3</v>
      </c>
      <c r="E172" s="336" t="s">
        <v>143</v>
      </c>
      <c r="F172" s="336"/>
      <c r="G172" s="599"/>
      <c r="H172" s="108">
        <v>0</v>
      </c>
      <c r="I172" s="109">
        <v>0</v>
      </c>
    </row>
    <row r="173" spans="1:9" ht="12" customHeight="1" x14ac:dyDescent="0.2">
      <c r="A173" s="213">
        <v>3</v>
      </c>
      <c r="E173" s="336" t="s">
        <v>905</v>
      </c>
      <c r="F173" s="336"/>
      <c r="G173" s="599"/>
      <c r="H173" s="108">
        <v>0</v>
      </c>
      <c r="I173" s="109">
        <v>0</v>
      </c>
    </row>
    <row r="174" spans="1:9" ht="12" customHeight="1" x14ac:dyDescent="0.2">
      <c r="A174" s="213">
        <v>3</v>
      </c>
      <c r="E174" s="336" t="s">
        <v>906</v>
      </c>
      <c r="F174" s="336"/>
      <c r="G174" s="599"/>
      <c r="H174" s="108">
        <v>0</v>
      </c>
      <c r="I174" s="109">
        <v>0</v>
      </c>
    </row>
    <row r="175" spans="1:9" ht="12" customHeight="1" x14ac:dyDescent="0.2">
      <c r="A175" s="213">
        <v>3</v>
      </c>
      <c r="E175" s="336" t="s">
        <v>907</v>
      </c>
      <c r="F175" s="336"/>
      <c r="G175" s="599"/>
      <c r="H175" s="108"/>
      <c r="I175" s="109"/>
    </row>
    <row r="176" spans="1:9" ht="12" customHeight="1" x14ac:dyDescent="0.2">
      <c r="A176" s="213">
        <v>3</v>
      </c>
      <c r="E176" s="538" t="s">
        <v>908</v>
      </c>
      <c r="F176" s="538"/>
      <c r="G176" s="599"/>
      <c r="H176" s="108">
        <v>0</v>
      </c>
      <c r="I176" s="109">
        <v>0</v>
      </c>
    </row>
    <row r="177" spans="1:9" ht="12" customHeight="1" x14ac:dyDescent="0.2">
      <c r="A177" s="213">
        <v>3</v>
      </c>
      <c r="E177" s="538" t="s">
        <v>909</v>
      </c>
      <c r="F177" s="538"/>
      <c r="G177" s="599"/>
      <c r="H177" s="108">
        <v>0</v>
      </c>
      <c r="I177" s="109">
        <v>0</v>
      </c>
    </row>
    <row r="178" spans="1:9" ht="12" customHeight="1" x14ac:dyDescent="0.2">
      <c r="A178" s="213">
        <v>3</v>
      </c>
      <c r="E178" s="336" t="s">
        <v>1179</v>
      </c>
      <c r="F178" s="336"/>
      <c r="G178" s="599"/>
      <c r="H178" s="108">
        <v>0</v>
      </c>
      <c r="I178" s="109">
        <v>0</v>
      </c>
    </row>
    <row r="179" spans="1:9" ht="14.25" x14ac:dyDescent="0.2">
      <c r="A179" s="213">
        <v>3</v>
      </c>
      <c r="E179" s="1192" t="s">
        <v>911</v>
      </c>
      <c r="F179" s="1142"/>
      <c r="G179" s="599"/>
      <c r="H179" s="108">
        <v>0</v>
      </c>
      <c r="I179" s="109">
        <v>0</v>
      </c>
    </row>
    <row r="180" spans="1:9" ht="12" customHeight="1" x14ac:dyDescent="0.2">
      <c r="A180" s="213">
        <v>3</v>
      </c>
      <c r="E180" s="336" t="s">
        <v>912</v>
      </c>
      <c r="F180" s="336"/>
      <c r="G180" s="599"/>
      <c r="H180" s="108">
        <v>0</v>
      </c>
      <c r="I180" s="109">
        <v>0</v>
      </c>
    </row>
    <row r="181" spans="1:9" ht="12" customHeight="1" x14ac:dyDescent="0.2">
      <c r="A181" s="213">
        <v>3</v>
      </c>
      <c r="E181" s="336" t="s">
        <v>405</v>
      </c>
      <c r="F181" s="336"/>
      <c r="G181" s="599"/>
      <c r="H181" s="108">
        <v>0</v>
      </c>
      <c r="I181" s="109">
        <v>0</v>
      </c>
    </row>
    <row r="182" spans="1:9" s="293" customFormat="1" ht="12" customHeight="1" x14ac:dyDescent="0.2">
      <c r="A182" s="293">
        <v>3</v>
      </c>
      <c r="C182" s="294"/>
      <c r="D182" s="216"/>
      <c r="E182" s="558" t="s">
        <v>913</v>
      </c>
      <c r="F182" s="558"/>
      <c r="G182" s="559"/>
      <c r="H182" s="378">
        <f>SUM(H170:H181)</f>
        <v>0</v>
      </c>
      <c r="I182" s="557">
        <f>SUM(I170:I181)</f>
        <v>0</v>
      </c>
    </row>
    <row r="183" spans="1:9" s="293" customFormat="1" ht="12.75" hidden="1" customHeight="1" x14ac:dyDescent="0.2">
      <c r="A183" s="293">
        <v>1</v>
      </c>
      <c r="C183" s="294"/>
      <c r="D183" s="216"/>
      <c r="E183" s="576"/>
      <c r="F183" s="576"/>
      <c r="G183" s="576"/>
      <c r="H183" s="341"/>
      <c r="I183" s="342"/>
    </row>
    <row r="184" spans="1:9" s="293" customFormat="1" ht="12" hidden="1" customHeight="1" x14ac:dyDescent="0.2">
      <c r="A184" s="293">
        <v>1</v>
      </c>
      <c r="C184" s="294"/>
      <c r="D184" s="216"/>
      <c r="E184" s="562" t="s">
        <v>914</v>
      </c>
      <c r="F184" s="562"/>
      <c r="G184" s="563"/>
      <c r="H184" s="600"/>
      <c r="I184" s="560"/>
    </row>
    <row r="185" spans="1:9" s="293" customFormat="1" ht="12" hidden="1" customHeight="1" x14ac:dyDescent="0.2">
      <c r="A185" s="293">
        <v>1</v>
      </c>
      <c r="C185" s="294"/>
      <c r="D185" s="216"/>
      <c r="E185" s="561" t="s">
        <v>865</v>
      </c>
      <c r="F185" s="562"/>
      <c r="G185" s="563"/>
      <c r="H185" s="591">
        <v>0</v>
      </c>
      <c r="I185" s="342">
        <v>0</v>
      </c>
    </row>
    <row r="186" spans="1:9" s="293" customFormat="1" ht="12" hidden="1" customHeight="1" x14ac:dyDescent="0.2">
      <c r="A186" s="293">
        <v>1</v>
      </c>
      <c r="C186" s="294"/>
      <c r="D186" s="216"/>
      <c r="E186" s="561" t="s">
        <v>866</v>
      </c>
      <c r="F186" s="562"/>
      <c r="G186" s="563"/>
      <c r="H186" s="591">
        <v>0</v>
      </c>
      <c r="I186" s="342">
        <v>0</v>
      </c>
    </row>
    <row r="187" spans="1:9" s="293" customFormat="1" ht="12" hidden="1" customHeight="1" x14ac:dyDescent="0.2">
      <c r="A187" s="293">
        <v>1</v>
      </c>
      <c r="C187" s="294"/>
      <c r="D187" s="216"/>
      <c r="E187" s="562" t="s">
        <v>913</v>
      </c>
      <c r="F187" s="562"/>
      <c r="G187" s="563"/>
      <c r="H187" s="601">
        <f>SUM(H185:H186)</f>
        <v>0</v>
      </c>
      <c r="I187" s="557">
        <f>SUM(I185:I186)</f>
        <v>0</v>
      </c>
    </row>
    <row r="188" spans="1:9" s="293" customFormat="1" ht="12" hidden="1" customHeight="1" x14ac:dyDescent="0.2">
      <c r="A188" s="293">
        <v>3</v>
      </c>
      <c r="C188" s="294"/>
      <c r="D188" s="216"/>
      <c r="E188" s="1188"/>
      <c r="F188" s="1188"/>
      <c r="G188" s="1188"/>
      <c r="H188" s="1188"/>
      <c r="I188" s="340"/>
    </row>
    <row r="189" spans="1:9" s="293" customFormat="1" ht="12" hidden="1" customHeight="1" x14ac:dyDescent="0.2">
      <c r="A189" s="293">
        <v>3</v>
      </c>
      <c r="C189" s="294"/>
      <c r="D189" s="216"/>
      <c r="E189" s="1188" t="s">
        <v>1180</v>
      </c>
      <c r="F189" s="1188"/>
      <c r="G189" s="1188"/>
      <c r="H189" s="1188"/>
      <c r="I189" s="576"/>
    </row>
    <row r="190" spans="1:9" s="293" customFormat="1" ht="12.75" hidden="1" customHeight="1" x14ac:dyDescent="0.2">
      <c r="A190" s="293">
        <v>3</v>
      </c>
      <c r="C190" s="294"/>
      <c r="D190" s="216"/>
      <c r="E190" s="575"/>
      <c r="F190" s="575"/>
      <c r="G190" s="575"/>
      <c r="H190" s="575"/>
      <c r="I190" s="576"/>
    </row>
    <row r="191" spans="1:9" s="293" customFormat="1" ht="28.9" hidden="1" customHeight="1" x14ac:dyDescent="0.2">
      <c r="A191" s="293">
        <v>3</v>
      </c>
      <c r="C191" s="294"/>
      <c r="D191" s="216"/>
      <c r="E191" s="1189" t="s">
        <v>1181</v>
      </c>
      <c r="F191" s="1189"/>
      <c r="G191" s="1189"/>
      <c r="H191" s="1189"/>
      <c r="I191" s="1189"/>
    </row>
    <row r="192" spans="1:9" s="293" customFormat="1" ht="12.75" hidden="1" customHeight="1" x14ac:dyDescent="0.2">
      <c r="A192" s="293">
        <v>3</v>
      </c>
      <c r="C192" s="294"/>
      <c r="D192" s="216"/>
      <c r="E192" s="575"/>
      <c r="F192" s="575"/>
      <c r="G192" s="575"/>
      <c r="H192" s="575"/>
      <c r="I192" s="576"/>
    </row>
    <row r="193" spans="1:9" s="293" customFormat="1" ht="12.75" customHeight="1" x14ac:dyDescent="0.2">
      <c r="C193" s="294"/>
      <c r="D193" s="216"/>
      <c r="E193" s="575"/>
      <c r="F193" s="575"/>
      <c r="G193" s="575"/>
      <c r="H193" s="575"/>
      <c r="I193" s="576"/>
    </row>
    <row r="194" spans="1:9" s="293" customFormat="1" ht="12.75" customHeight="1" x14ac:dyDescent="0.2">
      <c r="C194" s="294"/>
      <c r="D194" s="216"/>
      <c r="E194" s="1194" t="s">
        <v>1182</v>
      </c>
      <c r="F194" s="1194"/>
      <c r="G194" s="1194"/>
      <c r="H194" s="1194"/>
      <c r="I194" s="1194"/>
    </row>
    <row r="195" spans="1:9" s="293" customFormat="1" ht="12.75" customHeight="1" x14ac:dyDescent="0.2">
      <c r="C195" s="294"/>
      <c r="D195" s="216"/>
      <c r="E195" s="1194"/>
      <c r="F195" s="1194"/>
      <c r="G195" s="1194"/>
      <c r="H195" s="1194"/>
      <c r="I195" s="1194"/>
    </row>
    <row r="196" spans="1:9" s="293" customFormat="1" ht="12.75" customHeight="1" x14ac:dyDescent="0.2">
      <c r="C196" s="294"/>
      <c r="D196" s="216"/>
      <c r="E196" s="1194"/>
      <c r="F196" s="1194"/>
      <c r="G196" s="1194"/>
      <c r="H196" s="1194"/>
      <c r="I196" s="1194"/>
    </row>
    <row r="197" spans="1:9" s="293" customFormat="1" ht="12.75" customHeight="1" x14ac:dyDescent="0.2">
      <c r="C197" s="294"/>
      <c r="D197" s="216"/>
      <c r="E197" s="575"/>
      <c r="F197" s="575"/>
      <c r="G197" s="575"/>
      <c r="H197" s="575"/>
      <c r="I197" s="576"/>
    </row>
    <row r="198" spans="1:9" s="293" customFormat="1" ht="12" customHeight="1" x14ac:dyDescent="0.2">
      <c r="A198" s="293">
        <v>3</v>
      </c>
      <c r="C198" s="294"/>
      <c r="D198" s="216" t="s">
        <v>917</v>
      </c>
      <c r="E198" s="1190" t="s">
        <v>918</v>
      </c>
      <c r="F198" s="1190"/>
      <c r="G198" s="1190"/>
      <c r="H198" s="1190"/>
      <c r="I198" s="1190"/>
    </row>
    <row r="199" spans="1:9" s="293" customFormat="1" ht="12" hidden="1" customHeight="1" x14ac:dyDescent="0.2">
      <c r="A199" s="293">
        <v>3</v>
      </c>
      <c r="C199" s="294"/>
      <c r="D199" s="216"/>
      <c r="E199" s="575" t="s">
        <v>919</v>
      </c>
      <c r="F199" s="575"/>
      <c r="G199" s="575"/>
      <c r="H199" s="575"/>
      <c r="I199" s="582"/>
    </row>
    <row r="200" spans="1:9" s="293" customFormat="1" ht="12" customHeight="1" x14ac:dyDescent="0.2">
      <c r="A200" s="293">
        <v>3</v>
      </c>
      <c r="C200" s="294"/>
      <c r="D200" s="216"/>
      <c r="E200" s="575" t="s">
        <v>920</v>
      </c>
      <c r="F200" s="575"/>
      <c r="G200" s="575"/>
      <c r="H200" s="575"/>
      <c r="I200" s="582"/>
    </row>
    <row r="201" spans="1:9" s="293" customFormat="1" ht="12" customHeight="1" x14ac:dyDescent="0.2">
      <c r="A201" s="293">
        <v>3</v>
      </c>
      <c r="C201" s="294"/>
      <c r="D201" s="216"/>
      <c r="E201" s="575" t="s">
        <v>921</v>
      </c>
      <c r="F201" s="575"/>
      <c r="G201" s="575"/>
      <c r="H201" s="575"/>
      <c r="I201" s="582"/>
    </row>
    <row r="202" spans="1:9" s="293" customFormat="1" ht="12" customHeight="1" x14ac:dyDescent="0.2">
      <c r="A202" s="293">
        <v>1</v>
      </c>
      <c r="C202" s="294"/>
      <c r="D202" s="216"/>
      <c r="E202" s="575" t="s">
        <v>922</v>
      </c>
      <c r="F202" s="575"/>
      <c r="G202" s="575"/>
      <c r="H202" s="575"/>
      <c r="I202" s="582"/>
    </row>
    <row r="203" spans="1:9" s="293" customFormat="1" ht="12" hidden="1" customHeight="1" x14ac:dyDescent="0.2">
      <c r="A203" s="293">
        <v>1</v>
      </c>
      <c r="C203" s="294"/>
      <c r="D203" s="216"/>
      <c r="E203" s="575" t="s">
        <v>1183</v>
      </c>
      <c r="F203" s="575"/>
      <c r="G203" s="575"/>
      <c r="H203" s="575"/>
      <c r="I203" s="582"/>
    </row>
    <row r="204" spans="1:9" ht="12" customHeight="1" x14ac:dyDescent="0.2">
      <c r="A204" s="213">
        <v>3</v>
      </c>
      <c r="E204" s="603"/>
      <c r="F204" s="603"/>
      <c r="G204" s="603"/>
      <c r="H204" s="603"/>
      <c r="I204" s="604"/>
    </row>
    <row r="205" spans="1:9" ht="12" customHeight="1" x14ac:dyDescent="0.2">
      <c r="A205" s="213">
        <v>3</v>
      </c>
      <c r="B205" s="213" t="s">
        <v>245</v>
      </c>
      <c r="C205" s="214">
        <v>83</v>
      </c>
      <c r="E205" s="605" t="str">
        <f ca="1">INDEX(TBLStructure[Full Note Title],MATCH(C205,TBLStructure[Model Reference],0))</f>
        <v>4.1F: Other financial assets</v>
      </c>
      <c r="F205" s="605"/>
      <c r="G205" s="351"/>
      <c r="H205" s="606"/>
      <c r="I205" s="316"/>
    </row>
    <row r="206" spans="1:9" ht="12" customHeight="1" x14ac:dyDescent="0.2">
      <c r="A206" s="213">
        <v>3</v>
      </c>
      <c r="E206" s="607" t="s">
        <v>926</v>
      </c>
      <c r="F206" s="607"/>
      <c r="G206" s="351"/>
      <c r="H206" s="352">
        <v>0</v>
      </c>
      <c r="I206" s="109">
        <v>0</v>
      </c>
    </row>
    <row r="207" spans="1:9" ht="12" customHeight="1" x14ac:dyDescent="0.2">
      <c r="A207" s="213">
        <v>3</v>
      </c>
      <c r="E207" s="210" t="s">
        <v>924</v>
      </c>
      <c r="F207" s="210"/>
      <c r="G207" s="351"/>
      <c r="H207" s="120">
        <f>SUM(H206)</f>
        <v>0</v>
      </c>
      <c r="I207" s="115">
        <f>SUM(I206)</f>
        <v>0</v>
      </c>
    </row>
    <row r="208" spans="1:9" ht="12" customHeight="1" x14ac:dyDescent="0.2">
      <c r="A208" s="213">
        <v>3</v>
      </c>
      <c r="E208" s="210"/>
      <c r="F208" s="210"/>
      <c r="G208" s="351"/>
      <c r="H208" s="608"/>
      <c r="I208" s="123"/>
    </row>
    <row r="209" spans="1:9" ht="12" hidden="1" customHeight="1" x14ac:dyDescent="0.2">
      <c r="A209" s="213">
        <v>1</v>
      </c>
      <c r="E209" s="210" t="s">
        <v>923</v>
      </c>
      <c r="F209" s="210"/>
      <c r="G209" s="609"/>
      <c r="H209" s="608"/>
      <c r="I209" s="123"/>
    </row>
    <row r="210" spans="1:9" ht="12" hidden="1" customHeight="1" x14ac:dyDescent="0.2">
      <c r="A210" s="213">
        <v>1</v>
      </c>
      <c r="E210" s="541" t="s">
        <v>865</v>
      </c>
      <c r="F210" s="210"/>
      <c r="G210" s="609"/>
      <c r="H210" s="352">
        <v>0</v>
      </c>
      <c r="I210" s="109">
        <v>0</v>
      </c>
    </row>
    <row r="211" spans="1:9" ht="12" hidden="1" customHeight="1" x14ac:dyDescent="0.2">
      <c r="A211" s="213">
        <v>1</v>
      </c>
      <c r="E211" s="541" t="s">
        <v>866</v>
      </c>
      <c r="F211" s="210"/>
      <c r="G211" s="609"/>
      <c r="H211" s="352">
        <v>0</v>
      </c>
      <c r="I211" s="109">
        <v>0</v>
      </c>
    </row>
    <row r="212" spans="1:9" ht="12" hidden="1" customHeight="1" x14ac:dyDescent="0.2">
      <c r="A212" s="213">
        <v>1</v>
      </c>
      <c r="E212" s="210" t="s">
        <v>924</v>
      </c>
      <c r="F212" s="210"/>
      <c r="G212" s="609"/>
      <c r="H212" s="120">
        <f>SUM(H210:H211)</f>
        <v>0</v>
      </c>
      <c r="I212" s="115">
        <f>SUM(I210:I211)</f>
        <v>0</v>
      </c>
    </row>
    <row r="213" spans="1:9" ht="12.75" hidden="1" customHeight="1" x14ac:dyDescent="0.2">
      <c r="A213" s="213">
        <v>1</v>
      </c>
      <c r="E213" s="336"/>
      <c r="F213" s="336"/>
      <c r="G213" s="610"/>
      <c r="H213" s="108"/>
      <c r="I213" s="109"/>
    </row>
    <row r="214" spans="1:9" ht="12.75" customHeight="1" x14ac:dyDescent="0.2"/>
    <row r="215" spans="1:9" ht="12.75" customHeight="1" x14ac:dyDescent="0.2"/>
    <row r="216" spans="1:9" ht="25.5" customHeight="1" x14ac:dyDescent="0.2"/>
    <row r="217" spans="1:9" ht="12.75" customHeight="1" x14ac:dyDescent="0.2"/>
    <row r="218" spans="1:9" ht="12.75" customHeight="1" x14ac:dyDescent="0.2"/>
    <row r="219" spans="1:9" ht="12.75" customHeight="1" x14ac:dyDescent="0.2"/>
    <row r="220" spans="1:9" ht="12.75" customHeight="1" x14ac:dyDescent="0.2"/>
    <row r="221" spans="1:9" ht="12.75" customHeight="1" x14ac:dyDescent="0.2"/>
    <row r="222" spans="1:9" ht="12.75" customHeight="1" x14ac:dyDescent="0.2"/>
    <row r="223" spans="1:9" ht="12.75" customHeight="1" x14ac:dyDescent="0.2"/>
    <row r="224" spans="1:9"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25.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62" ht="13.5" customHeight="1" x14ac:dyDescent="0.2"/>
    <row r="272" ht="151.5" customHeight="1" x14ac:dyDescent="0.2"/>
    <row r="280" ht="24" customHeight="1" x14ac:dyDescent="0.2"/>
    <row r="281" ht="12.75" customHeight="1" x14ac:dyDescent="0.2"/>
    <row r="282" ht="12.75" customHeight="1" x14ac:dyDescent="0.2"/>
    <row r="286" ht="12.75" customHeight="1" x14ac:dyDescent="0.2"/>
  </sheetData>
  <mergeCells count="24">
    <mergeCell ref="G119:G120"/>
    <mergeCell ref="E123:I123"/>
    <mergeCell ref="E126:H126"/>
    <mergeCell ref="E47:I47"/>
    <mergeCell ref="B2:C2"/>
    <mergeCell ref="E13:I13"/>
    <mergeCell ref="E44:I44"/>
    <mergeCell ref="E45:I45"/>
    <mergeCell ref="E46:I46"/>
    <mergeCell ref="E77:I77"/>
    <mergeCell ref="E107:G107"/>
    <mergeCell ref="H113:I113"/>
    <mergeCell ref="G114:G115"/>
    <mergeCell ref="H118:I118"/>
    <mergeCell ref="E189:H189"/>
    <mergeCell ref="E191:I191"/>
    <mergeCell ref="E198:I198"/>
    <mergeCell ref="D130:D131"/>
    <mergeCell ref="H133:I133"/>
    <mergeCell ref="D145:D146"/>
    <mergeCell ref="E179:F179"/>
    <mergeCell ref="E188:H188"/>
    <mergeCell ref="H148:I148"/>
    <mergeCell ref="E194:I196"/>
  </mergeCells>
  <printOptions horizontalCentered="1"/>
  <pageMargins left="0.23622047244094491" right="0.23622047244094491" top="0.74803149606299213" bottom="0.74803149606299213" header="0.31496062992125984" footer="0.31496062992125984"/>
  <pageSetup paperSize="9" scale="99" fitToHeight="0" orientation="portrait" r:id="rId1"/>
  <rowBreaks count="1" manualBreakCount="1">
    <brk id="54" min="4" max="8" man="1"/>
  </rowBreaks>
  <customProperties>
    <customPr name="_pios_id"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8934-A436-469C-9AF2-04F766C55ABE}">
  <sheetPr codeName="Sheet28">
    <tabColor theme="8" tint="-0.249977111117893"/>
  </sheetPr>
  <dimension ref="A1:S621"/>
  <sheetViews>
    <sheetView showGridLines="0" view="pageBreakPreview" topLeftCell="D26" zoomScaleNormal="100" zoomScaleSheetLayoutView="100" workbookViewId="0">
      <selection activeCell="P70" sqref="P70"/>
    </sheetView>
  </sheetViews>
  <sheetFormatPr defaultRowHeight="12.75" x14ac:dyDescent="0.2"/>
  <cols>
    <col min="1" max="1" width="4.42578125" style="213" hidden="1" customWidth="1"/>
    <col min="2" max="2" width="5.28515625" style="213" hidden="1" customWidth="1"/>
    <col min="3" max="3" width="7.28515625" style="214" hidden="1" customWidth="1"/>
    <col min="4" max="4" width="29.42578125" style="215" customWidth="1"/>
    <col min="5" max="5" width="62" style="215" customWidth="1"/>
    <col min="6" max="10" width="10.7109375" style="215" customWidth="1"/>
    <col min="11" max="11" width="11.7109375" style="215" customWidth="1"/>
    <col min="12" max="12" width="12.7109375" style="213" customWidth="1"/>
    <col min="13" max="9658" width="9.140625" style="213"/>
    <col min="9659" max="9659" width="9.28515625" style="213" customWidth="1"/>
    <col min="9660" max="16384" width="9.140625" style="213"/>
  </cols>
  <sheetData>
    <row r="1" spans="1:12" x14ac:dyDescent="0.2">
      <c r="A1" s="213" t="s">
        <v>0</v>
      </c>
      <c r="B1" s="1143" t="s">
        <v>243</v>
      </c>
      <c r="C1" s="1143"/>
      <c r="D1" s="215" t="s">
        <v>927</v>
      </c>
    </row>
    <row r="2" spans="1:12" ht="15" customHeight="1" x14ac:dyDescent="0.2">
      <c r="A2" s="213">
        <v>3</v>
      </c>
      <c r="B2" s="213" t="s">
        <v>577</v>
      </c>
      <c r="C2" s="214">
        <v>84</v>
      </c>
      <c r="E2" s="315" t="str">
        <f ca="1">INDEX(TBLStructure[Number],MATCH(C2,TBLStructure[Model Reference],0))&amp;"."&amp;INDEX(TBLStructure[Sub Number],MATCH(C2,TBLStructure[Model Reference],0))&amp;" "&amp;INDEX(TBLStructure[Sub-category],MATCH(C2,TBLStructure[Model Reference],0))</f>
        <v>4.2 Administered - Non-Financial Assets</v>
      </c>
      <c r="F2" s="315"/>
      <c r="G2" s="315"/>
      <c r="H2" s="315"/>
      <c r="I2" s="315"/>
      <c r="J2" s="315"/>
      <c r="K2" s="315"/>
      <c r="L2" s="315"/>
    </row>
    <row r="3" spans="1:12" ht="15" customHeight="1" x14ac:dyDescent="0.2">
      <c r="A3" s="213">
        <v>3</v>
      </c>
      <c r="E3" s="210"/>
      <c r="F3" s="349"/>
      <c r="G3" s="350"/>
      <c r="H3" s="603"/>
      <c r="I3" s="603"/>
      <c r="J3" s="603"/>
      <c r="K3" s="603"/>
      <c r="L3" s="603"/>
    </row>
    <row r="4" spans="1:12" ht="16.5" customHeight="1" x14ac:dyDescent="0.2">
      <c r="A4" s="213">
        <v>3</v>
      </c>
      <c r="B4" s="213" t="s">
        <v>245</v>
      </c>
      <c r="C4" s="214">
        <v>84</v>
      </c>
      <c r="E4" s="611" t="s">
        <v>1184</v>
      </c>
      <c r="F4" s="612"/>
      <c r="G4" s="612"/>
      <c r="H4" s="612"/>
      <c r="I4" s="612"/>
      <c r="J4" s="612"/>
      <c r="K4" s="612"/>
      <c r="L4" s="605"/>
    </row>
    <row r="5" spans="1:12" ht="12" customHeight="1" x14ac:dyDescent="0.2">
      <c r="A5" s="213">
        <v>3</v>
      </c>
      <c r="E5" s="605"/>
      <c r="F5" s="605"/>
      <c r="G5" s="605"/>
      <c r="H5" s="605"/>
      <c r="I5" s="605"/>
      <c r="J5" s="605"/>
      <c r="K5" s="605"/>
      <c r="L5" s="605"/>
    </row>
    <row r="6" spans="1:12" ht="12" customHeight="1" x14ac:dyDescent="0.2">
      <c r="A6" s="213">
        <v>3</v>
      </c>
      <c r="E6" s="613" t="str">
        <f>_xlfn.CONCAT("Reconciliation of the opening and closing balances of property, plant and equipment for "&amp; Contents!F3)&amp;" represented by"</f>
        <v>Reconciliation of the opening and closing balances of property, plant and equipment for 20X2 represented by</v>
      </c>
      <c r="F6" s="605"/>
      <c r="G6" s="605"/>
      <c r="H6" s="605"/>
      <c r="I6" s="605"/>
      <c r="J6" s="605"/>
      <c r="K6" s="605"/>
      <c r="L6" s="605"/>
    </row>
    <row r="7" spans="1:12" ht="39.6" customHeight="1" x14ac:dyDescent="0.2">
      <c r="A7" s="213">
        <v>3</v>
      </c>
      <c r="D7" s="266" t="s">
        <v>929</v>
      </c>
      <c r="E7" s="614"/>
      <c r="F7" s="615" t="s">
        <v>315</v>
      </c>
      <c r="G7" s="615" t="s">
        <v>316</v>
      </c>
      <c r="H7" s="616" t="s">
        <v>930</v>
      </c>
      <c r="I7" s="616" t="s">
        <v>318</v>
      </c>
      <c r="J7" s="616" t="s">
        <v>931</v>
      </c>
      <c r="K7" s="616" t="s">
        <v>932</v>
      </c>
      <c r="L7" s="615" t="s">
        <v>870</v>
      </c>
    </row>
    <row r="8" spans="1:12" x14ac:dyDescent="0.2">
      <c r="A8" s="213">
        <v>3</v>
      </c>
      <c r="E8" s="617"/>
      <c r="F8" s="618" t="s">
        <v>305</v>
      </c>
      <c r="G8" s="618" t="s">
        <v>305</v>
      </c>
      <c r="H8" s="618" t="s">
        <v>305</v>
      </c>
      <c r="I8" s="618" t="s">
        <v>305</v>
      </c>
      <c r="J8" s="618" t="s">
        <v>305</v>
      </c>
      <c r="K8" s="618" t="s">
        <v>305</v>
      </c>
      <c r="L8" s="618" t="s">
        <v>305</v>
      </c>
    </row>
    <row r="9" spans="1:12" ht="12" customHeight="1" x14ac:dyDescent="0.2">
      <c r="A9" s="213">
        <v>3</v>
      </c>
      <c r="E9" s="619" t="str">
        <f>_xlfn.CONCAT("As at 1 July "&amp;Contents!F4)</f>
        <v>As at 1 July 20X1</v>
      </c>
      <c r="F9" s="352"/>
      <c r="G9" s="352"/>
      <c r="H9" s="352"/>
      <c r="I9" s="352"/>
      <c r="J9" s="352"/>
      <c r="K9" s="352"/>
      <c r="L9" s="352"/>
    </row>
    <row r="10" spans="1:12" ht="12" customHeight="1" x14ac:dyDescent="0.2">
      <c r="A10" s="213">
        <v>3</v>
      </c>
      <c r="E10" s="347" t="s">
        <v>933</v>
      </c>
      <c r="F10" s="108">
        <v>0</v>
      </c>
      <c r="G10" s="108">
        <v>0</v>
      </c>
      <c r="H10" s="108">
        <v>0</v>
      </c>
      <c r="I10" s="108">
        <v>0</v>
      </c>
      <c r="J10" s="108">
        <v>0</v>
      </c>
      <c r="K10" s="108">
        <v>0</v>
      </c>
      <c r="L10" s="108">
        <f>SUM(F10:K10)</f>
        <v>0</v>
      </c>
    </row>
    <row r="11" spans="1:12" ht="23.25" customHeight="1" x14ac:dyDescent="0.2">
      <c r="A11" s="213">
        <v>3</v>
      </c>
      <c r="D11" s="39" t="s">
        <v>996</v>
      </c>
      <c r="E11" s="620" t="s">
        <v>935</v>
      </c>
      <c r="F11" s="108">
        <v>0</v>
      </c>
      <c r="G11" s="108">
        <v>0</v>
      </c>
      <c r="H11" s="108">
        <v>0</v>
      </c>
      <c r="I11" s="108">
        <v>0</v>
      </c>
      <c r="J11" s="108">
        <v>0</v>
      </c>
      <c r="K11" s="108">
        <v>0</v>
      </c>
      <c r="L11" s="108">
        <f>SUM(F11:K11)</f>
        <v>0</v>
      </c>
    </row>
    <row r="12" spans="1:12" ht="12" customHeight="1" x14ac:dyDescent="0.2">
      <c r="A12" s="213">
        <v>3</v>
      </c>
      <c r="E12" s="548" t="str">
        <f>_xlfn.CONCAT("Total as at 1 July "&amp;Contents!F4)</f>
        <v>Total as at 1 July 20X1</v>
      </c>
      <c r="F12" s="114">
        <f>SUM(F10:F11)</f>
        <v>0</v>
      </c>
      <c r="G12" s="114">
        <f t="shared" ref="G12:H12" si="0">SUM(G10:G11)</f>
        <v>0</v>
      </c>
      <c r="H12" s="114">
        <f t="shared" si="0"/>
        <v>0</v>
      </c>
      <c r="I12" s="114">
        <f>SUM(I10:I11)</f>
        <v>0</v>
      </c>
      <c r="J12" s="114">
        <f>SUM(J10:J11)</f>
        <v>0</v>
      </c>
      <c r="K12" s="114">
        <f>SUM(K10:K11)</f>
        <v>0</v>
      </c>
      <c r="L12" s="114">
        <f>SUM(L10:L11)</f>
        <v>0</v>
      </c>
    </row>
    <row r="13" spans="1:12" ht="12" customHeight="1" x14ac:dyDescent="0.2">
      <c r="A13" s="213">
        <v>3</v>
      </c>
      <c r="D13" s="621"/>
      <c r="E13" s="316" t="s">
        <v>936</v>
      </c>
      <c r="F13" s="622">
        <v>0</v>
      </c>
      <c r="G13" s="622">
        <v>0</v>
      </c>
      <c r="H13" s="622">
        <v>0</v>
      </c>
      <c r="I13" s="622">
        <v>0</v>
      </c>
      <c r="J13" s="622">
        <v>0</v>
      </c>
      <c r="K13" s="622">
        <v>0</v>
      </c>
      <c r="L13" s="108">
        <f>SUM(F13:K13)</f>
        <v>0</v>
      </c>
    </row>
    <row r="14" spans="1:12" ht="12" customHeight="1" x14ac:dyDescent="0.2">
      <c r="A14" s="213">
        <v>3</v>
      </c>
      <c r="D14" s="263"/>
      <c r="E14" s="548" t="str">
        <f>_xlfn.CONCAT("Adjusted total as at 1 July "&amp;Contents!F4)</f>
        <v>Adjusted total as at 1 July 20X1</v>
      </c>
      <c r="F14" s="114">
        <f t="shared" ref="F14:K14" si="1">F12+F13</f>
        <v>0</v>
      </c>
      <c r="G14" s="114">
        <f t="shared" si="1"/>
        <v>0</v>
      </c>
      <c r="H14" s="114">
        <f t="shared" si="1"/>
        <v>0</v>
      </c>
      <c r="I14" s="114">
        <f t="shared" si="1"/>
        <v>0</v>
      </c>
      <c r="J14" s="114">
        <f t="shared" si="1"/>
        <v>0</v>
      </c>
      <c r="K14" s="114">
        <f t="shared" si="1"/>
        <v>0</v>
      </c>
      <c r="L14" s="114">
        <f>SUM(L12:L13)</f>
        <v>0</v>
      </c>
    </row>
    <row r="15" spans="1:12" ht="12" customHeight="1" x14ac:dyDescent="0.2">
      <c r="A15" s="213">
        <v>3</v>
      </c>
      <c r="D15" s="1144" t="s">
        <v>937</v>
      </c>
      <c r="E15" s="620" t="s">
        <v>938</v>
      </c>
      <c r="F15" s="108"/>
      <c r="G15" s="108"/>
      <c r="H15" s="108"/>
      <c r="I15" s="108"/>
      <c r="J15" s="108"/>
      <c r="K15" s="108"/>
      <c r="L15" s="108"/>
    </row>
    <row r="16" spans="1:12" ht="12" customHeight="1" x14ac:dyDescent="0.2">
      <c r="A16" s="213">
        <v>3</v>
      </c>
      <c r="D16" s="1144"/>
      <c r="E16" s="623" t="s">
        <v>939</v>
      </c>
      <c r="F16" s="108">
        <v>0</v>
      </c>
      <c r="G16" s="108">
        <v>0</v>
      </c>
      <c r="H16" s="108">
        <v>0</v>
      </c>
      <c r="I16" s="108">
        <v>0</v>
      </c>
      <c r="J16" s="108">
        <v>0</v>
      </c>
      <c r="K16" s="108">
        <v>0</v>
      </c>
      <c r="L16" s="108">
        <f>SUM(F16:K16)</f>
        <v>0</v>
      </c>
    </row>
    <row r="17" spans="1:13" ht="12" hidden="1" customHeight="1" x14ac:dyDescent="0.2">
      <c r="A17" s="213">
        <v>3</v>
      </c>
      <c r="D17" s="216"/>
      <c r="E17" s="623" t="s">
        <v>940</v>
      </c>
      <c r="F17" s="108">
        <v>0</v>
      </c>
      <c r="G17" s="108">
        <v>0</v>
      </c>
      <c r="H17" s="108">
        <v>0</v>
      </c>
      <c r="I17" s="108">
        <v>0</v>
      </c>
      <c r="J17" s="108">
        <v>0</v>
      </c>
      <c r="K17" s="108">
        <v>0</v>
      </c>
      <c r="L17" s="108">
        <f t="shared" ref="L17:L36" si="2">SUM(F17:K17)</f>
        <v>0</v>
      </c>
    </row>
    <row r="18" spans="1:13" ht="12" customHeight="1" x14ac:dyDescent="0.2">
      <c r="A18" s="213">
        <v>3</v>
      </c>
      <c r="D18" s="266" t="s">
        <v>941</v>
      </c>
      <c r="E18" s="624" t="s">
        <v>942</v>
      </c>
      <c r="F18" s="108">
        <v>0</v>
      </c>
      <c r="G18" s="108">
        <v>0</v>
      </c>
      <c r="H18" s="108">
        <v>0</v>
      </c>
      <c r="I18" s="108">
        <v>0</v>
      </c>
      <c r="J18" s="108">
        <v>0</v>
      </c>
      <c r="K18" s="108">
        <v>0</v>
      </c>
      <c r="L18" s="108">
        <f t="shared" si="2"/>
        <v>0</v>
      </c>
    </row>
    <row r="19" spans="1:13" ht="12" customHeight="1" x14ac:dyDescent="0.2">
      <c r="A19" s="213">
        <v>3</v>
      </c>
      <c r="D19" s="216"/>
      <c r="E19" s="624" t="s">
        <v>943</v>
      </c>
      <c r="F19" s="108">
        <v>0</v>
      </c>
      <c r="G19" s="108">
        <v>0</v>
      </c>
      <c r="H19" s="108">
        <v>0</v>
      </c>
      <c r="I19" s="108">
        <v>0</v>
      </c>
      <c r="J19" s="108">
        <v>0</v>
      </c>
      <c r="K19" s="108">
        <v>0</v>
      </c>
      <c r="L19" s="108">
        <f t="shared" si="2"/>
        <v>0</v>
      </c>
    </row>
    <row r="20" spans="1:13" ht="12" customHeight="1" x14ac:dyDescent="0.2">
      <c r="A20" s="213">
        <v>3</v>
      </c>
      <c r="D20" s="39" t="s">
        <v>944</v>
      </c>
      <c r="E20" s="624" t="s">
        <v>945</v>
      </c>
      <c r="F20" s="108">
        <v>0</v>
      </c>
      <c r="G20" s="108">
        <v>0</v>
      </c>
      <c r="H20" s="108">
        <v>0</v>
      </c>
      <c r="I20" s="108">
        <v>0</v>
      </c>
      <c r="J20" s="108">
        <v>0</v>
      </c>
      <c r="K20" s="108">
        <v>0</v>
      </c>
      <c r="L20" s="108">
        <f t="shared" si="2"/>
        <v>0</v>
      </c>
    </row>
    <row r="21" spans="1:13" ht="24" x14ac:dyDescent="0.2">
      <c r="A21" s="213">
        <v>3</v>
      </c>
      <c r="D21" s="39" t="s">
        <v>946</v>
      </c>
      <c r="E21" s="336" t="s">
        <v>947</v>
      </c>
      <c r="F21" s="108">
        <v>0</v>
      </c>
      <c r="G21" s="108">
        <v>0</v>
      </c>
      <c r="H21" s="108">
        <v>0</v>
      </c>
      <c r="I21" s="108">
        <v>0</v>
      </c>
      <c r="J21" s="108">
        <v>0</v>
      </c>
      <c r="K21" s="108">
        <v>0</v>
      </c>
      <c r="L21" s="108">
        <f t="shared" si="2"/>
        <v>0</v>
      </c>
    </row>
    <row r="22" spans="1:13" ht="24" x14ac:dyDescent="0.2">
      <c r="A22" s="213">
        <v>3</v>
      </c>
      <c r="D22" s="205" t="s">
        <v>948</v>
      </c>
      <c r="E22" s="336" t="s">
        <v>949</v>
      </c>
      <c r="F22" s="108">
        <v>0</v>
      </c>
      <c r="G22" s="108">
        <v>0</v>
      </c>
      <c r="H22" s="108">
        <v>0</v>
      </c>
      <c r="I22" s="108">
        <v>0</v>
      </c>
      <c r="J22" s="108">
        <v>0</v>
      </c>
      <c r="K22" s="108">
        <v>0</v>
      </c>
      <c r="L22" s="108">
        <f t="shared" si="2"/>
        <v>0</v>
      </c>
      <c r="M22" s="108"/>
    </row>
    <row r="23" spans="1:13" ht="12" customHeight="1" x14ac:dyDescent="0.2">
      <c r="A23" s="213">
        <v>3</v>
      </c>
      <c r="D23" s="39" t="s">
        <v>995</v>
      </c>
      <c r="E23" s="336" t="s">
        <v>951</v>
      </c>
      <c r="F23" s="108">
        <v>0</v>
      </c>
      <c r="G23" s="108">
        <v>0</v>
      </c>
      <c r="H23" s="108">
        <v>0</v>
      </c>
      <c r="I23" s="108">
        <v>0</v>
      </c>
      <c r="J23" s="108">
        <v>0</v>
      </c>
      <c r="K23" s="108">
        <v>0</v>
      </c>
      <c r="L23" s="108">
        <f t="shared" si="2"/>
        <v>0</v>
      </c>
    </row>
    <row r="24" spans="1:13" ht="24" x14ac:dyDescent="0.2">
      <c r="A24" s="213">
        <v>3</v>
      </c>
      <c r="D24" s="39" t="s">
        <v>952</v>
      </c>
      <c r="E24" s="336" t="s">
        <v>953</v>
      </c>
      <c r="F24" s="108">
        <v>0</v>
      </c>
      <c r="G24" s="108">
        <v>0</v>
      </c>
      <c r="H24" s="108">
        <v>0</v>
      </c>
      <c r="I24" s="108">
        <v>0</v>
      </c>
      <c r="J24" s="108">
        <v>0</v>
      </c>
      <c r="K24" s="108">
        <v>0</v>
      </c>
      <c r="L24" s="108">
        <f t="shared" si="2"/>
        <v>0</v>
      </c>
    </row>
    <row r="25" spans="1:13" ht="12" customHeight="1" x14ac:dyDescent="0.2">
      <c r="A25" s="213">
        <v>3</v>
      </c>
      <c r="D25" s="39" t="s">
        <v>948</v>
      </c>
      <c r="E25" s="620" t="s">
        <v>954</v>
      </c>
      <c r="F25" s="108">
        <v>0</v>
      </c>
      <c r="G25" s="108">
        <v>0</v>
      </c>
      <c r="H25" s="108">
        <v>0</v>
      </c>
      <c r="I25" s="108">
        <v>0</v>
      </c>
      <c r="J25" s="108">
        <v>0</v>
      </c>
      <c r="K25" s="108">
        <v>0</v>
      </c>
      <c r="L25" s="108">
        <f t="shared" si="2"/>
        <v>0</v>
      </c>
    </row>
    <row r="26" spans="1:13" ht="24" x14ac:dyDescent="0.2">
      <c r="A26" s="213">
        <v>3</v>
      </c>
      <c r="D26" s="39" t="s">
        <v>952</v>
      </c>
      <c r="E26" s="336" t="s">
        <v>955</v>
      </c>
      <c r="F26" s="108">
        <v>0</v>
      </c>
      <c r="G26" s="108">
        <v>0</v>
      </c>
      <c r="H26" s="108">
        <v>0</v>
      </c>
      <c r="I26" s="108">
        <v>0</v>
      </c>
      <c r="J26" s="108">
        <v>0</v>
      </c>
      <c r="K26" s="108">
        <v>0</v>
      </c>
      <c r="L26" s="108">
        <f t="shared" si="2"/>
        <v>0</v>
      </c>
    </row>
    <row r="27" spans="1:13" ht="12" customHeight="1" x14ac:dyDescent="0.2">
      <c r="A27" s="213">
        <v>3</v>
      </c>
      <c r="D27" s="39" t="s">
        <v>956</v>
      </c>
      <c r="E27" s="336" t="s">
        <v>957</v>
      </c>
      <c r="F27" s="108">
        <v>0</v>
      </c>
      <c r="G27" s="108">
        <v>0</v>
      </c>
      <c r="H27" s="108">
        <v>0</v>
      </c>
      <c r="I27" s="108">
        <v>0</v>
      </c>
      <c r="J27" s="108">
        <v>0</v>
      </c>
      <c r="K27" s="108">
        <v>0</v>
      </c>
      <c r="L27" s="108">
        <f t="shared" si="2"/>
        <v>0</v>
      </c>
    </row>
    <row r="28" spans="1:13" ht="24" x14ac:dyDescent="0.2">
      <c r="A28" s="213">
        <v>3</v>
      </c>
      <c r="D28" s="39" t="s">
        <v>958</v>
      </c>
      <c r="E28" s="336" t="s">
        <v>252</v>
      </c>
      <c r="F28" s="108">
        <v>0</v>
      </c>
      <c r="G28" s="108">
        <v>0</v>
      </c>
      <c r="H28" s="108">
        <v>0</v>
      </c>
      <c r="I28" s="108">
        <v>0</v>
      </c>
      <c r="J28" s="108">
        <v>0</v>
      </c>
      <c r="K28" s="108">
        <v>0</v>
      </c>
      <c r="L28" s="108">
        <f t="shared" si="2"/>
        <v>0</v>
      </c>
    </row>
    <row r="29" spans="1:13" ht="12" customHeight="1" x14ac:dyDescent="0.2">
      <c r="A29" s="213">
        <v>3</v>
      </c>
      <c r="D29" s="266" t="s">
        <v>959</v>
      </c>
      <c r="E29" s="336" t="s">
        <v>960</v>
      </c>
      <c r="F29" s="108">
        <v>0</v>
      </c>
      <c r="G29" s="108">
        <v>0</v>
      </c>
      <c r="H29" s="108">
        <v>0</v>
      </c>
      <c r="I29" s="108">
        <v>0</v>
      </c>
      <c r="J29" s="108">
        <v>0</v>
      </c>
      <c r="K29" s="108">
        <v>0</v>
      </c>
      <c r="L29" s="108">
        <f t="shared" si="2"/>
        <v>0</v>
      </c>
    </row>
    <row r="30" spans="1:13" ht="24" x14ac:dyDescent="0.2">
      <c r="D30" s="295" t="s">
        <v>961</v>
      </c>
      <c r="E30" s="625" t="s">
        <v>962</v>
      </c>
      <c r="F30" s="108">
        <v>0</v>
      </c>
      <c r="G30" s="108">
        <v>0</v>
      </c>
      <c r="H30" s="341">
        <v>0</v>
      </c>
      <c r="I30" s="341">
        <v>0</v>
      </c>
      <c r="J30" s="341">
        <v>0</v>
      </c>
      <c r="K30" s="108">
        <v>0</v>
      </c>
      <c r="L30" s="108">
        <f t="shared" si="2"/>
        <v>0</v>
      </c>
    </row>
    <row r="31" spans="1:13" ht="24" x14ac:dyDescent="0.2">
      <c r="A31" s="213">
        <v>3</v>
      </c>
      <c r="D31" s="39" t="s">
        <v>963</v>
      </c>
      <c r="E31" s="336" t="s">
        <v>964</v>
      </c>
      <c r="F31" s="108"/>
      <c r="G31" s="108"/>
      <c r="H31" s="108"/>
      <c r="I31" s="108"/>
      <c r="J31" s="108"/>
      <c r="K31" s="108"/>
      <c r="L31" s="108">
        <f t="shared" si="2"/>
        <v>0</v>
      </c>
    </row>
    <row r="32" spans="1:13" ht="12" customHeight="1" x14ac:dyDescent="0.2">
      <c r="A32" s="213">
        <v>3</v>
      </c>
      <c r="D32" s="216"/>
      <c r="E32" s="538" t="s">
        <v>926</v>
      </c>
      <c r="F32" s="108">
        <v>0</v>
      </c>
      <c r="G32" s="108">
        <v>0</v>
      </c>
      <c r="H32" s="108">
        <v>0</v>
      </c>
      <c r="I32" s="108">
        <v>0</v>
      </c>
      <c r="J32" s="108">
        <v>0</v>
      </c>
      <c r="K32" s="108">
        <v>0</v>
      </c>
      <c r="L32" s="108">
        <f t="shared" si="2"/>
        <v>0</v>
      </c>
    </row>
    <row r="33" spans="1:12" ht="12" customHeight="1" x14ac:dyDescent="0.2">
      <c r="A33" s="213">
        <v>3</v>
      </c>
      <c r="D33" s="39" t="s">
        <v>948</v>
      </c>
      <c r="E33" s="336" t="s">
        <v>965</v>
      </c>
      <c r="F33" s="108">
        <v>0</v>
      </c>
      <c r="G33" s="108">
        <v>0</v>
      </c>
      <c r="H33" s="108">
        <v>0</v>
      </c>
      <c r="I33" s="108">
        <v>0</v>
      </c>
      <c r="J33" s="108">
        <v>0</v>
      </c>
      <c r="K33" s="108">
        <v>0</v>
      </c>
      <c r="L33" s="108">
        <f t="shared" si="2"/>
        <v>0</v>
      </c>
    </row>
    <row r="34" spans="1:12" ht="12" customHeight="1" x14ac:dyDescent="0.2">
      <c r="A34" s="213">
        <v>3</v>
      </c>
      <c r="D34" s="39" t="s">
        <v>956</v>
      </c>
      <c r="E34" s="336" t="s">
        <v>966</v>
      </c>
      <c r="F34" s="108"/>
      <c r="G34" s="108"/>
      <c r="H34" s="108"/>
      <c r="I34" s="108"/>
      <c r="J34" s="108"/>
      <c r="K34" s="108"/>
      <c r="L34" s="108">
        <f t="shared" si="2"/>
        <v>0</v>
      </c>
    </row>
    <row r="35" spans="1:12" ht="12" customHeight="1" x14ac:dyDescent="0.2">
      <c r="A35" s="213">
        <v>3</v>
      </c>
      <c r="E35" s="538" t="s">
        <v>967</v>
      </c>
      <c r="F35" s="108">
        <v>0</v>
      </c>
      <c r="G35" s="108">
        <v>0</v>
      </c>
      <c r="H35" s="108">
        <v>0</v>
      </c>
      <c r="I35" s="108">
        <v>0</v>
      </c>
      <c r="J35" s="108">
        <v>0</v>
      </c>
      <c r="K35" s="108">
        <v>0</v>
      </c>
      <c r="L35" s="108">
        <f t="shared" si="2"/>
        <v>0</v>
      </c>
    </row>
    <row r="36" spans="1:12" ht="12" customHeight="1" x14ac:dyDescent="0.2">
      <c r="A36" s="213">
        <v>3</v>
      </c>
      <c r="E36" s="624" t="s">
        <v>405</v>
      </c>
      <c r="F36" s="108">
        <v>0</v>
      </c>
      <c r="G36" s="108">
        <v>0</v>
      </c>
      <c r="H36" s="108">
        <v>0</v>
      </c>
      <c r="I36" s="108">
        <v>0</v>
      </c>
      <c r="J36" s="108">
        <v>0</v>
      </c>
      <c r="K36" s="108">
        <v>0</v>
      </c>
      <c r="L36" s="108">
        <f t="shared" si="2"/>
        <v>0</v>
      </c>
    </row>
    <row r="37" spans="1:12" ht="42.6" customHeight="1" x14ac:dyDescent="0.2">
      <c r="A37" s="213">
        <v>3</v>
      </c>
      <c r="D37" s="209"/>
      <c r="E37" s="614"/>
      <c r="F37" s="615" t="s">
        <v>315</v>
      </c>
      <c r="G37" s="615" t="s">
        <v>316</v>
      </c>
      <c r="H37" s="616" t="s">
        <v>930</v>
      </c>
      <c r="I37" s="616" t="s">
        <v>318</v>
      </c>
      <c r="J37" s="616" t="s">
        <v>931</v>
      </c>
      <c r="K37" s="616" t="s">
        <v>932</v>
      </c>
      <c r="L37" s="615" t="s">
        <v>870</v>
      </c>
    </row>
    <row r="38" spans="1:12" x14ac:dyDescent="0.2">
      <c r="A38" s="213">
        <v>3</v>
      </c>
      <c r="E38" s="617"/>
      <c r="F38" s="618" t="s">
        <v>305</v>
      </c>
      <c r="G38" s="618" t="s">
        <v>305</v>
      </c>
      <c r="H38" s="618" t="s">
        <v>305</v>
      </c>
      <c r="I38" s="618" t="s">
        <v>305</v>
      </c>
      <c r="J38" s="618" t="s">
        <v>305</v>
      </c>
      <c r="K38" s="618" t="s">
        <v>305</v>
      </c>
      <c r="L38" s="618" t="s">
        <v>305</v>
      </c>
    </row>
    <row r="39" spans="1:12" ht="23.45" customHeight="1" x14ac:dyDescent="0.2">
      <c r="A39" s="213">
        <v>3</v>
      </c>
      <c r="E39" s="626" t="str">
        <f>_xlfn.CONCAT("Total as at 30 June "&amp;Contents!F3)</f>
        <v>Total as at 30 June 20X2</v>
      </c>
      <c r="F39" s="114">
        <f>SUM(F14:F36)</f>
        <v>0</v>
      </c>
      <c r="G39" s="114">
        <f t="shared" ref="G39:K39" si="3">SUM(G14:G36)</f>
        <v>0</v>
      </c>
      <c r="H39" s="114">
        <f t="shared" si="3"/>
        <v>0</v>
      </c>
      <c r="I39" s="114">
        <f t="shared" si="3"/>
        <v>0</v>
      </c>
      <c r="J39" s="114">
        <f t="shared" si="3"/>
        <v>0</v>
      </c>
      <c r="K39" s="114">
        <f t="shared" si="3"/>
        <v>0</v>
      </c>
      <c r="L39" s="114">
        <f>SUM(L14:L36)</f>
        <v>0</v>
      </c>
    </row>
    <row r="40" spans="1:12" x14ac:dyDescent="0.2">
      <c r="A40" s="213">
        <v>3</v>
      </c>
      <c r="E40" s="627"/>
      <c r="F40" s="108"/>
      <c r="G40" s="108"/>
      <c r="H40" s="108"/>
      <c r="I40" s="108"/>
      <c r="J40" s="108"/>
      <c r="K40" s="108"/>
      <c r="L40" s="108"/>
    </row>
    <row r="41" spans="1:12" ht="13.15" customHeight="1" x14ac:dyDescent="0.2">
      <c r="A41" s="213">
        <v>1</v>
      </c>
      <c r="E41" s="326" t="str">
        <f>_xlfn.CONCAT("Total as at 30 June "&amp;Contents!F3)&amp;" represented by"</f>
        <v>Total as at 30 June 20X2 represented by</v>
      </c>
      <c r="F41" s="108"/>
      <c r="G41" s="108"/>
      <c r="H41" s="108"/>
      <c r="I41" s="108"/>
      <c r="J41" s="108"/>
      <c r="K41" s="108"/>
      <c r="L41" s="108"/>
    </row>
    <row r="42" spans="1:12" x14ac:dyDescent="0.2">
      <c r="A42" s="213">
        <v>3</v>
      </c>
      <c r="D42" s="1144" t="s">
        <v>996</v>
      </c>
      <c r="E42" s="347" t="s">
        <v>933</v>
      </c>
      <c r="F42" s="108">
        <v>0</v>
      </c>
      <c r="G42" s="108">
        <v>0</v>
      </c>
      <c r="H42" s="108">
        <v>0</v>
      </c>
      <c r="I42" s="108">
        <v>0</v>
      </c>
      <c r="J42" s="108">
        <v>0</v>
      </c>
      <c r="K42" s="108">
        <v>0</v>
      </c>
      <c r="L42" s="108">
        <f>SUM(F42:K42)</f>
        <v>0</v>
      </c>
    </row>
    <row r="43" spans="1:12" x14ac:dyDescent="0.2">
      <c r="A43" s="213">
        <v>3</v>
      </c>
      <c r="D43" s="1144"/>
      <c r="E43" s="347" t="s">
        <v>935</v>
      </c>
      <c r="F43" s="108">
        <v>0</v>
      </c>
      <c r="G43" s="108">
        <v>0</v>
      </c>
      <c r="H43" s="108">
        <v>0</v>
      </c>
      <c r="I43" s="108">
        <v>0</v>
      </c>
      <c r="J43" s="108">
        <v>0</v>
      </c>
      <c r="K43" s="108">
        <v>0</v>
      </c>
      <c r="L43" s="108">
        <f>SUM(F43:K43)</f>
        <v>0</v>
      </c>
    </row>
    <row r="44" spans="1:12" x14ac:dyDescent="0.2">
      <c r="A44" s="213">
        <v>3</v>
      </c>
      <c r="E44" s="628" t="str">
        <f>_xlfn.CONCAT("Total as at 30 June "&amp;Contents!F3)</f>
        <v>Total as at 30 June 20X2</v>
      </c>
      <c r="F44" s="114">
        <f>SUM(F41:F43)</f>
        <v>0</v>
      </c>
      <c r="G44" s="114">
        <f t="shared" ref="G44:L44" si="4">SUM(G41:G43)</f>
        <v>0</v>
      </c>
      <c r="H44" s="114">
        <f t="shared" si="4"/>
        <v>0</v>
      </c>
      <c r="I44" s="114">
        <f>SUM(I41:I43)</f>
        <v>0</v>
      </c>
      <c r="J44" s="114">
        <f>SUM(J41:J43)</f>
        <v>0</v>
      </c>
      <c r="K44" s="114">
        <f>SUM(K41:K43)</f>
        <v>0</v>
      </c>
      <c r="L44" s="114">
        <f t="shared" si="4"/>
        <v>0</v>
      </c>
    </row>
    <row r="45" spans="1:12" ht="13.15" customHeight="1" x14ac:dyDescent="0.2">
      <c r="A45" s="213">
        <v>1</v>
      </c>
      <c r="E45" s="629"/>
      <c r="F45" s="371"/>
      <c r="G45" s="371"/>
      <c r="H45" s="371"/>
      <c r="I45" s="371"/>
      <c r="J45" s="371"/>
      <c r="K45" s="371"/>
      <c r="L45" s="371"/>
    </row>
    <row r="46" spans="1:12" x14ac:dyDescent="0.2">
      <c r="A46" s="213">
        <v>3</v>
      </c>
      <c r="D46" s="39" t="s">
        <v>969</v>
      </c>
      <c r="E46" s="630" t="s">
        <v>970</v>
      </c>
      <c r="F46" s="378">
        <v>0</v>
      </c>
      <c r="G46" s="378">
        <v>0</v>
      </c>
      <c r="H46" s="378">
        <v>0</v>
      </c>
      <c r="I46" s="378">
        <v>0</v>
      </c>
      <c r="J46" s="378">
        <v>0</v>
      </c>
      <c r="K46" s="378">
        <v>0</v>
      </c>
      <c r="L46" s="378">
        <f>SUM(F46:K46)</f>
        <v>0</v>
      </c>
    </row>
    <row r="47" spans="1:12" ht="13.15" customHeight="1" x14ac:dyDescent="0.2">
      <c r="A47" s="213">
        <v>1</v>
      </c>
      <c r="E47" s="629"/>
      <c r="F47" s="371"/>
      <c r="G47" s="371"/>
      <c r="H47" s="371"/>
      <c r="I47" s="371"/>
      <c r="J47" s="371"/>
      <c r="K47" s="371"/>
      <c r="L47" s="371"/>
    </row>
    <row r="48" spans="1:12" x14ac:dyDescent="0.2">
      <c r="A48" s="213">
        <v>3</v>
      </c>
      <c r="D48" s="313" t="s">
        <v>971</v>
      </c>
      <c r="E48" s="630" t="s">
        <v>972</v>
      </c>
      <c r="F48" s="378">
        <v>0</v>
      </c>
      <c r="G48" s="378">
        <v>0</v>
      </c>
      <c r="H48" s="378">
        <v>0</v>
      </c>
      <c r="I48" s="378">
        <v>0</v>
      </c>
      <c r="J48" s="378">
        <v>0</v>
      </c>
      <c r="K48" s="378">
        <v>0</v>
      </c>
      <c r="L48" s="378">
        <f>SUM(F48:K48)</f>
        <v>0</v>
      </c>
    </row>
    <row r="49" spans="1:19" ht="4.9000000000000004" customHeight="1" x14ac:dyDescent="0.2">
      <c r="A49" s="213">
        <v>3</v>
      </c>
      <c r="D49" s="313"/>
      <c r="E49" s="631"/>
      <c r="F49" s="341"/>
      <c r="G49" s="341"/>
      <c r="H49" s="341"/>
      <c r="I49" s="341"/>
      <c r="J49" s="341"/>
      <c r="K49" s="341"/>
      <c r="L49" s="341"/>
    </row>
    <row r="50" spans="1:19" ht="18" customHeight="1" x14ac:dyDescent="0.2">
      <c r="A50" s="213">
        <v>3</v>
      </c>
      <c r="D50" s="313"/>
      <c r="E50" s="1192" t="s">
        <v>973</v>
      </c>
      <c r="F50" s="1192"/>
      <c r="G50" s="1192"/>
      <c r="H50" s="1192"/>
      <c r="I50" s="1192"/>
      <c r="J50" s="1192"/>
      <c r="K50" s="1192"/>
      <c r="L50" s="1192"/>
    </row>
    <row r="51" spans="1:19" s="632" customFormat="1" ht="18" customHeight="1" x14ac:dyDescent="0.2">
      <c r="A51" s="293">
        <v>3</v>
      </c>
      <c r="C51" s="633"/>
      <c r="D51" s="441"/>
      <c r="E51" s="1203" t="s">
        <v>1185</v>
      </c>
      <c r="F51" s="1203"/>
      <c r="G51" s="1203"/>
      <c r="H51" s="1203"/>
      <c r="I51" s="1203"/>
      <c r="J51" s="1203"/>
      <c r="K51" s="1203"/>
      <c r="L51" s="1203"/>
    </row>
    <row r="52" spans="1:19" s="293" customFormat="1" hidden="1" x14ac:dyDescent="0.2">
      <c r="A52" s="293">
        <v>3</v>
      </c>
      <c r="C52" s="294"/>
      <c r="D52" s="216"/>
      <c r="E52" s="1203" t="s">
        <v>975</v>
      </c>
      <c r="F52" s="1203"/>
      <c r="G52" s="1203"/>
      <c r="H52" s="1203"/>
      <c r="I52" s="1203"/>
      <c r="J52" s="1203"/>
      <c r="K52" s="1203"/>
      <c r="L52" s="1203"/>
    </row>
    <row r="53" spans="1:19" s="293" customFormat="1" ht="12" hidden="1" customHeight="1" x14ac:dyDescent="0.2">
      <c r="A53" s="293">
        <v>3</v>
      </c>
      <c r="C53" s="294"/>
      <c r="D53" s="39"/>
      <c r="E53" s="1203" t="s">
        <v>976</v>
      </c>
      <c r="F53" s="1203"/>
      <c r="G53" s="1203"/>
      <c r="H53" s="1203"/>
      <c r="I53" s="1203"/>
      <c r="J53" s="1203"/>
      <c r="K53" s="1203"/>
      <c r="L53" s="1203"/>
    </row>
    <row r="54" spans="1:19" s="293" customFormat="1" ht="4.9000000000000004" hidden="1" customHeight="1" x14ac:dyDescent="0.2">
      <c r="A54" s="293">
        <v>3</v>
      </c>
      <c r="C54" s="294"/>
      <c r="D54" s="216"/>
      <c r="E54" s="340"/>
      <c r="F54" s="340"/>
      <c r="G54" s="340"/>
      <c r="H54" s="625"/>
      <c r="I54" s="625"/>
      <c r="J54" s="625"/>
      <c r="K54" s="625"/>
      <c r="L54" s="625"/>
    </row>
    <row r="55" spans="1:19" s="293" customFormat="1" ht="12" customHeight="1" x14ac:dyDescent="0.2">
      <c r="A55" s="293">
        <v>1</v>
      </c>
      <c r="B55" s="293" t="s">
        <v>245</v>
      </c>
      <c r="C55" s="294">
        <v>84</v>
      </c>
      <c r="D55" s="216"/>
      <c r="E55" s="1204" t="s">
        <v>977</v>
      </c>
      <c r="F55" s="1204"/>
      <c r="G55" s="1204"/>
      <c r="H55" s="1151"/>
      <c r="I55" s="1151"/>
      <c r="J55" s="1151"/>
      <c r="K55" s="1151"/>
      <c r="L55" s="1151"/>
    </row>
    <row r="56" spans="1:19" ht="14.45" hidden="1" customHeight="1" x14ac:dyDescent="0.2">
      <c r="A56" s="213">
        <v>1</v>
      </c>
      <c r="D56" s="1153" t="s">
        <v>1186</v>
      </c>
      <c r="E56" s="343"/>
      <c r="F56" s="343"/>
      <c r="G56" s="343"/>
      <c r="H56" s="336"/>
      <c r="I56" s="336"/>
      <c r="J56" s="336"/>
      <c r="K56" s="336"/>
      <c r="L56" s="336"/>
    </row>
    <row r="57" spans="1:19" ht="12" hidden="1" customHeight="1" x14ac:dyDescent="0.2">
      <c r="A57" s="213">
        <v>1</v>
      </c>
      <c r="D57" s="1153"/>
      <c r="E57" s="1205" t="s">
        <v>978</v>
      </c>
      <c r="F57" s="1206"/>
      <c r="G57" s="1206"/>
      <c r="H57" s="336"/>
      <c r="I57" s="336"/>
      <c r="J57" s="336"/>
      <c r="K57" s="336"/>
      <c r="L57" s="336"/>
    </row>
    <row r="58" spans="1:19" ht="4.9000000000000004" hidden="1" customHeight="1" x14ac:dyDescent="0.2">
      <c r="A58" s="213">
        <v>1</v>
      </c>
      <c r="E58" s="347"/>
      <c r="F58" s="634"/>
      <c r="G58" s="634"/>
      <c r="H58" s="336"/>
      <c r="I58" s="336"/>
      <c r="J58" s="336"/>
      <c r="K58" s="336"/>
      <c r="L58" s="336"/>
    </row>
    <row r="59" spans="1:19" ht="12" hidden="1" customHeight="1" x14ac:dyDescent="0.2">
      <c r="A59" s="213">
        <v>1</v>
      </c>
      <c r="D59" s="635" t="s">
        <v>1187</v>
      </c>
      <c r="E59" s="1206" t="s">
        <v>979</v>
      </c>
      <c r="F59" s="1206"/>
      <c r="G59" s="1206"/>
      <c r="H59" s="336"/>
      <c r="I59" s="336"/>
      <c r="J59" s="336"/>
      <c r="K59" s="336"/>
      <c r="L59" s="336"/>
      <c r="S59" s="603"/>
    </row>
    <row r="60" spans="1:19" ht="4.9000000000000004" customHeight="1" x14ac:dyDescent="0.2">
      <c r="A60" s="213">
        <v>1</v>
      </c>
      <c r="D60" s="205"/>
      <c r="E60" s="347"/>
      <c r="F60" s="634"/>
      <c r="G60" s="634"/>
      <c r="H60" s="336"/>
      <c r="I60" s="336"/>
      <c r="J60" s="336"/>
      <c r="K60" s="336"/>
      <c r="L60" s="336"/>
    </row>
    <row r="61" spans="1:19" ht="12" customHeight="1" x14ac:dyDescent="0.2">
      <c r="A61" s="213">
        <v>1</v>
      </c>
      <c r="D61" s="205" t="s">
        <v>980</v>
      </c>
      <c r="E61" s="316" t="s">
        <v>981</v>
      </c>
      <c r="F61" s="323"/>
      <c r="G61" s="323"/>
      <c r="H61" s="336"/>
      <c r="I61" s="336"/>
      <c r="J61" s="336"/>
      <c r="K61" s="336"/>
      <c r="L61" s="336"/>
    </row>
    <row r="62" spans="1:19" ht="4.9000000000000004" customHeight="1" x14ac:dyDescent="0.2">
      <c r="A62" s="213">
        <v>1</v>
      </c>
      <c r="E62" s="336"/>
      <c r="F62" s="336"/>
      <c r="G62" s="336"/>
      <c r="H62" s="336"/>
      <c r="I62" s="336"/>
      <c r="J62" s="336"/>
      <c r="K62" s="336"/>
      <c r="L62" s="336"/>
    </row>
    <row r="63" spans="1:19" ht="4.9000000000000004" customHeight="1" x14ac:dyDescent="0.2">
      <c r="A63" s="213">
        <v>1</v>
      </c>
      <c r="E63" s="343"/>
      <c r="F63" s="343"/>
      <c r="G63" s="343"/>
      <c r="H63" s="336"/>
      <c r="I63" s="316"/>
      <c r="J63" s="316"/>
      <c r="K63" s="316"/>
      <c r="L63" s="316"/>
    </row>
    <row r="64" spans="1:19" ht="23.25" customHeight="1" x14ac:dyDescent="0.2">
      <c r="A64" s="213">
        <v>1</v>
      </c>
      <c r="D64" s="39" t="s">
        <v>982</v>
      </c>
      <c r="E64" s="636" t="s">
        <v>983</v>
      </c>
      <c r="F64" s="340"/>
      <c r="G64" s="340"/>
      <c r="H64" s="625"/>
      <c r="I64" s="576"/>
      <c r="J64" s="576"/>
      <c r="K64" s="576"/>
      <c r="L64" s="576"/>
    </row>
    <row r="65" spans="1:12" ht="27.75" customHeight="1" x14ac:dyDescent="0.2">
      <c r="A65" s="213">
        <v>1</v>
      </c>
      <c r="D65" s="271" t="s">
        <v>1188</v>
      </c>
      <c r="E65" s="1204" t="s">
        <v>1189</v>
      </c>
      <c r="F65" s="1204"/>
      <c r="G65" s="1204"/>
      <c r="H65" s="1204"/>
      <c r="I65" s="1204"/>
      <c r="J65" s="1204"/>
      <c r="K65" s="1204"/>
      <c r="L65" s="1204"/>
    </row>
    <row r="66" spans="1:12" ht="12" customHeight="1" x14ac:dyDescent="0.2">
      <c r="A66" s="213">
        <v>1</v>
      </c>
      <c r="E66" s="316"/>
      <c r="F66" s="323"/>
      <c r="G66" s="323"/>
      <c r="H66" s="336"/>
      <c r="I66" s="316"/>
      <c r="J66" s="316"/>
      <c r="K66" s="316"/>
      <c r="L66" s="316"/>
    </row>
    <row r="67" spans="1:12" ht="12" customHeight="1" x14ac:dyDescent="0.2">
      <c r="A67" s="213">
        <v>1</v>
      </c>
      <c r="D67" s="1145" t="s">
        <v>1190</v>
      </c>
      <c r="E67" s="105" t="s">
        <v>987</v>
      </c>
      <c r="F67" s="113"/>
      <c r="G67" s="122"/>
      <c r="H67" s="323"/>
      <c r="I67" s="316"/>
      <c r="J67" s="316"/>
      <c r="K67" s="316"/>
      <c r="L67" s="316"/>
    </row>
    <row r="68" spans="1:12" x14ac:dyDescent="0.2">
      <c r="A68" s="213">
        <v>1</v>
      </c>
      <c r="D68" s="1145"/>
      <c r="E68" s="1201" t="s">
        <v>1191</v>
      </c>
      <c r="F68" s="1201"/>
      <c r="G68" s="1201"/>
      <c r="H68" s="1201"/>
      <c r="I68" s="1201"/>
      <c r="J68" s="1201"/>
      <c r="K68" s="1201"/>
      <c r="L68" s="1201"/>
    </row>
    <row r="69" spans="1:12" ht="12" customHeight="1" x14ac:dyDescent="0.2">
      <c r="A69" s="213">
        <v>1</v>
      </c>
      <c r="E69" s="177"/>
      <c r="F69" s="637"/>
      <c r="G69" s="637"/>
      <c r="H69" s="323"/>
      <c r="I69" s="316"/>
      <c r="J69" s="316"/>
      <c r="K69" s="316"/>
      <c r="L69" s="316"/>
    </row>
    <row r="70" spans="1:12" x14ac:dyDescent="0.2">
      <c r="E70" s="1202" t="s">
        <v>993</v>
      </c>
      <c r="F70" s="1202"/>
      <c r="G70" s="1202"/>
      <c r="H70" s="1202"/>
      <c r="I70" s="1202"/>
      <c r="J70" s="1202"/>
      <c r="K70" s="1202"/>
      <c r="L70" s="1202"/>
    </row>
    <row r="71" spans="1:12" x14ac:dyDescent="0.2">
      <c r="E71" s="1202"/>
      <c r="F71" s="1202"/>
      <c r="G71" s="1202"/>
      <c r="H71" s="1202"/>
      <c r="I71" s="1202"/>
      <c r="J71" s="1202"/>
      <c r="K71" s="1202"/>
      <c r="L71" s="1202"/>
    </row>
    <row r="72" spans="1:12" hidden="1" x14ac:dyDescent="0.2">
      <c r="A72" s="213">
        <v>1</v>
      </c>
      <c r="D72" s="216"/>
      <c r="E72" s="355" t="s">
        <v>1192</v>
      </c>
      <c r="F72" s="324"/>
      <c r="G72" s="324"/>
      <c r="H72" s="324"/>
      <c r="I72" s="324"/>
      <c r="J72" s="324"/>
      <c r="K72" s="324"/>
      <c r="L72" s="324"/>
    </row>
    <row r="73" spans="1:12" ht="37.15" hidden="1" customHeight="1" x14ac:dyDescent="0.2">
      <c r="A73" s="213">
        <v>3</v>
      </c>
      <c r="D73" s="266" t="s">
        <v>929</v>
      </c>
      <c r="E73" s="543"/>
      <c r="F73" s="638" t="s">
        <v>315</v>
      </c>
      <c r="G73" s="638" t="s">
        <v>316</v>
      </c>
      <c r="H73" s="638" t="s">
        <v>317</v>
      </c>
      <c r="I73" s="638" t="s">
        <v>318</v>
      </c>
      <c r="J73" s="638" t="s">
        <v>931</v>
      </c>
      <c r="K73" s="638" t="s">
        <v>932</v>
      </c>
      <c r="L73" s="638" t="s">
        <v>870</v>
      </c>
    </row>
    <row r="74" spans="1:12" hidden="1" x14ac:dyDescent="0.2">
      <c r="A74" s="213">
        <v>3</v>
      </c>
      <c r="D74" s="216"/>
      <c r="E74" s="545"/>
      <c r="F74" s="639" t="s">
        <v>305</v>
      </c>
      <c r="G74" s="639" t="s">
        <v>305</v>
      </c>
      <c r="H74" s="639" t="s">
        <v>305</v>
      </c>
      <c r="I74" s="639" t="s">
        <v>305</v>
      </c>
      <c r="J74" s="639" t="s">
        <v>305</v>
      </c>
      <c r="K74" s="639" t="s">
        <v>305</v>
      </c>
      <c r="L74" s="639" t="s">
        <v>305</v>
      </c>
    </row>
    <row r="75" spans="1:12" ht="12" hidden="1" customHeight="1" x14ac:dyDescent="0.2">
      <c r="A75" s="213">
        <v>3</v>
      </c>
      <c r="D75" s="216"/>
      <c r="E75" s="327" t="str">
        <f>_xlfn.CONCAT("As at 1 July "&amp;Contents!F4)</f>
        <v>As at 1 July 20X1</v>
      </c>
      <c r="F75" s="108"/>
      <c r="G75" s="108"/>
      <c r="H75" s="108"/>
      <c r="I75" s="108"/>
      <c r="J75" s="108"/>
      <c r="K75" s="108"/>
      <c r="L75" s="108"/>
    </row>
    <row r="76" spans="1:12" ht="12" hidden="1" customHeight="1" x14ac:dyDescent="0.2">
      <c r="A76" s="213">
        <v>3</v>
      </c>
      <c r="D76" s="216"/>
      <c r="E76" s="347" t="s">
        <v>933</v>
      </c>
      <c r="F76" s="108">
        <f t="shared" ref="F76:H77" si="5">F192</f>
        <v>0</v>
      </c>
      <c r="G76" s="108">
        <f t="shared" si="5"/>
        <v>0</v>
      </c>
      <c r="H76" s="108">
        <f t="shared" si="5"/>
        <v>0</v>
      </c>
      <c r="I76" s="108">
        <f>K192</f>
        <v>0</v>
      </c>
      <c r="J76" s="108">
        <f>I192</f>
        <v>0</v>
      </c>
      <c r="K76" s="108">
        <f>J192</f>
        <v>0</v>
      </c>
      <c r="L76" s="108">
        <f>L192</f>
        <v>0</v>
      </c>
    </row>
    <row r="77" spans="1:12" ht="21.75" hidden="1" customHeight="1" x14ac:dyDescent="0.2">
      <c r="A77" s="213">
        <v>3</v>
      </c>
      <c r="D77" s="39" t="s">
        <v>934</v>
      </c>
      <c r="E77" s="316" t="s">
        <v>935</v>
      </c>
      <c r="F77" s="108">
        <f t="shared" si="5"/>
        <v>0</v>
      </c>
      <c r="G77" s="108">
        <f t="shared" si="5"/>
        <v>0</v>
      </c>
      <c r="H77" s="108">
        <f t="shared" si="5"/>
        <v>0</v>
      </c>
      <c r="I77" s="108">
        <f>K193</f>
        <v>0</v>
      </c>
      <c r="J77" s="108">
        <f>I193</f>
        <v>0</v>
      </c>
      <c r="K77" s="108">
        <f>J193</f>
        <v>0</v>
      </c>
      <c r="L77" s="108">
        <f>L193</f>
        <v>0</v>
      </c>
    </row>
    <row r="78" spans="1:12" ht="12" hidden="1" customHeight="1" x14ac:dyDescent="0.2">
      <c r="A78" s="213">
        <v>3</v>
      </c>
      <c r="D78" s="295"/>
      <c r="E78" s="548" t="str">
        <f>_xlfn.CONCAT("Total as at 1 July "&amp;Contents!F4)</f>
        <v>Total as at 1 July 20X1</v>
      </c>
      <c r="F78" s="114">
        <f>SUM(F76:F77)</f>
        <v>0</v>
      </c>
      <c r="G78" s="114">
        <f t="shared" ref="G78:L78" si="6">SUM(G76:G77)</f>
        <v>0</v>
      </c>
      <c r="H78" s="114">
        <f t="shared" si="6"/>
        <v>0</v>
      </c>
      <c r="I78" s="114">
        <f t="shared" si="6"/>
        <v>0</v>
      </c>
      <c r="J78" s="114">
        <f t="shared" si="6"/>
        <v>0</v>
      </c>
      <c r="K78" s="114">
        <f t="shared" si="6"/>
        <v>0</v>
      </c>
      <c r="L78" s="114">
        <f t="shared" si="6"/>
        <v>0</v>
      </c>
    </row>
    <row r="79" spans="1:12" ht="13.9" hidden="1" customHeight="1" x14ac:dyDescent="0.2">
      <c r="A79" s="213">
        <v>3</v>
      </c>
      <c r="D79" s="1144" t="s">
        <v>937</v>
      </c>
      <c r="E79" s="620" t="s">
        <v>938</v>
      </c>
      <c r="F79" s="108"/>
      <c r="G79" s="108"/>
      <c r="H79" s="108"/>
      <c r="I79" s="108"/>
      <c r="J79" s="108"/>
      <c r="K79" s="108"/>
      <c r="L79" s="108"/>
    </row>
    <row r="80" spans="1:12" ht="12" hidden="1" customHeight="1" x14ac:dyDescent="0.2">
      <c r="A80" s="213">
        <v>3</v>
      </c>
      <c r="D80" s="1144"/>
      <c r="E80" s="623" t="s">
        <v>939</v>
      </c>
      <c r="F80" s="108">
        <v>0</v>
      </c>
      <c r="G80" s="108">
        <v>0</v>
      </c>
      <c r="H80" s="108">
        <v>0</v>
      </c>
      <c r="I80" s="108">
        <v>0</v>
      </c>
      <c r="J80" s="108">
        <v>0</v>
      </c>
      <c r="K80" s="108">
        <v>0</v>
      </c>
      <c r="L80" s="108">
        <f>SUM(F80:K80)</f>
        <v>0</v>
      </c>
    </row>
    <row r="81" spans="1:12" ht="12" hidden="1" customHeight="1" x14ac:dyDescent="0.2">
      <c r="A81" s="213">
        <v>3</v>
      </c>
      <c r="D81" s="295"/>
      <c r="E81" s="623" t="s">
        <v>940</v>
      </c>
      <c r="F81" s="108">
        <v>0</v>
      </c>
      <c r="G81" s="108">
        <v>0</v>
      </c>
      <c r="H81" s="108">
        <v>0</v>
      </c>
      <c r="I81" s="108">
        <v>0</v>
      </c>
      <c r="J81" s="108">
        <v>0</v>
      </c>
      <c r="K81" s="108">
        <v>0</v>
      </c>
      <c r="L81" s="108">
        <f t="shared" ref="L81:L95" si="7">SUM(F81:K81)</f>
        <v>0</v>
      </c>
    </row>
    <row r="82" spans="1:12" ht="12" hidden="1" customHeight="1" x14ac:dyDescent="0.2">
      <c r="A82" s="213">
        <v>3</v>
      </c>
      <c r="D82" s="295"/>
      <c r="E82" s="624" t="s">
        <v>683</v>
      </c>
      <c r="F82" s="108">
        <v>0</v>
      </c>
      <c r="G82" s="108">
        <v>0</v>
      </c>
      <c r="H82" s="108">
        <v>0</v>
      </c>
      <c r="I82" s="108">
        <v>0</v>
      </c>
      <c r="J82" s="108">
        <v>0</v>
      </c>
      <c r="K82" s="108">
        <v>0</v>
      </c>
      <c r="L82" s="108">
        <f t="shared" si="7"/>
        <v>0</v>
      </c>
    </row>
    <row r="83" spans="1:12" ht="12" hidden="1" customHeight="1" x14ac:dyDescent="0.2">
      <c r="A83" s="213">
        <v>3</v>
      </c>
      <c r="D83" s="295"/>
      <c r="E83" s="624" t="s">
        <v>943</v>
      </c>
      <c r="F83" s="108">
        <v>0</v>
      </c>
      <c r="G83" s="108">
        <v>0</v>
      </c>
      <c r="H83" s="108">
        <v>0</v>
      </c>
      <c r="I83" s="108">
        <v>0</v>
      </c>
      <c r="J83" s="108">
        <v>0</v>
      </c>
      <c r="K83" s="108">
        <v>0</v>
      </c>
      <c r="L83" s="108">
        <f t="shared" si="7"/>
        <v>0</v>
      </c>
    </row>
    <row r="84" spans="1:12" ht="12" hidden="1" customHeight="1" x14ac:dyDescent="0.2">
      <c r="A84" s="213">
        <v>3</v>
      </c>
      <c r="D84" s="39" t="s">
        <v>944</v>
      </c>
      <c r="E84" s="624" t="s">
        <v>945</v>
      </c>
      <c r="F84" s="108">
        <v>0</v>
      </c>
      <c r="G84" s="108">
        <v>0</v>
      </c>
      <c r="H84" s="108">
        <v>0</v>
      </c>
      <c r="I84" s="108">
        <v>0</v>
      </c>
      <c r="J84" s="108">
        <v>0</v>
      </c>
      <c r="K84" s="108">
        <v>0</v>
      </c>
      <c r="L84" s="108">
        <f t="shared" si="7"/>
        <v>0</v>
      </c>
    </row>
    <row r="85" spans="1:12" ht="24" hidden="1" x14ac:dyDescent="0.2">
      <c r="A85" s="213">
        <v>3</v>
      </c>
      <c r="D85" s="266" t="s">
        <v>946</v>
      </c>
      <c r="E85" s="336" t="s">
        <v>947</v>
      </c>
      <c r="F85" s="108">
        <v>0</v>
      </c>
      <c r="G85" s="108">
        <v>0</v>
      </c>
      <c r="H85" s="108">
        <v>0</v>
      </c>
      <c r="I85" s="108">
        <v>0</v>
      </c>
      <c r="J85" s="108">
        <v>0</v>
      </c>
      <c r="K85" s="108">
        <v>0</v>
      </c>
      <c r="L85" s="108">
        <f t="shared" si="7"/>
        <v>0</v>
      </c>
    </row>
    <row r="86" spans="1:12" ht="12" hidden="1" customHeight="1" x14ac:dyDescent="0.2">
      <c r="A86" s="213">
        <v>3</v>
      </c>
      <c r="D86" s="39" t="s">
        <v>995</v>
      </c>
      <c r="E86" s="336" t="s">
        <v>951</v>
      </c>
      <c r="F86" s="108">
        <v>0</v>
      </c>
      <c r="G86" s="108">
        <v>0</v>
      </c>
      <c r="H86" s="108">
        <v>0</v>
      </c>
      <c r="I86" s="108">
        <v>0</v>
      </c>
      <c r="J86" s="108">
        <v>0</v>
      </c>
      <c r="K86" s="108">
        <v>0</v>
      </c>
      <c r="L86" s="108">
        <f t="shared" si="7"/>
        <v>0</v>
      </c>
    </row>
    <row r="87" spans="1:12" ht="24" hidden="1" x14ac:dyDescent="0.2">
      <c r="A87" s="213">
        <v>3</v>
      </c>
      <c r="D87" s="266" t="s">
        <v>952</v>
      </c>
      <c r="E87" s="336" t="s">
        <v>953</v>
      </c>
      <c r="F87" s="108">
        <v>0</v>
      </c>
      <c r="G87" s="108">
        <v>0</v>
      </c>
      <c r="H87" s="108">
        <v>0</v>
      </c>
      <c r="I87" s="108">
        <v>0</v>
      </c>
      <c r="J87" s="108">
        <v>0</v>
      </c>
      <c r="K87" s="108">
        <v>0</v>
      </c>
      <c r="L87" s="108">
        <f t="shared" si="7"/>
        <v>0</v>
      </c>
    </row>
    <row r="88" spans="1:12" ht="24" hidden="1" x14ac:dyDescent="0.2">
      <c r="A88" s="213">
        <v>3</v>
      </c>
      <c r="D88" s="266" t="s">
        <v>952</v>
      </c>
      <c r="E88" s="336" t="s">
        <v>955</v>
      </c>
      <c r="F88" s="108">
        <v>0</v>
      </c>
      <c r="G88" s="108">
        <v>0</v>
      </c>
      <c r="H88" s="108">
        <v>0</v>
      </c>
      <c r="I88" s="108">
        <v>0</v>
      </c>
      <c r="J88" s="108">
        <v>0</v>
      </c>
      <c r="K88" s="108">
        <v>0</v>
      </c>
      <c r="L88" s="108">
        <f t="shared" si="7"/>
        <v>0</v>
      </c>
    </row>
    <row r="89" spans="1:12" ht="12" hidden="1" customHeight="1" x14ac:dyDescent="0.2">
      <c r="A89" s="213">
        <v>3</v>
      </c>
      <c r="D89" s="39" t="s">
        <v>956</v>
      </c>
      <c r="E89" s="336" t="s">
        <v>957</v>
      </c>
      <c r="F89" s="108">
        <v>0</v>
      </c>
      <c r="G89" s="108">
        <v>0</v>
      </c>
      <c r="H89" s="108">
        <v>0</v>
      </c>
      <c r="I89" s="108">
        <v>0</v>
      </c>
      <c r="J89" s="108">
        <v>0</v>
      </c>
      <c r="K89" s="108">
        <v>0</v>
      </c>
      <c r="L89" s="108">
        <f t="shared" si="7"/>
        <v>0</v>
      </c>
    </row>
    <row r="90" spans="1:12" ht="24" hidden="1" x14ac:dyDescent="0.2">
      <c r="A90" s="213">
        <v>3</v>
      </c>
      <c r="D90" s="39" t="s">
        <v>958</v>
      </c>
      <c r="E90" s="336" t="s">
        <v>252</v>
      </c>
      <c r="F90" s="108">
        <v>0</v>
      </c>
      <c r="G90" s="108">
        <v>0</v>
      </c>
      <c r="H90" s="108">
        <v>0</v>
      </c>
      <c r="I90" s="108">
        <v>0</v>
      </c>
      <c r="J90" s="108">
        <v>0</v>
      </c>
      <c r="K90" s="108">
        <v>0</v>
      </c>
      <c r="L90" s="108">
        <f t="shared" si="7"/>
        <v>0</v>
      </c>
    </row>
    <row r="91" spans="1:12" ht="24" hidden="1" x14ac:dyDescent="0.2">
      <c r="A91" s="213">
        <v>3</v>
      </c>
      <c r="D91" s="39" t="s">
        <v>963</v>
      </c>
      <c r="E91" s="336" t="s">
        <v>964</v>
      </c>
      <c r="F91" s="108"/>
      <c r="G91" s="108"/>
      <c r="H91" s="108"/>
      <c r="I91" s="108"/>
      <c r="J91" s="108"/>
      <c r="K91" s="108"/>
      <c r="L91" s="108">
        <f t="shared" si="7"/>
        <v>0</v>
      </c>
    </row>
    <row r="92" spans="1:12" ht="12" hidden="1" customHeight="1" x14ac:dyDescent="0.2">
      <c r="A92" s="213">
        <v>3</v>
      </c>
      <c r="D92" s="295"/>
      <c r="E92" s="538" t="s">
        <v>926</v>
      </c>
      <c r="F92" s="108">
        <v>0</v>
      </c>
      <c r="G92" s="108">
        <v>0</v>
      </c>
      <c r="H92" s="108">
        <v>0</v>
      </c>
      <c r="I92" s="108">
        <v>0</v>
      </c>
      <c r="J92" s="108">
        <v>0</v>
      </c>
      <c r="K92" s="108">
        <v>0</v>
      </c>
      <c r="L92" s="108">
        <f t="shared" si="7"/>
        <v>0</v>
      </c>
    </row>
    <row r="93" spans="1:12" ht="12" hidden="1" customHeight="1" x14ac:dyDescent="0.2">
      <c r="A93" s="213">
        <v>3</v>
      </c>
      <c r="D93" s="39" t="s">
        <v>956</v>
      </c>
      <c r="E93" s="336" t="s">
        <v>966</v>
      </c>
      <c r="F93" s="108"/>
      <c r="G93" s="108"/>
      <c r="H93" s="108"/>
      <c r="I93" s="108"/>
      <c r="J93" s="108"/>
      <c r="K93" s="108"/>
      <c r="L93" s="108">
        <f t="shared" si="7"/>
        <v>0</v>
      </c>
    </row>
    <row r="94" spans="1:12" ht="12" hidden="1" customHeight="1" x14ac:dyDescent="0.2">
      <c r="A94" s="213">
        <v>3</v>
      </c>
      <c r="D94" s="263"/>
      <c r="E94" s="538" t="s">
        <v>967</v>
      </c>
      <c r="F94" s="108">
        <v>0</v>
      </c>
      <c r="G94" s="108">
        <v>0</v>
      </c>
      <c r="H94" s="108">
        <v>0</v>
      </c>
      <c r="I94" s="108">
        <v>0</v>
      </c>
      <c r="J94" s="108">
        <v>0</v>
      </c>
      <c r="K94" s="108">
        <v>0</v>
      </c>
      <c r="L94" s="108">
        <f t="shared" si="7"/>
        <v>0</v>
      </c>
    </row>
    <row r="95" spans="1:12" ht="12" hidden="1" customHeight="1" x14ac:dyDescent="0.2">
      <c r="A95" s="213">
        <v>3</v>
      </c>
      <c r="E95" s="624" t="s">
        <v>405</v>
      </c>
      <c r="F95" s="108">
        <v>0</v>
      </c>
      <c r="G95" s="108">
        <v>0</v>
      </c>
      <c r="H95" s="108">
        <v>0</v>
      </c>
      <c r="I95" s="108">
        <v>0</v>
      </c>
      <c r="J95" s="108">
        <v>0</v>
      </c>
      <c r="K95" s="108">
        <v>0</v>
      </c>
      <c r="L95" s="108">
        <f t="shared" si="7"/>
        <v>0</v>
      </c>
    </row>
    <row r="96" spans="1:12" ht="12" hidden="1" customHeight="1" x14ac:dyDescent="0.2">
      <c r="A96" s="213">
        <v>3</v>
      </c>
      <c r="E96" s="626" t="str">
        <f>_xlfn.CONCAT("Total as at 30 June "&amp;Contents!F3)</f>
        <v>Total as at 30 June 20X2</v>
      </c>
      <c r="F96" s="114">
        <f>SUM(F78:F95)</f>
        <v>0</v>
      </c>
      <c r="G96" s="114">
        <f t="shared" ref="G96:L96" si="8">SUM(G78:G95)</f>
        <v>0</v>
      </c>
      <c r="H96" s="114">
        <f t="shared" si="8"/>
        <v>0</v>
      </c>
      <c r="I96" s="114">
        <f t="shared" si="8"/>
        <v>0</v>
      </c>
      <c r="J96" s="114">
        <f t="shared" si="8"/>
        <v>0</v>
      </c>
      <c r="K96" s="114">
        <f t="shared" si="8"/>
        <v>0</v>
      </c>
      <c r="L96" s="114">
        <f t="shared" si="8"/>
        <v>0</v>
      </c>
    </row>
    <row r="97" spans="1:12" ht="13.5" hidden="1" customHeight="1" x14ac:dyDescent="0.2">
      <c r="A97" s="213">
        <v>3</v>
      </c>
      <c r="E97" s="627"/>
      <c r="F97" s="108"/>
      <c r="G97" s="108"/>
      <c r="H97" s="108"/>
      <c r="I97" s="108"/>
      <c r="J97" s="108"/>
      <c r="K97" s="108"/>
      <c r="L97" s="108"/>
    </row>
    <row r="98" spans="1:12" ht="12" hidden="1" customHeight="1" x14ac:dyDescent="0.2">
      <c r="A98" s="213">
        <v>3</v>
      </c>
      <c r="E98" s="326" t="str">
        <f>_xlfn.CONCAT("Total as at 30 June "&amp;Contents!F3)&amp;" represented by"</f>
        <v>Total as at 30 June 20X2 represented by</v>
      </c>
      <c r="F98" s="108"/>
      <c r="G98" s="108"/>
      <c r="H98" s="108"/>
      <c r="I98" s="108"/>
      <c r="J98" s="108"/>
      <c r="K98" s="108"/>
      <c r="L98" s="108"/>
    </row>
    <row r="99" spans="1:12" ht="24.75" hidden="1" customHeight="1" x14ac:dyDescent="0.2">
      <c r="A99" s="213">
        <v>3</v>
      </c>
      <c r="D99" s="39" t="s">
        <v>968</v>
      </c>
      <c r="E99" s="336" t="s">
        <v>933</v>
      </c>
      <c r="F99" s="108">
        <v>0</v>
      </c>
      <c r="G99" s="108">
        <v>0</v>
      </c>
      <c r="H99" s="108">
        <v>0</v>
      </c>
      <c r="I99" s="108">
        <v>0</v>
      </c>
      <c r="J99" s="108">
        <v>0</v>
      </c>
      <c r="K99" s="108">
        <v>0</v>
      </c>
      <c r="L99" s="108">
        <f>SUM(F99:K99)</f>
        <v>0</v>
      </c>
    </row>
    <row r="100" spans="1:12" ht="12" hidden="1" customHeight="1" x14ac:dyDescent="0.2">
      <c r="A100" s="213">
        <v>3</v>
      </c>
      <c r="D100" s="39"/>
      <c r="E100" s="347" t="s">
        <v>935</v>
      </c>
      <c r="F100" s="108">
        <v>0</v>
      </c>
      <c r="G100" s="108">
        <v>0</v>
      </c>
      <c r="H100" s="108">
        <v>0</v>
      </c>
      <c r="I100" s="108">
        <v>0</v>
      </c>
      <c r="J100" s="108">
        <v>0</v>
      </c>
      <c r="K100" s="108">
        <v>0</v>
      </c>
      <c r="L100" s="108">
        <f>SUM(F100:K100)</f>
        <v>0</v>
      </c>
    </row>
    <row r="101" spans="1:12" ht="12" hidden="1" customHeight="1" x14ac:dyDescent="0.2">
      <c r="A101" s="213">
        <v>3</v>
      </c>
      <c r="E101" s="628" t="str">
        <f>_xlfn.CONCAT("Total as at 30 June "&amp;Contents!F3)</f>
        <v>Total as at 30 June 20X2</v>
      </c>
      <c r="F101" s="114">
        <f>SUM(F98:F100)</f>
        <v>0</v>
      </c>
      <c r="G101" s="114">
        <f t="shared" ref="G101:K101" si="9">SUM(G98:G100)</f>
        <v>0</v>
      </c>
      <c r="H101" s="114">
        <f t="shared" si="9"/>
        <v>0</v>
      </c>
      <c r="I101" s="114">
        <f t="shared" si="9"/>
        <v>0</v>
      </c>
      <c r="J101" s="114">
        <f t="shared" si="9"/>
        <v>0</v>
      </c>
      <c r="K101" s="114">
        <f t="shared" si="9"/>
        <v>0</v>
      </c>
      <c r="L101" s="114">
        <f>SUM(L98:L100)</f>
        <v>0</v>
      </c>
    </row>
    <row r="102" spans="1:12" ht="13.15" customHeight="1" x14ac:dyDescent="0.2"/>
    <row r="104" spans="1:12" ht="13.15" customHeight="1" x14ac:dyDescent="0.2"/>
    <row r="109" spans="1:12" ht="12.75" customHeight="1" x14ac:dyDescent="0.2"/>
    <row r="110" spans="1:12" ht="12.75" customHeight="1" x14ac:dyDescent="0.2"/>
    <row r="111" spans="1:12" ht="12.75" customHeight="1" x14ac:dyDescent="0.2"/>
    <row r="112" spans="1:12" ht="12.75" customHeight="1" x14ac:dyDescent="0.2"/>
    <row r="113" ht="12.75" customHeight="1" x14ac:dyDescent="0.2"/>
    <row r="114" ht="12.75" customHeight="1" x14ac:dyDescent="0.2"/>
    <row r="120" ht="12.75" customHeight="1" x14ac:dyDescent="0.2"/>
    <row r="135" ht="25.5" customHeight="1" x14ac:dyDescent="0.2"/>
    <row r="620" spans="3:11" x14ac:dyDescent="0.2">
      <c r="H620" s="263"/>
    </row>
    <row r="621" spans="3:11" s="641" customFormat="1" ht="12" x14ac:dyDescent="0.2">
      <c r="C621" s="640"/>
      <c r="D621" s="263"/>
      <c r="E621" s="215"/>
      <c r="F621" s="215"/>
      <c r="G621" s="215"/>
      <c r="H621" s="215"/>
      <c r="I621" s="263"/>
      <c r="J621" s="263"/>
      <c r="K621" s="263"/>
    </row>
  </sheetData>
  <mergeCells count="16">
    <mergeCell ref="E52:L52"/>
    <mergeCell ref="B1:C1"/>
    <mergeCell ref="D15:D16"/>
    <mergeCell ref="D42:D43"/>
    <mergeCell ref="E50:L50"/>
    <mergeCell ref="E51:L51"/>
    <mergeCell ref="D67:D68"/>
    <mergeCell ref="E68:L68"/>
    <mergeCell ref="E70:L71"/>
    <mergeCell ref="D79:D80"/>
    <mergeCell ref="E53:L53"/>
    <mergeCell ref="E55:L55"/>
    <mergeCell ref="D56:D57"/>
    <mergeCell ref="E57:G57"/>
    <mergeCell ref="E59:G59"/>
    <mergeCell ref="E65:L65"/>
  </mergeCells>
  <printOptions horizontalCentered="1"/>
  <pageMargins left="0.23622047244094491" right="0.23622047244094491" top="0.74803149606299213" bottom="0.74803149606299213" header="0.31496062992125984" footer="0.31496062992125984"/>
  <pageSetup paperSize="9" scale="84" fitToWidth="0" fitToHeight="0" orientation="landscape" r:id="rId1"/>
  <rowBreaks count="1" manualBreakCount="1">
    <brk id="36" min="4" max="11" man="1"/>
  </rowBreaks>
  <customProperties>
    <customPr name="_pios_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CCFA-C080-429C-B78D-CCA22AFAD1F3}">
  <sheetPr codeName="Sheet11">
    <tabColor theme="8" tint="-0.249977111117893"/>
  </sheetPr>
  <dimension ref="A1:O134"/>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4" style="1" hidden="1" customWidth="1"/>
    <col min="2" max="2" width="4.28515625" style="1" hidden="1" customWidth="1"/>
    <col min="3" max="3" width="4.42578125" style="233" hidden="1" customWidth="1"/>
    <col min="4" max="4" width="16.85546875" style="3" customWidth="1"/>
    <col min="5" max="5" width="49.28515625" style="1" customWidth="1"/>
    <col min="6" max="7" width="10.42578125" style="1" customWidth="1"/>
    <col min="8" max="8" width="10.28515625" style="1" customWidth="1"/>
    <col min="9" max="16384" width="9.28515625" style="1"/>
  </cols>
  <sheetData>
    <row r="1" spans="1:8" ht="24" x14ac:dyDescent="0.2">
      <c r="A1" s="1" t="s">
        <v>0</v>
      </c>
      <c r="B1" s="1093" t="s">
        <v>243</v>
      </c>
      <c r="C1" s="1093"/>
      <c r="D1" s="4" t="s">
        <v>927</v>
      </c>
    </row>
    <row r="2" spans="1:8" ht="12" hidden="1" customHeight="1" x14ac:dyDescent="0.2">
      <c r="A2" s="1">
        <v>1</v>
      </c>
      <c r="E2" s="603"/>
      <c r="F2" s="603"/>
      <c r="G2" s="642" t="str">
        <f>Contents!F3</f>
        <v>20X2</v>
      </c>
      <c r="H2" s="643" t="str">
        <f>Contents!F4</f>
        <v>20X1</v>
      </c>
    </row>
    <row r="3" spans="1:8" ht="12" hidden="1" customHeight="1" thickBot="1" x14ac:dyDescent="0.25">
      <c r="A3" s="1">
        <v>1</v>
      </c>
      <c r="E3" s="531"/>
      <c r="F3" s="531"/>
      <c r="G3" s="532" t="s">
        <v>305</v>
      </c>
      <c r="H3" s="533" t="s">
        <v>305</v>
      </c>
    </row>
    <row r="4" spans="1:8" ht="12" hidden="1" customHeight="1" x14ac:dyDescent="0.2">
      <c r="A4" s="1">
        <v>1</v>
      </c>
      <c r="B4" s="213" t="s">
        <v>245</v>
      </c>
      <c r="C4" s="214">
        <v>85</v>
      </c>
      <c r="D4" s="215"/>
      <c r="E4" s="612" t="str">
        <f ca="1">INDEX(TBLStructure[Full Note Title],MATCH(C4,TBLStructure[Model Reference],0))</f>
        <v>4.2B: Investment property</v>
      </c>
      <c r="F4" s="612"/>
      <c r="G4" s="612"/>
      <c r="H4" s="644"/>
    </row>
    <row r="5" spans="1:8" ht="12" hidden="1" customHeight="1" x14ac:dyDescent="0.2">
      <c r="A5" s="1">
        <v>1</v>
      </c>
      <c r="D5" s="3" t="s">
        <v>1193</v>
      </c>
      <c r="E5" s="645" t="s">
        <v>999</v>
      </c>
      <c r="F5" s="645"/>
      <c r="G5" s="352">
        <v>0</v>
      </c>
      <c r="H5" s="646">
        <v>0</v>
      </c>
    </row>
    <row r="6" spans="1:8" ht="12" hidden="1" customHeight="1" x14ac:dyDescent="0.2">
      <c r="A6" s="1">
        <v>1</v>
      </c>
      <c r="D6" s="3" t="s">
        <v>1194</v>
      </c>
      <c r="E6" s="647" t="s">
        <v>938</v>
      </c>
      <c r="F6" s="647"/>
      <c r="G6" s="352"/>
      <c r="H6" s="646"/>
    </row>
    <row r="7" spans="1:8" ht="12" hidden="1" customHeight="1" x14ac:dyDescent="0.2">
      <c r="A7" s="1">
        <v>1</v>
      </c>
      <c r="E7" s="648" t="s">
        <v>939</v>
      </c>
      <c r="F7" s="648"/>
      <c r="G7" s="352">
        <v>0</v>
      </c>
      <c r="H7" s="646">
        <v>0</v>
      </c>
    </row>
    <row r="8" spans="1:8" ht="12" hidden="1" customHeight="1" x14ac:dyDescent="0.2">
      <c r="A8" s="1">
        <v>1</v>
      </c>
      <c r="E8" s="648" t="s">
        <v>683</v>
      </c>
      <c r="F8" s="648"/>
      <c r="G8" s="352">
        <v>0</v>
      </c>
      <c r="H8" s="646">
        <v>0</v>
      </c>
    </row>
    <row r="9" spans="1:8" ht="12" hidden="1" customHeight="1" x14ac:dyDescent="0.2">
      <c r="A9" s="1">
        <v>1</v>
      </c>
      <c r="E9" s="648" t="s">
        <v>943</v>
      </c>
      <c r="F9" s="648"/>
      <c r="G9" s="352">
        <v>0</v>
      </c>
      <c r="H9" s="646">
        <v>0</v>
      </c>
    </row>
    <row r="10" spans="1:8" ht="12" hidden="1" customHeight="1" x14ac:dyDescent="0.2">
      <c r="A10" s="1">
        <v>1</v>
      </c>
      <c r="D10" s="3" t="s">
        <v>1195</v>
      </c>
      <c r="E10" s="648" t="s">
        <v>945</v>
      </c>
      <c r="F10" s="648"/>
      <c r="G10" s="352">
        <v>0</v>
      </c>
      <c r="H10" s="646">
        <v>0</v>
      </c>
    </row>
    <row r="11" spans="1:8" ht="12" hidden="1" customHeight="1" x14ac:dyDescent="0.2">
      <c r="A11" s="1">
        <v>1</v>
      </c>
      <c r="D11" s="3" t="s">
        <v>1196</v>
      </c>
      <c r="E11" s="649" t="s">
        <v>1001</v>
      </c>
      <c r="F11" s="649"/>
      <c r="G11" s="352">
        <v>0</v>
      </c>
      <c r="H11" s="646">
        <v>0</v>
      </c>
    </row>
    <row r="12" spans="1:8" ht="12" hidden="1" customHeight="1" x14ac:dyDescent="0.2">
      <c r="A12" s="1">
        <v>1</v>
      </c>
      <c r="D12" s="3" t="s">
        <v>1197</v>
      </c>
      <c r="E12" s="647" t="s">
        <v>1003</v>
      </c>
      <c r="F12" s="647"/>
      <c r="G12" s="352">
        <v>0</v>
      </c>
      <c r="H12" s="646">
        <v>0</v>
      </c>
    </row>
    <row r="13" spans="1:8" ht="12" hidden="1" customHeight="1" x14ac:dyDescent="0.2">
      <c r="A13" s="1">
        <v>1</v>
      </c>
      <c r="D13" s="3" t="s">
        <v>1198</v>
      </c>
      <c r="E13" s="647" t="s">
        <v>1199</v>
      </c>
      <c r="F13" s="647"/>
      <c r="G13" s="352"/>
      <c r="H13" s="646"/>
    </row>
    <row r="14" spans="1:8" ht="12" hidden="1" customHeight="1" x14ac:dyDescent="0.2">
      <c r="A14" s="1">
        <v>1</v>
      </c>
      <c r="D14" s="3" t="s">
        <v>1200</v>
      </c>
      <c r="E14" s="647" t="s">
        <v>1005</v>
      </c>
      <c r="F14" s="647"/>
      <c r="G14" s="352">
        <v>0</v>
      </c>
      <c r="H14" s="646">
        <v>0</v>
      </c>
    </row>
    <row r="15" spans="1:8" ht="12" hidden="1" customHeight="1" x14ac:dyDescent="0.2">
      <c r="A15" s="1">
        <v>1</v>
      </c>
      <c r="D15" s="3" t="s">
        <v>1201</v>
      </c>
      <c r="E15" s="647" t="s">
        <v>1009</v>
      </c>
      <c r="F15" s="647"/>
      <c r="G15" s="352">
        <v>0</v>
      </c>
      <c r="H15" s="646">
        <v>0</v>
      </c>
    </row>
    <row r="16" spans="1:8" ht="12" hidden="1" customHeight="1" x14ac:dyDescent="0.2">
      <c r="A16" s="1">
        <v>1</v>
      </c>
      <c r="D16" s="3" t="s">
        <v>1193</v>
      </c>
      <c r="E16" s="619" t="s">
        <v>1010</v>
      </c>
      <c r="F16" s="619"/>
      <c r="G16" s="120">
        <f>SUM(G5:G15)</f>
        <v>0</v>
      </c>
      <c r="H16" s="650">
        <f>SUM(H5:H15)</f>
        <v>0</v>
      </c>
    </row>
    <row r="17" spans="1:8" ht="12" hidden="1" customHeight="1" x14ac:dyDescent="0.2">
      <c r="A17" s="1">
        <v>1</v>
      </c>
      <c r="E17" s="651"/>
      <c r="F17" s="651"/>
      <c r="G17" s="652"/>
      <c r="H17" s="653"/>
    </row>
    <row r="18" spans="1:8" ht="39" hidden="1" customHeight="1" x14ac:dyDescent="0.2">
      <c r="A18" s="1">
        <v>1</v>
      </c>
      <c r="D18" s="3" t="s">
        <v>1202</v>
      </c>
      <c r="E18" s="1212" t="s">
        <v>1011</v>
      </c>
      <c r="F18" s="1212"/>
      <c r="G18" s="1212"/>
      <c r="H18" s="1212"/>
    </row>
    <row r="19" spans="1:8" ht="12" customHeight="1" x14ac:dyDescent="0.2">
      <c r="A19" s="1">
        <v>2</v>
      </c>
      <c r="E19" s="603"/>
      <c r="F19" s="603"/>
      <c r="G19" s="603"/>
      <c r="H19" s="642" t="str">
        <f>Contents!F3</f>
        <v>20X2</v>
      </c>
    </row>
    <row r="20" spans="1:8" ht="12" customHeight="1" thickBot="1" x14ac:dyDescent="0.25">
      <c r="A20" s="1">
        <v>2</v>
      </c>
      <c r="E20" s="531"/>
      <c r="F20" s="531"/>
      <c r="G20" s="531"/>
      <c r="H20" s="532" t="s">
        <v>305</v>
      </c>
    </row>
    <row r="21" spans="1:8" ht="12" customHeight="1" x14ac:dyDescent="0.2">
      <c r="A21" s="1">
        <v>2</v>
      </c>
      <c r="B21" s="213" t="s">
        <v>245</v>
      </c>
      <c r="C21" s="214">
        <v>85</v>
      </c>
      <c r="D21" s="215"/>
      <c r="E21" s="612" t="str">
        <f ca="1">INDEX(TBLStructure[Full Note Title],MATCH(C21,TBLStructure[Model Reference],0))</f>
        <v>4.2B: Investment property</v>
      </c>
      <c r="F21" s="612"/>
      <c r="G21" s="612"/>
      <c r="H21" s="612"/>
    </row>
    <row r="22" spans="1:8" ht="12" customHeight="1" x14ac:dyDescent="0.2">
      <c r="A22" s="1">
        <v>2</v>
      </c>
      <c r="D22" s="4" t="s">
        <v>998</v>
      </c>
      <c r="E22" s="645" t="s">
        <v>999</v>
      </c>
      <c r="F22" s="645"/>
      <c r="G22" s="645"/>
      <c r="H22" s="352">
        <v>0</v>
      </c>
    </row>
    <row r="23" spans="1:8" ht="12" customHeight="1" x14ac:dyDescent="0.2">
      <c r="A23" s="1">
        <v>2</v>
      </c>
      <c r="D23" s="4" t="s">
        <v>1000</v>
      </c>
      <c r="E23" s="647" t="s">
        <v>938</v>
      </c>
      <c r="F23" s="647"/>
      <c r="G23" s="647"/>
      <c r="H23" s="352"/>
    </row>
    <row r="24" spans="1:8" ht="12" customHeight="1" x14ac:dyDescent="0.2">
      <c r="A24" s="1">
        <v>2</v>
      </c>
      <c r="E24" s="648" t="s">
        <v>939</v>
      </c>
      <c r="F24" s="648"/>
      <c r="G24" s="648"/>
      <c r="H24" s="352">
        <v>0</v>
      </c>
    </row>
    <row r="25" spans="1:8" ht="12" customHeight="1" x14ac:dyDescent="0.2">
      <c r="A25" s="1">
        <v>2</v>
      </c>
      <c r="E25" s="648" t="s">
        <v>683</v>
      </c>
      <c r="F25" s="648"/>
      <c r="G25" s="648"/>
      <c r="H25" s="352">
        <v>0</v>
      </c>
    </row>
    <row r="26" spans="1:8" ht="12" customHeight="1" x14ac:dyDescent="0.2">
      <c r="A26" s="1">
        <v>2</v>
      </c>
      <c r="E26" s="648" t="s">
        <v>943</v>
      </c>
      <c r="F26" s="648"/>
      <c r="G26" s="648"/>
      <c r="H26" s="352">
        <v>0</v>
      </c>
    </row>
    <row r="27" spans="1:8" ht="12" customHeight="1" x14ac:dyDescent="0.2">
      <c r="A27" s="1">
        <v>2</v>
      </c>
      <c r="D27" s="4" t="s">
        <v>1000</v>
      </c>
      <c r="E27" s="648" t="s">
        <v>945</v>
      </c>
      <c r="F27" s="648"/>
      <c r="G27" s="648"/>
      <c r="H27" s="352">
        <v>0</v>
      </c>
    </row>
    <row r="28" spans="1:8" ht="12" hidden="1" customHeight="1" x14ac:dyDescent="0.2">
      <c r="A28" s="1">
        <v>2</v>
      </c>
      <c r="E28" s="654" t="s">
        <v>1001</v>
      </c>
      <c r="F28" s="654"/>
      <c r="G28" s="655"/>
      <c r="H28" s="591">
        <v>0</v>
      </c>
    </row>
    <row r="29" spans="1:8" ht="12" customHeight="1" x14ac:dyDescent="0.2">
      <c r="A29" s="1">
        <v>2</v>
      </c>
      <c r="D29" s="3" t="s">
        <v>1002</v>
      </c>
      <c r="E29" s="647" t="s">
        <v>1003</v>
      </c>
      <c r="F29" s="647"/>
      <c r="G29" s="648"/>
      <c r="H29" s="352">
        <v>0</v>
      </c>
    </row>
    <row r="30" spans="1:8" ht="12" customHeight="1" x14ac:dyDescent="0.2">
      <c r="A30" s="1">
        <v>2</v>
      </c>
      <c r="D30" s="4" t="s">
        <v>1004</v>
      </c>
      <c r="E30" s="647" t="s">
        <v>1005</v>
      </c>
      <c r="F30" s="647"/>
      <c r="G30" s="648"/>
      <c r="H30" s="352">
        <v>0</v>
      </c>
    </row>
    <row r="31" spans="1:8" ht="24.6" customHeight="1" x14ac:dyDescent="0.2">
      <c r="A31" s="1">
        <v>2</v>
      </c>
      <c r="D31" s="43" t="s">
        <v>1006</v>
      </c>
      <c r="E31" s="1189" t="s">
        <v>1007</v>
      </c>
      <c r="F31" s="1189"/>
      <c r="G31" s="648"/>
      <c r="H31" s="352">
        <v>0</v>
      </c>
    </row>
    <row r="32" spans="1:8" ht="12" customHeight="1" x14ac:dyDescent="0.2">
      <c r="A32" s="1">
        <v>2</v>
      </c>
      <c r="D32" s="4" t="s">
        <v>1008</v>
      </c>
      <c r="E32" s="647" t="s">
        <v>1009</v>
      </c>
      <c r="F32" s="647"/>
      <c r="G32" s="648"/>
      <c r="H32" s="352">
        <v>0</v>
      </c>
    </row>
    <row r="33" spans="1:15" ht="12" customHeight="1" x14ac:dyDescent="0.2">
      <c r="A33" s="1">
        <v>2</v>
      </c>
      <c r="D33" s="4" t="s">
        <v>998</v>
      </c>
      <c r="E33" s="619" t="s">
        <v>1010</v>
      </c>
      <c r="F33" s="619"/>
      <c r="G33" s="648"/>
      <c r="H33" s="120">
        <f>SUM(H22:H32)</f>
        <v>0</v>
      </c>
    </row>
    <row r="34" spans="1:15" ht="12" customHeight="1" x14ac:dyDescent="0.2">
      <c r="A34" s="1">
        <v>2</v>
      </c>
      <c r="E34" s="651"/>
      <c r="F34" s="651"/>
      <c r="G34" s="652"/>
      <c r="H34" s="653"/>
    </row>
    <row r="35" spans="1:15" ht="112.5" customHeight="1" x14ac:dyDescent="0.25">
      <c r="A35" s="1">
        <v>3</v>
      </c>
      <c r="D35" s="1135" t="s">
        <v>1203</v>
      </c>
      <c r="E35" s="1192"/>
      <c r="F35" s="1192"/>
      <c r="G35" s="1192"/>
      <c r="H35" s="1192"/>
      <c r="I35" s="656"/>
      <c r="J35" s="657"/>
      <c r="K35" s="657"/>
      <c r="L35" s="657"/>
      <c r="M35" s="657"/>
      <c r="N35" s="657"/>
      <c r="O35" s="657"/>
    </row>
    <row r="36" spans="1:15" ht="94.5" customHeight="1" x14ac:dyDescent="0.2">
      <c r="A36" s="1">
        <v>3</v>
      </c>
      <c r="D36" s="1213"/>
      <c r="E36" s="336"/>
      <c r="F36" s="336"/>
      <c r="G36" s="336"/>
      <c r="H36" s="336"/>
    </row>
    <row r="37" spans="1:15" ht="4.9000000000000004" customHeight="1" x14ac:dyDescent="0.2">
      <c r="A37" s="1">
        <v>3</v>
      </c>
      <c r="E37" s="336"/>
      <c r="F37" s="336"/>
      <c r="G37" s="322"/>
      <c r="H37" s="323"/>
    </row>
    <row r="38" spans="1:15" ht="12" customHeight="1" x14ac:dyDescent="0.2">
      <c r="A38" s="1">
        <v>3</v>
      </c>
      <c r="B38" s="213" t="s">
        <v>245</v>
      </c>
      <c r="C38" s="214">
        <v>86</v>
      </c>
      <c r="D38" s="3" t="s">
        <v>1013</v>
      </c>
      <c r="E38" s="386" t="str">
        <f ca="1">INDEX(TBLStructure[Full Note Title],MATCH(C38,TBLStructure[Model Reference],0))</f>
        <v>4.2C: Inventories</v>
      </c>
      <c r="F38" s="386"/>
      <c r="G38" s="386"/>
      <c r="H38" s="386"/>
    </row>
    <row r="39" spans="1:15" ht="12" customHeight="1" x14ac:dyDescent="0.2">
      <c r="A39" s="1">
        <v>3</v>
      </c>
      <c r="E39" s="337" t="s">
        <v>1014</v>
      </c>
      <c r="F39" s="337"/>
      <c r="G39" s="316"/>
      <c r="H39" s="316"/>
    </row>
    <row r="40" spans="1:15" ht="12" customHeight="1" x14ac:dyDescent="0.2">
      <c r="A40" s="1">
        <v>3</v>
      </c>
      <c r="D40" s="4" t="s">
        <v>1015</v>
      </c>
      <c r="E40" s="540" t="s">
        <v>1016</v>
      </c>
      <c r="F40" s="540"/>
      <c r="G40" s="108">
        <v>0</v>
      </c>
      <c r="H40" s="109">
        <v>0</v>
      </c>
    </row>
    <row r="41" spans="1:15" ht="12" customHeight="1" x14ac:dyDescent="0.2">
      <c r="A41" s="1">
        <v>3</v>
      </c>
      <c r="D41" s="4" t="s">
        <v>1017</v>
      </c>
      <c r="E41" s="540" t="s">
        <v>1018</v>
      </c>
      <c r="F41" s="540"/>
      <c r="G41" s="108">
        <v>0</v>
      </c>
      <c r="H41" s="109">
        <v>0</v>
      </c>
    </row>
    <row r="42" spans="1:15" ht="12" customHeight="1" x14ac:dyDescent="0.2">
      <c r="A42" s="1">
        <v>3</v>
      </c>
      <c r="E42" s="337" t="s">
        <v>1019</v>
      </c>
      <c r="F42" s="337"/>
      <c r="G42" s="114">
        <f>SUM(G39:G41)</f>
        <v>0</v>
      </c>
      <c r="H42" s="115">
        <f>SUM(H39:H41)</f>
        <v>0</v>
      </c>
    </row>
    <row r="43" spans="1:15" ht="12" customHeight="1" x14ac:dyDescent="0.2">
      <c r="A43" s="1">
        <v>3</v>
      </c>
      <c r="D43" s="658" t="s">
        <v>1013</v>
      </c>
      <c r="E43" s="336" t="s">
        <v>1020</v>
      </c>
      <c r="F43" s="336"/>
      <c r="G43" s="114">
        <v>0</v>
      </c>
      <c r="H43" s="115">
        <v>0</v>
      </c>
    </row>
    <row r="44" spans="1:15" ht="12" customHeight="1" x14ac:dyDescent="0.2">
      <c r="A44" s="1">
        <v>3</v>
      </c>
      <c r="D44" s="658"/>
      <c r="E44" s="337" t="s">
        <v>1021</v>
      </c>
      <c r="F44" s="337"/>
      <c r="G44" s="114">
        <f>SUM(G42:G43)</f>
        <v>0</v>
      </c>
      <c r="H44" s="115">
        <f>SUM(H42:H43)</f>
        <v>0</v>
      </c>
    </row>
    <row r="45" spans="1:15" ht="5.45" customHeight="1" x14ac:dyDescent="0.2">
      <c r="A45" s="1">
        <v>3</v>
      </c>
      <c r="E45" s="348"/>
      <c r="F45" s="348"/>
      <c r="G45" s="316"/>
      <c r="H45" s="316"/>
    </row>
    <row r="46" spans="1:15" ht="18" customHeight="1" x14ac:dyDescent="0.2">
      <c r="A46" s="1">
        <v>3</v>
      </c>
      <c r="D46" s="658" t="s">
        <v>1022</v>
      </c>
      <c r="E46" s="620" t="s">
        <v>1023</v>
      </c>
      <c r="F46" s="620"/>
      <c r="G46" s="620"/>
      <c r="H46" s="620"/>
    </row>
    <row r="47" spans="1:15" ht="18" customHeight="1" x14ac:dyDescent="0.2">
      <c r="A47" s="1">
        <v>3</v>
      </c>
      <c r="D47" s="658" t="s">
        <v>1024</v>
      </c>
      <c r="E47" s="620" t="s">
        <v>1025</v>
      </c>
      <c r="F47" s="620"/>
      <c r="G47" s="620"/>
      <c r="H47" s="620"/>
    </row>
    <row r="48" spans="1:15" ht="26.45" customHeight="1" x14ac:dyDescent="0.2">
      <c r="D48" s="658" t="s">
        <v>1026</v>
      </c>
      <c r="E48" s="1159" t="s">
        <v>1027</v>
      </c>
      <c r="F48" s="1159"/>
      <c r="G48" s="1159"/>
      <c r="H48" s="1159"/>
    </row>
    <row r="49" spans="1:8" ht="4.9000000000000004" customHeight="1" x14ac:dyDescent="0.2">
      <c r="A49" s="1">
        <v>3</v>
      </c>
      <c r="E49" s="659"/>
      <c r="F49" s="659"/>
      <c r="G49" s="659"/>
      <c r="H49" s="659"/>
    </row>
    <row r="50" spans="1:8" hidden="1" x14ac:dyDescent="0.2">
      <c r="A50" s="1">
        <v>1</v>
      </c>
      <c r="E50" s="659" t="s">
        <v>1028</v>
      </c>
      <c r="F50" s="659"/>
      <c r="G50" s="659"/>
      <c r="H50" s="659"/>
    </row>
    <row r="51" spans="1:8" ht="6.6" hidden="1" customHeight="1" x14ac:dyDescent="0.2">
      <c r="A51" s="1">
        <v>1</v>
      </c>
      <c r="E51" s="659"/>
      <c r="F51" s="659"/>
      <c r="G51" s="659"/>
      <c r="H51" s="659"/>
    </row>
    <row r="52" spans="1:8" ht="12" hidden="1" customHeight="1" x14ac:dyDescent="0.2">
      <c r="A52" s="1">
        <v>1</v>
      </c>
      <c r="E52" s="659" t="s">
        <v>1029</v>
      </c>
      <c r="F52" s="659"/>
      <c r="G52" s="659"/>
      <c r="H52" s="659"/>
    </row>
    <row r="53" spans="1:8" x14ac:dyDescent="0.2">
      <c r="E53" s="607"/>
      <c r="F53" s="607"/>
      <c r="G53" s="659"/>
      <c r="H53" s="659"/>
    </row>
    <row r="54" spans="1:8" ht="13.9" customHeight="1" x14ac:dyDescent="0.2">
      <c r="D54" s="1135" t="s">
        <v>1204</v>
      </c>
      <c r="E54" s="607"/>
      <c r="F54" s="607"/>
      <c r="G54" s="659"/>
      <c r="H54" s="659"/>
    </row>
    <row r="55" spans="1:8" x14ac:dyDescent="0.2">
      <c r="D55" s="1135"/>
      <c r="E55" s="607"/>
      <c r="F55" s="607"/>
      <c r="G55" s="659"/>
      <c r="H55" s="659"/>
    </row>
    <row r="56" spans="1:8" x14ac:dyDescent="0.2">
      <c r="D56" s="1135"/>
      <c r="E56" s="607"/>
      <c r="F56" s="607"/>
      <c r="G56" s="659"/>
      <c r="H56" s="659"/>
    </row>
    <row r="57" spans="1:8" x14ac:dyDescent="0.2">
      <c r="D57" s="1135"/>
      <c r="E57" s="607"/>
      <c r="F57" s="607"/>
      <c r="G57" s="659"/>
      <c r="H57" s="659"/>
    </row>
    <row r="58" spans="1:8" x14ac:dyDescent="0.2">
      <c r="D58" s="1135"/>
      <c r="E58" s="607"/>
      <c r="F58" s="607"/>
      <c r="G58" s="659"/>
      <c r="H58" s="659"/>
    </row>
    <row r="59" spans="1:8" x14ac:dyDescent="0.2">
      <c r="D59" s="1135"/>
      <c r="E59" s="607"/>
      <c r="F59" s="607"/>
      <c r="G59" s="659"/>
      <c r="H59" s="659"/>
    </row>
    <row r="60" spans="1:8" x14ac:dyDescent="0.2">
      <c r="D60" s="1135"/>
      <c r="E60" s="607"/>
      <c r="F60" s="607"/>
      <c r="G60" s="659"/>
      <c r="H60" s="659"/>
    </row>
    <row r="61" spans="1:8" x14ac:dyDescent="0.2">
      <c r="D61" s="1135"/>
      <c r="E61" s="607"/>
      <c r="F61" s="607"/>
      <c r="G61" s="659"/>
      <c r="H61" s="659"/>
    </row>
    <row r="62" spans="1:8" x14ac:dyDescent="0.2">
      <c r="E62" s="607"/>
      <c r="F62" s="607"/>
      <c r="G62" s="659"/>
      <c r="H62" s="659"/>
    </row>
    <row r="63" spans="1:8" x14ac:dyDescent="0.2">
      <c r="E63" s="607"/>
      <c r="F63" s="607"/>
      <c r="G63" s="659"/>
      <c r="H63" s="659"/>
    </row>
    <row r="64" spans="1:8" x14ac:dyDescent="0.2">
      <c r="E64" s="607"/>
      <c r="F64" s="607"/>
      <c r="G64" s="659"/>
      <c r="H64" s="659"/>
    </row>
    <row r="65" spans="1:8" s="213" customFormat="1" ht="12.75" x14ac:dyDescent="0.2">
      <c r="A65" s="213">
        <v>2</v>
      </c>
      <c r="C65" s="214"/>
      <c r="D65" s="215"/>
      <c r="E65" s="316"/>
      <c r="F65" s="316"/>
      <c r="G65" s="317" t="str">
        <f>Contents!F3</f>
        <v>20X2</v>
      </c>
      <c r="H65" s="318" t="str">
        <f>Contents!F4</f>
        <v>20X1</v>
      </c>
    </row>
    <row r="66" spans="1:8" s="213" customFormat="1" ht="12.75" customHeight="1" thickBot="1" x14ac:dyDescent="0.25">
      <c r="A66" s="213">
        <v>2</v>
      </c>
      <c r="C66" s="214"/>
      <c r="D66" s="215"/>
      <c r="E66" s="531"/>
      <c r="F66" s="531"/>
      <c r="G66" s="532" t="s">
        <v>305</v>
      </c>
      <c r="H66" s="533" t="s">
        <v>305</v>
      </c>
    </row>
    <row r="67" spans="1:8" ht="12" customHeight="1" x14ac:dyDescent="0.2">
      <c r="A67" s="1">
        <v>3</v>
      </c>
      <c r="B67" s="213" t="s">
        <v>245</v>
      </c>
      <c r="C67" s="214">
        <v>87</v>
      </c>
      <c r="D67" s="215"/>
      <c r="E67" s="612" t="str">
        <f ca="1">INDEX(TBLStructure[Full Note Title],MATCH(C67,TBLStructure[Model Reference],0))</f>
        <v>4.2D: Tax assets (competitive neutrality)</v>
      </c>
      <c r="F67" s="612"/>
      <c r="G67" s="612"/>
      <c r="H67" s="612"/>
    </row>
    <row r="68" spans="1:8" ht="12" customHeight="1" x14ac:dyDescent="0.2">
      <c r="A68" s="1">
        <v>3</v>
      </c>
      <c r="E68" s="660" t="s">
        <v>926</v>
      </c>
      <c r="F68" s="660"/>
      <c r="G68" s="352" t="s">
        <v>1031</v>
      </c>
      <c r="H68" s="353" t="s">
        <v>1031</v>
      </c>
    </row>
    <row r="69" spans="1:8" ht="12" customHeight="1" x14ac:dyDescent="0.2">
      <c r="A69" s="1">
        <v>3</v>
      </c>
      <c r="E69" s="210" t="s">
        <v>1032</v>
      </c>
      <c r="F69" s="210"/>
      <c r="G69" s="120">
        <f>SUM(G67:G68)</f>
        <v>0</v>
      </c>
      <c r="H69" s="121">
        <f>SUM(H67:H68)</f>
        <v>0</v>
      </c>
    </row>
    <row r="70" spans="1:8" ht="12" customHeight="1" x14ac:dyDescent="0.2">
      <c r="A70" s="1">
        <v>3</v>
      </c>
      <c r="E70" s="210"/>
      <c r="F70" s="210"/>
      <c r="G70" s="608"/>
      <c r="H70" s="661"/>
    </row>
    <row r="71" spans="1:8" s="213" customFormat="1" ht="12" hidden="1" customHeight="1" x14ac:dyDescent="0.2">
      <c r="A71" s="213">
        <v>1</v>
      </c>
      <c r="C71" s="214"/>
      <c r="D71" s="215"/>
      <c r="E71" s="210" t="s">
        <v>1033</v>
      </c>
      <c r="F71" s="210"/>
      <c r="G71" s="608"/>
      <c r="H71" s="661"/>
    </row>
    <row r="72" spans="1:8" s="213" customFormat="1" ht="12" hidden="1" customHeight="1" x14ac:dyDescent="0.2">
      <c r="A72" s="213">
        <v>1</v>
      </c>
      <c r="C72" s="214"/>
      <c r="D72" s="215"/>
      <c r="E72" s="541" t="s">
        <v>865</v>
      </c>
      <c r="F72" s="541"/>
      <c r="G72" s="352">
        <v>0</v>
      </c>
      <c r="H72" s="353">
        <v>0</v>
      </c>
    </row>
    <row r="73" spans="1:8" s="213" customFormat="1" ht="12" hidden="1" customHeight="1" x14ac:dyDescent="0.2">
      <c r="A73" s="213">
        <v>1</v>
      </c>
      <c r="C73" s="214"/>
      <c r="D73" s="215"/>
      <c r="E73" s="541" t="s">
        <v>866</v>
      </c>
      <c r="F73" s="541"/>
      <c r="G73" s="352">
        <v>0</v>
      </c>
      <c r="H73" s="353">
        <v>0</v>
      </c>
    </row>
    <row r="74" spans="1:8" s="213" customFormat="1" ht="12" hidden="1" customHeight="1" x14ac:dyDescent="0.2">
      <c r="A74" s="213">
        <v>1</v>
      </c>
      <c r="C74" s="214"/>
      <c r="D74" s="215"/>
      <c r="E74" s="210" t="s">
        <v>1032</v>
      </c>
      <c r="F74" s="210"/>
      <c r="G74" s="120">
        <f>SUM(G72:G73)</f>
        <v>0</v>
      </c>
      <c r="H74" s="121">
        <f>SUM(H72:H73)</f>
        <v>0</v>
      </c>
    </row>
    <row r="75" spans="1:8" ht="12" hidden="1" customHeight="1" x14ac:dyDescent="0.2">
      <c r="A75" s="213">
        <v>1</v>
      </c>
      <c r="E75" s="210"/>
      <c r="F75" s="210"/>
      <c r="G75" s="352"/>
      <c r="H75" s="353"/>
    </row>
    <row r="76" spans="1:8" ht="12" customHeight="1" x14ac:dyDescent="0.2">
      <c r="A76" s="213">
        <v>3</v>
      </c>
      <c r="B76" s="213" t="s">
        <v>245</v>
      </c>
      <c r="C76" s="214">
        <v>88</v>
      </c>
      <c r="D76" s="215"/>
      <c r="E76" s="612" t="str">
        <f ca="1">INDEX(TBLStructure[Full Note Title],MATCH(C76,TBLStructure[Model Reference],0))</f>
        <v>4.2E: Other non-financial assets</v>
      </c>
      <c r="F76" s="612"/>
      <c r="G76" s="612"/>
      <c r="H76" s="612"/>
    </row>
    <row r="77" spans="1:8" ht="12" customHeight="1" x14ac:dyDescent="0.2">
      <c r="A77" s="213">
        <v>3</v>
      </c>
      <c r="E77" s="607" t="s">
        <v>926</v>
      </c>
      <c r="F77" s="607"/>
      <c r="G77" s="352">
        <v>0</v>
      </c>
      <c r="H77" s="353">
        <v>0</v>
      </c>
    </row>
    <row r="78" spans="1:8" ht="12" customHeight="1" x14ac:dyDescent="0.2">
      <c r="A78" s="213">
        <v>3</v>
      </c>
      <c r="E78" s="210" t="s">
        <v>1035</v>
      </c>
      <c r="F78" s="210"/>
      <c r="G78" s="120">
        <f>SUM(G76:G77)</f>
        <v>0</v>
      </c>
      <c r="H78" s="121">
        <f>SUM(H76:H77)</f>
        <v>0</v>
      </c>
    </row>
    <row r="79" spans="1:8" x14ac:dyDescent="0.2">
      <c r="A79" s="293">
        <v>3</v>
      </c>
      <c r="E79" s="562"/>
      <c r="F79" s="562"/>
      <c r="G79" s="600"/>
      <c r="H79" s="662"/>
    </row>
    <row r="80" spans="1:8" s="293" customFormat="1" ht="12" hidden="1" customHeight="1" x14ac:dyDescent="0.2">
      <c r="A80" s="293">
        <v>1</v>
      </c>
      <c r="C80" s="294"/>
      <c r="D80" s="3"/>
      <c r="E80" s="562" t="s">
        <v>1036</v>
      </c>
      <c r="F80" s="562"/>
      <c r="G80" s="600"/>
      <c r="H80" s="662"/>
    </row>
    <row r="81" spans="1:8" s="293" customFormat="1" ht="12" hidden="1" customHeight="1" x14ac:dyDescent="0.2">
      <c r="A81" s="293">
        <v>1</v>
      </c>
      <c r="C81" s="294"/>
      <c r="D81" s="3"/>
      <c r="E81" s="561" t="s">
        <v>865</v>
      </c>
      <c r="F81" s="561"/>
      <c r="G81" s="591">
        <v>0</v>
      </c>
      <c r="H81" s="592">
        <v>0</v>
      </c>
    </row>
    <row r="82" spans="1:8" s="293" customFormat="1" ht="12" hidden="1" customHeight="1" x14ac:dyDescent="0.2">
      <c r="A82" s="293">
        <v>1</v>
      </c>
      <c r="C82" s="294"/>
      <c r="D82" s="3"/>
      <c r="E82" s="561" t="s">
        <v>866</v>
      </c>
      <c r="F82" s="561"/>
      <c r="G82" s="591">
        <v>0</v>
      </c>
      <c r="H82" s="592">
        <v>0</v>
      </c>
    </row>
    <row r="83" spans="1:8" s="293" customFormat="1" ht="12" hidden="1" customHeight="1" x14ac:dyDescent="0.2">
      <c r="A83" s="293">
        <v>1</v>
      </c>
      <c r="C83" s="294"/>
      <c r="D83" s="3"/>
      <c r="E83" s="562" t="s">
        <v>1035</v>
      </c>
      <c r="F83" s="562"/>
      <c r="G83" s="601">
        <f>SUM(G81:G82)</f>
        <v>0</v>
      </c>
      <c r="H83" s="663">
        <f>SUM(H81:H82)</f>
        <v>0</v>
      </c>
    </row>
    <row r="84" spans="1:8" ht="12" hidden="1" customHeight="1" x14ac:dyDescent="0.2">
      <c r="A84" s="293">
        <v>1</v>
      </c>
      <c r="E84" s="602"/>
      <c r="F84" s="602"/>
      <c r="G84" s="664"/>
      <c r="H84" s="664"/>
    </row>
    <row r="85" spans="1:8" ht="12" hidden="1" customHeight="1" x14ac:dyDescent="0.2">
      <c r="A85" s="293">
        <v>3</v>
      </c>
      <c r="E85" s="575" t="s">
        <v>1205</v>
      </c>
      <c r="F85" s="575"/>
      <c r="G85" s="665"/>
      <c r="H85" s="666"/>
    </row>
    <row r="86" spans="1:8" hidden="1" x14ac:dyDescent="0.2">
      <c r="A86" s="293">
        <v>3</v>
      </c>
      <c r="E86" s="575"/>
      <c r="F86" s="575"/>
      <c r="G86" s="665"/>
      <c r="H86" s="666"/>
    </row>
    <row r="87" spans="1:8" hidden="1" x14ac:dyDescent="0.2">
      <c r="A87" s="293">
        <v>3</v>
      </c>
      <c r="B87" s="293" t="s">
        <v>245</v>
      </c>
      <c r="C87" s="294">
        <v>89</v>
      </c>
      <c r="E87" s="667" t="str">
        <f ca="1">INDEX(TBLStructure[Full Note Title],MATCH(C87,TBLStructure[Model Reference],0))</f>
        <v>4.2FHidden: Joint operations</v>
      </c>
      <c r="F87" s="667"/>
      <c r="G87" s="667"/>
      <c r="H87" s="667"/>
    </row>
    <row r="88" spans="1:8" hidden="1" x14ac:dyDescent="0.2">
      <c r="A88" s="293">
        <v>3</v>
      </c>
      <c r="E88" s="575"/>
      <c r="F88" s="575"/>
      <c r="G88" s="575"/>
      <c r="H88" s="575"/>
    </row>
    <row r="89" spans="1:8" hidden="1" x14ac:dyDescent="0.2">
      <c r="A89" s="293">
        <v>3</v>
      </c>
      <c r="E89" s="565" t="s">
        <v>1039</v>
      </c>
      <c r="F89" s="565"/>
      <c r="G89" s="575"/>
      <c r="H89" s="575"/>
    </row>
    <row r="90" spans="1:8" hidden="1" x14ac:dyDescent="0.2">
      <c r="A90" s="293">
        <v>1</v>
      </c>
      <c r="E90" s="668"/>
      <c r="F90" s="1208" t="s">
        <v>883</v>
      </c>
      <c r="G90" s="1211" t="s">
        <v>1040</v>
      </c>
      <c r="H90" s="1211"/>
    </row>
    <row r="91" spans="1:8" hidden="1" x14ac:dyDescent="0.2">
      <c r="A91" s="1">
        <v>1</v>
      </c>
      <c r="E91" s="593"/>
      <c r="F91" s="1209"/>
      <c r="G91" s="670" t="str">
        <f>Contents!F3</f>
        <v>20X2</v>
      </c>
      <c r="H91" s="671" t="str">
        <f>Contents!F4</f>
        <v>20X1</v>
      </c>
    </row>
    <row r="92" spans="1:8" hidden="1" x14ac:dyDescent="0.2">
      <c r="A92" s="1">
        <v>1</v>
      </c>
      <c r="E92" s="672"/>
      <c r="F92" s="1210"/>
      <c r="G92" s="597" t="s">
        <v>885</v>
      </c>
      <c r="H92" s="673" t="s">
        <v>885</v>
      </c>
    </row>
    <row r="93" spans="1:8" hidden="1" x14ac:dyDescent="0.2">
      <c r="A93" s="1">
        <v>1</v>
      </c>
      <c r="E93" s="674" t="s">
        <v>1041</v>
      </c>
      <c r="F93" s="373">
        <v>0</v>
      </c>
      <c r="G93" s="675">
        <v>0</v>
      </c>
      <c r="H93" s="676">
        <v>0</v>
      </c>
    </row>
    <row r="94" spans="1:8" hidden="1" x14ac:dyDescent="0.2">
      <c r="A94" s="1">
        <v>1</v>
      </c>
      <c r="E94" s="625"/>
      <c r="F94" s="625"/>
      <c r="G94" s="576"/>
      <c r="H94" s="576"/>
    </row>
    <row r="95" spans="1:8" hidden="1" x14ac:dyDescent="0.2">
      <c r="A95" s="293">
        <v>2</v>
      </c>
      <c r="E95" s="668"/>
      <c r="F95" s="1208"/>
      <c r="G95" s="1211" t="s">
        <v>1040</v>
      </c>
      <c r="H95" s="1211"/>
    </row>
    <row r="96" spans="1:8" hidden="1" x14ac:dyDescent="0.2">
      <c r="A96" s="293">
        <v>2</v>
      </c>
      <c r="E96" s="593"/>
      <c r="F96" s="1209"/>
      <c r="G96" s="670" t="str">
        <f>Contents!F3</f>
        <v>20X2</v>
      </c>
      <c r="H96" s="671" t="str">
        <f>Contents!F4</f>
        <v>20X1</v>
      </c>
    </row>
    <row r="97" spans="1:8" hidden="1" x14ac:dyDescent="0.2">
      <c r="A97" s="293">
        <v>2</v>
      </c>
      <c r="E97" s="672"/>
      <c r="F97" s="1210"/>
      <c r="G97" s="597" t="s">
        <v>885</v>
      </c>
      <c r="H97" s="673" t="s">
        <v>885</v>
      </c>
    </row>
    <row r="98" spans="1:8" hidden="1" x14ac:dyDescent="0.2">
      <c r="A98" s="293">
        <v>2</v>
      </c>
      <c r="E98" s="674" t="s">
        <v>1041</v>
      </c>
      <c r="F98" s="373"/>
      <c r="G98" s="675">
        <v>0</v>
      </c>
      <c r="H98" s="676">
        <v>0</v>
      </c>
    </row>
    <row r="99" spans="1:8" hidden="1" x14ac:dyDescent="0.2">
      <c r="A99" s="293">
        <v>2</v>
      </c>
      <c r="E99" s="625"/>
      <c r="F99" s="625"/>
      <c r="G99" s="576"/>
      <c r="H99" s="576"/>
    </row>
    <row r="100" spans="1:8" ht="24" hidden="1" customHeight="1" x14ac:dyDescent="0.2">
      <c r="A100" s="1">
        <v>3</v>
      </c>
      <c r="E100" s="1203" t="s">
        <v>1042</v>
      </c>
      <c r="F100" s="1203"/>
      <c r="G100" s="1203"/>
      <c r="H100" s="1203"/>
    </row>
    <row r="101" spans="1:8" hidden="1" x14ac:dyDescent="0.2">
      <c r="A101" s="1">
        <v>1</v>
      </c>
      <c r="E101" s="576"/>
      <c r="F101" s="576"/>
      <c r="G101" s="677" t="str">
        <f>Contents!F3</f>
        <v>20X2</v>
      </c>
      <c r="H101" s="570" t="str">
        <f>Contents!F4</f>
        <v>20X1</v>
      </c>
    </row>
    <row r="102" spans="1:8" hidden="1" x14ac:dyDescent="0.2">
      <c r="A102" s="1">
        <v>1</v>
      </c>
      <c r="E102" s="576"/>
      <c r="F102" s="576"/>
      <c r="G102" s="368" t="s">
        <v>305</v>
      </c>
      <c r="H102" s="678" t="s">
        <v>305</v>
      </c>
    </row>
    <row r="103" spans="1:8" hidden="1" x14ac:dyDescent="0.2">
      <c r="A103" s="1">
        <v>1</v>
      </c>
      <c r="E103" s="558" t="s">
        <v>132</v>
      </c>
      <c r="F103" s="558"/>
      <c r="G103" s="341"/>
      <c r="H103" s="342"/>
    </row>
    <row r="104" spans="1:8" hidden="1" x14ac:dyDescent="0.2">
      <c r="A104" s="1">
        <v>1</v>
      </c>
      <c r="E104" s="555" t="s">
        <v>893</v>
      </c>
      <c r="F104" s="555"/>
      <c r="G104" s="341"/>
      <c r="H104" s="342"/>
    </row>
    <row r="105" spans="1:8" hidden="1" x14ac:dyDescent="0.2">
      <c r="A105" s="1">
        <v>1</v>
      </c>
      <c r="E105" s="679" t="s">
        <v>1041</v>
      </c>
      <c r="F105" s="679"/>
      <c r="G105" s="341">
        <v>0</v>
      </c>
      <c r="H105" s="342">
        <v>0</v>
      </c>
    </row>
    <row r="106" spans="1:8" hidden="1" x14ac:dyDescent="0.2">
      <c r="A106" s="1">
        <v>1</v>
      </c>
      <c r="E106" s="555" t="s">
        <v>1043</v>
      </c>
      <c r="F106" s="555"/>
      <c r="G106" s="378">
        <f>SUM(G104:G105)</f>
        <v>0</v>
      </c>
      <c r="H106" s="557">
        <f>SUM(H104:H105)</f>
        <v>0</v>
      </c>
    </row>
    <row r="107" spans="1:8" hidden="1" x14ac:dyDescent="0.2">
      <c r="A107" s="1">
        <v>1</v>
      </c>
      <c r="E107" s="556"/>
      <c r="F107" s="556"/>
      <c r="G107" s="341"/>
      <c r="H107" s="342"/>
    </row>
    <row r="108" spans="1:8" hidden="1" x14ac:dyDescent="0.2">
      <c r="A108" s="1">
        <v>1</v>
      </c>
      <c r="E108" s="555" t="s">
        <v>894</v>
      </c>
      <c r="F108" s="555"/>
      <c r="G108" s="341"/>
      <c r="H108" s="342"/>
    </row>
    <row r="109" spans="1:8" hidden="1" x14ac:dyDescent="0.2">
      <c r="A109" s="1">
        <v>1</v>
      </c>
      <c r="E109" s="679" t="s">
        <v>1041</v>
      </c>
      <c r="F109" s="679"/>
      <c r="G109" s="341">
        <v>0</v>
      </c>
      <c r="H109" s="342">
        <v>0</v>
      </c>
    </row>
    <row r="110" spans="1:8" hidden="1" x14ac:dyDescent="0.2">
      <c r="A110" s="1">
        <v>1</v>
      </c>
      <c r="E110" s="555" t="s">
        <v>1044</v>
      </c>
      <c r="F110" s="555"/>
      <c r="G110" s="378">
        <f>SUM(G108:G109)</f>
        <v>0</v>
      </c>
      <c r="H110" s="557">
        <f>SUM(H108:H109)</f>
        <v>0</v>
      </c>
    </row>
    <row r="111" spans="1:8" hidden="1" x14ac:dyDescent="0.2">
      <c r="A111" s="1">
        <v>1</v>
      </c>
      <c r="E111" s="555" t="s">
        <v>329</v>
      </c>
      <c r="F111" s="555"/>
      <c r="G111" s="378">
        <f>G106+G110</f>
        <v>0</v>
      </c>
      <c r="H111" s="557">
        <f>H106+H110</f>
        <v>0</v>
      </c>
    </row>
    <row r="112" spans="1:8" hidden="1" x14ac:dyDescent="0.2">
      <c r="A112" s="1">
        <v>3</v>
      </c>
      <c r="E112" s="680"/>
      <c r="F112" s="680"/>
      <c r="G112" s="680"/>
      <c r="H112" s="680"/>
    </row>
    <row r="113" spans="1:8" hidden="1" x14ac:dyDescent="0.2">
      <c r="A113" s="1">
        <v>3</v>
      </c>
      <c r="E113" s="680"/>
      <c r="F113" s="680"/>
      <c r="G113" s="680"/>
      <c r="H113" s="680"/>
    </row>
    <row r="114" spans="1:8" hidden="1" x14ac:dyDescent="0.2">
      <c r="E114" s="680"/>
      <c r="F114" s="680"/>
      <c r="G114" s="680"/>
      <c r="H114" s="680"/>
    </row>
    <row r="115" spans="1:8" ht="12" hidden="1" customHeight="1" x14ac:dyDescent="0.2">
      <c r="A115" s="1">
        <v>3</v>
      </c>
      <c r="E115" s="562"/>
      <c r="F115" s="562"/>
      <c r="G115" s="600"/>
      <c r="H115" s="662"/>
    </row>
    <row r="116" spans="1:8" ht="4.9000000000000004" hidden="1" customHeight="1" x14ac:dyDescent="0.2">
      <c r="E116" s="132"/>
      <c r="F116" s="132"/>
      <c r="G116" s="132"/>
      <c r="H116" s="132"/>
    </row>
    <row r="117" spans="1:8" x14ac:dyDescent="0.2">
      <c r="A117" s="213">
        <v>3</v>
      </c>
      <c r="B117" s="213" t="s">
        <v>245</v>
      </c>
      <c r="C117" s="214">
        <v>166</v>
      </c>
      <c r="D117" s="215" t="s">
        <v>1045</v>
      </c>
      <c r="E117" s="386" t="str">
        <f ca="1">INDEX(TBLStructure[Full Note Title],MATCH(C117,TBLStructure[Model Reference],0))</f>
        <v>4.2F: Transfers to acquire or construct a non-financial asset</v>
      </c>
      <c r="F117" s="386"/>
      <c r="G117" s="386"/>
      <c r="H117" s="386"/>
    </row>
    <row r="118" spans="1:8" ht="24" x14ac:dyDescent="0.2">
      <c r="E118" s="132"/>
      <c r="F118" s="132"/>
      <c r="G118" s="681" t="s">
        <v>1046</v>
      </c>
      <c r="H118" s="681" t="s">
        <v>385</v>
      </c>
    </row>
    <row r="119" spans="1:8" ht="15" thickBot="1" x14ac:dyDescent="0.25">
      <c r="E119" s="132"/>
      <c r="F119" s="132"/>
      <c r="G119" s="532" t="s">
        <v>305</v>
      </c>
      <c r="H119" s="533" t="s">
        <v>305</v>
      </c>
    </row>
    <row r="120" spans="1:8" x14ac:dyDescent="0.2">
      <c r="E120" s="553" t="s">
        <v>1047</v>
      </c>
      <c r="F120" s="132"/>
      <c r="G120" s="352">
        <v>0</v>
      </c>
      <c r="H120" s="353">
        <v>0</v>
      </c>
    </row>
    <row r="121" spans="1:8" x14ac:dyDescent="0.2">
      <c r="E121" s="553" t="s">
        <v>1048</v>
      </c>
      <c r="F121" s="132"/>
      <c r="G121" s="352">
        <v>0</v>
      </c>
      <c r="H121" s="353">
        <v>0</v>
      </c>
    </row>
    <row r="122" spans="1:8" x14ac:dyDescent="0.2">
      <c r="E122" s="132"/>
      <c r="F122" s="132"/>
      <c r="G122" s="132"/>
      <c r="H122" s="132"/>
    </row>
    <row r="123" spans="1:8" ht="75" customHeight="1" x14ac:dyDescent="0.2">
      <c r="D123" s="1207" t="s">
        <v>1206</v>
      </c>
      <c r="E123" s="1192" t="s">
        <v>1050</v>
      </c>
      <c r="F123" s="1192"/>
      <c r="G123" s="1192"/>
      <c r="H123" s="1192"/>
    </row>
    <row r="124" spans="1:8" x14ac:dyDescent="0.2">
      <c r="A124" s="213">
        <v>3</v>
      </c>
      <c r="B124" s="213" t="s">
        <v>245</v>
      </c>
      <c r="C124" s="214">
        <v>168</v>
      </c>
      <c r="D124" s="1207"/>
      <c r="E124" s="386" t="str">
        <f ca="1">INDEX(TBLStructure[Full Note Title],MATCH(C124,TBLStructure[Model Reference],0))</f>
        <v>4.2G: Service concession arrangements</v>
      </c>
      <c r="F124" s="386"/>
      <c r="G124" s="386"/>
      <c r="H124" s="386"/>
    </row>
    <row r="125" spans="1:8" x14ac:dyDescent="0.2">
      <c r="E125" s="316"/>
      <c r="F125" s="316"/>
      <c r="G125" s="682" t="str">
        <f>Contents!F3</f>
        <v>20X2</v>
      </c>
      <c r="H125" s="681" t="str">
        <f>Contents!F4</f>
        <v>20X1</v>
      </c>
    </row>
    <row r="126" spans="1:8" ht="15" customHeight="1" thickBot="1" x14ac:dyDescent="0.25">
      <c r="D126" s="1"/>
      <c r="E126" s="531"/>
      <c r="F126" s="531"/>
      <c r="G126" s="532" t="s">
        <v>305</v>
      </c>
      <c r="H126" s="533" t="s">
        <v>305</v>
      </c>
    </row>
    <row r="127" spans="1:8" ht="13.9" customHeight="1" x14ac:dyDescent="0.2">
      <c r="D127" s="683" t="s">
        <v>971</v>
      </c>
      <c r="E127" s="684" t="s">
        <v>558</v>
      </c>
      <c r="F127" s="132"/>
      <c r="G127" s="132"/>
      <c r="H127" s="132"/>
    </row>
    <row r="128" spans="1:8" x14ac:dyDescent="0.2">
      <c r="D128" s="683"/>
      <c r="E128" s="685" t="s">
        <v>1051</v>
      </c>
      <c r="F128" s="132"/>
      <c r="G128" s="108">
        <v>0</v>
      </c>
      <c r="H128" s="109">
        <v>0</v>
      </c>
    </row>
    <row r="129" spans="1:8" x14ac:dyDescent="0.2">
      <c r="E129" s="337" t="s">
        <v>1052</v>
      </c>
      <c r="F129" s="348"/>
      <c r="G129" s="114">
        <f>SUM(G127:G128)</f>
        <v>0</v>
      </c>
      <c r="H129" s="115">
        <f>SUM(H127:H128)</f>
        <v>0</v>
      </c>
    </row>
    <row r="130" spans="1:8" ht="14.45" customHeight="1" x14ac:dyDescent="0.2">
      <c r="D130" s="1"/>
      <c r="E130" s="337"/>
      <c r="F130" s="348"/>
      <c r="G130" s="108"/>
      <c r="H130" s="109"/>
    </row>
    <row r="131" spans="1:8" ht="13.9" customHeight="1" x14ac:dyDescent="0.2">
      <c r="A131" s="1">
        <v>3</v>
      </c>
      <c r="D131" s="683" t="s">
        <v>971</v>
      </c>
      <c r="E131" s="1192" t="s">
        <v>1053</v>
      </c>
      <c r="F131" s="1192"/>
      <c r="G131" s="1192"/>
      <c r="H131" s="1192"/>
    </row>
    <row r="132" spans="1:8" x14ac:dyDescent="0.2">
      <c r="D132" s="683"/>
      <c r="E132" s="336"/>
      <c r="F132" s="336"/>
      <c r="G132" s="336"/>
      <c r="H132" s="336"/>
    </row>
    <row r="133" spans="1:8" ht="39.75" customHeight="1" x14ac:dyDescent="0.2">
      <c r="D133" s="686" t="s">
        <v>1054</v>
      </c>
      <c r="E133" s="1192" t="s">
        <v>1055</v>
      </c>
      <c r="F133" s="1192"/>
      <c r="G133" s="1192"/>
      <c r="H133" s="1192"/>
    </row>
    <row r="134" spans="1:8" x14ac:dyDescent="0.2">
      <c r="A134" s="1">
        <v>3</v>
      </c>
      <c r="E134" s="680"/>
      <c r="F134" s="680"/>
      <c r="G134" s="680"/>
      <c r="H134" s="680"/>
    </row>
  </sheetData>
  <mergeCells count="16">
    <mergeCell ref="E48:H48"/>
    <mergeCell ref="B1:C1"/>
    <mergeCell ref="E18:H18"/>
    <mergeCell ref="E31:F31"/>
    <mergeCell ref="D35:D36"/>
    <mergeCell ref="E35:H35"/>
    <mergeCell ref="D123:D124"/>
    <mergeCell ref="E123:H123"/>
    <mergeCell ref="E131:H131"/>
    <mergeCell ref="E133:H133"/>
    <mergeCell ref="D54:D61"/>
    <mergeCell ref="F90:F92"/>
    <mergeCell ref="G90:H90"/>
    <mergeCell ref="F95:F97"/>
    <mergeCell ref="G95:H95"/>
    <mergeCell ref="E100:H100"/>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64" min="4" max="7" man="1"/>
  </rowBreaks>
  <customProperties>
    <customPr name="_pios_id"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5BA6-9F49-49BD-9517-7ACA08893A4D}">
  <sheetPr codeName="Sheet40">
    <tabColor theme="8" tint="0.79998168889431442"/>
  </sheetPr>
  <dimension ref="A1:K111"/>
  <sheetViews>
    <sheetView showGridLines="0" view="pageBreakPreview" topLeftCell="D5" zoomScaleNormal="100" zoomScaleSheetLayoutView="100" workbookViewId="0">
      <selection activeCell="D1" sqref="D1"/>
    </sheetView>
  </sheetViews>
  <sheetFormatPr defaultRowHeight="12.75" x14ac:dyDescent="0.2"/>
  <cols>
    <col min="1" max="1" width="3.42578125" style="213" hidden="1" customWidth="1"/>
    <col min="2" max="2" width="6.5703125" style="213" hidden="1" customWidth="1"/>
    <col min="3" max="3" width="10.28515625" style="214" hidden="1" customWidth="1"/>
    <col min="4" max="4" width="15.28515625" style="215" customWidth="1"/>
    <col min="5" max="5" width="60" style="215" customWidth="1"/>
    <col min="6" max="7" width="11" style="215" customWidth="1"/>
    <col min="8" max="11" width="9.140625" style="215"/>
    <col min="12" max="9672" width="9.140625" style="213"/>
    <col min="9673" max="9673" width="9.28515625" style="213" customWidth="1"/>
    <col min="9674" max="16384" width="9.140625" style="213"/>
  </cols>
  <sheetData>
    <row r="1" spans="1:11" x14ac:dyDescent="0.2">
      <c r="A1" s="213" t="s">
        <v>0</v>
      </c>
      <c r="B1" s="1143" t="s">
        <v>243</v>
      </c>
      <c r="C1" s="1143"/>
    </row>
    <row r="2" spans="1:11" ht="15" customHeight="1" x14ac:dyDescent="0.2">
      <c r="A2" s="213">
        <v>3</v>
      </c>
      <c r="B2" s="213" t="s">
        <v>577</v>
      </c>
      <c r="C2" s="214">
        <v>90</v>
      </c>
      <c r="E2" s="315" t="str">
        <f ca="1">INDEX(TBLStructure[Number],MATCH(C2,TBLStructure[Model Reference],0))&amp;"."&amp;INDEX(TBLStructure[Sub Number],MATCH(C2,TBLStructure[Model Reference],0))&amp;" "&amp;INDEX(TBLStructure[Sub-category],MATCH(C2,TBLStructure[Model Reference],0))</f>
        <v>4.3 Administered - Payables</v>
      </c>
      <c r="F2" s="315"/>
      <c r="G2" s="315"/>
    </row>
    <row r="3" spans="1:11" x14ac:dyDescent="0.2">
      <c r="A3" s="213">
        <v>3</v>
      </c>
      <c r="E3" s="687"/>
      <c r="F3" s="687"/>
      <c r="G3" s="687"/>
    </row>
    <row r="4" spans="1:11" ht="14.45" customHeight="1" x14ac:dyDescent="0.2">
      <c r="A4" s="213">
        <v>3</v>
      </c>
      <c r="E4" s="336"/>
      <c r="F4" s="317" t="str">
        <f>Contents!F3</f>
        <v>20X2</v>
      </c>
      <c r="G4" s="318" t="str">
        <f>Contents!F4</f>
        <v>20X1</v>
      </c>
    </row>
    <row r="5" spans="1:11" ht="12.75" customHeight="1" thickBot="1" x14ac:dyDescent="0.25">
      <c r="A5" s="213">
        <v>3</v>
      </c>
      <c r="D5" s="39" t="s">
        <v>1207</v>
      </c>
      <c r="E5" s="531"/>
      <c r="F5" s="320" t="s">
        <v>305</v>
      </c>
      <c r="G5" s="321" t="s">
        <v>305</v>
      </c>
    </row>
    <row r="6" spans="1:11" ht="12.75" customHeight="1" x14ac:dyDescent="0.2">
      <c r="A6" s="213">
        <v>3</v>
      </c>
      <c r="D6" s="245"/>
      <c r="E6" s="336"/>
      <c r="F6" s="322"/>
      <c r="G6" s="323"/>
    </row>
    <row r="7" spans="1:11" ht="12" customHeight="1" x14ac:dyDescent="0.2">
      <c r="A7" s="213">
        <v>3</v>
      </c>
      <c r="B7" s="213" t="s">
        <v>245</v>
      </c>
      <c r="C7" s="214">
        <v>90</v>
      </c>
      <c r="E7" s="386" t="str">
        <f ca="1">INDEX(TBLStructure[Full Note Title],MATCH(C7,TBLStructure[Model Reference],0))</f>
        <v>4.3A: Suppliers</v>
      </c>
      <c r="F7" s="386"/>
      <c r="G7" s="386"/>
    </row>
    <row r="8" spans="1:11" ht="12" customHeight="1" x14ac:dyDescent="0.2">
      <c r="A8" s="213">
        <v>3</v>
      </c>
      <c r="E8" s="336" t="s">
        <v>1057</v>
      </c>
      <c r="F8" s="108">
        <v>0</v>
      </c>
      <c r="G8" s="109">
        <v>0</v>
      </c>
    </row>
    <row r="9" spans="1:11" x14ac:dyDescent="0.2">
      <c r="D9" s="3" t="s">
        <v>841</v>
      </c>
      <c r="E9" s="336" t="s">
        <v>1058</v>
      </c>
      <c r="F9" s="108">
        <v>0</v>
      </c>
      <c r="G9" s="109">
        <v>0</v>
      </c>
      <c r="H9" s="213"/>
      <c r="I9" s="213"/>
      <c r="J9" s="213"/>
      <c r="K9" s="213"/>
    </row>
    <row r="10" spans="1:11" ht="12" customHeight="1" x14ac:dyDescent="0.2">
      <c r="D10" s="3" t="s">
        <v>843</v>
      </c>
      <c r="E10" s="336" t="s">
        <v>1059</v>
      </c>
      <c r="F10" s="108">
        <v>0</v>
      </c>
      <c r="G10" s="109">
        <v>0</v>
      </c>
      <c r="H10" s="213"/>
      <c r="I10" s="213"/>
      <c r="J10" s="213"/>
      <c r="K10" s="213"/>
    </row>
    <row r="11" spans="1:11" ht="12" customHeight="1" x14ac:dyDescent="0.2">
      <c r="A11" s="213">
        <v>3</v>
      </c>
      <c r="E11" s="337" t="s">
        <v>606</v>
      </c>
      <c r="F11" s="114">
        <f>SUM(F7:F10)</f>
        <v>0</v>
      </c>
      <c r="G11" s="114">
        <f>SUM(G7:G10)</f>
        <v>0</v>
      </c>
    </row>
    <row r="12" spans="1:11" ht="12" customHeight="1" x14ac:dyDescent="0.2">
      <c r="A12" s="213">
        <v>3</v>
      </c>
      <c r="E12" s="337"/>
      <c r="F12" s="122"/>
      <c r="G12" s="123"/>
      <c r="H12" s="213"/>
      <c r="I12" s="213"/>
      <c r="J12" s="213"/>
      <c r="K12" s="213"/>
    </row>
    <row r="13" spans="1:11" ht="12" hidden="1" customHeight="1" x14ac:dyDescent="0.2">
      <c r="A13" s="213">
        <v>1</v>
      </c>
      <c r="E13" s="337" t="s">
        <v>1060</v>
      </c>
      <c r="F13" s="122"/>
      <c r="G13" s="123"/>
      <c r="H13" s="213"/>
      <c r="I13" s="213"/>
      <c r="J13" s="213"/>
      <c r="K13" s="213"/>
    </row>
    <row r="14" spans="1:11" ht="12" hidden="1" customHeight="1" x14ac:dyDescent="0.2">
      <c r="A14" s="213">
        <v>1</v>
      </c>
      <c r="E14" s="540" t="s">
        <v>865</v>
      </c>
      <c r="F14" s="108">
        <v>0</v>
      </c>
      <c r="G14" s="109">
        <v>0</v>
      </c>
      <c r="H14" s="213"/>
      <c r="I14" s="213"/>
      <c r="J14" s="213"/>
      <c r="K14" s="213"/>
    </row>
    <row r="15" spans="1:11" ht="12" hidden="1" customHeight="1" x14ac:dyDescent="0.2">
      <c r="A15" s="213">
        <v>1</v>
      </c>
      <c r="E15" s="540" t="s">
        <v>866</v>
      </c>
      <c r="F15" s="108">
        <v>0</v>
      </c>
      <c r="G15" s="109">
        <v>0</v>
      </c>
      <c r="H15" s="213"/>
      <c r="I15" s="213"/>
      <c r="J15" s="213"/>
      <c r="K15" s="213"/>
    </row>
    <row r="16" spans="1:11" ht="12" hidden="1" customHeight="1" x14ac:dyDescent="0.2">
      <c r="A16" s="213">
        <v>1</v>
      </c>
      <c r="E16" s="337" t="s">
        <v>606</v>
      </c>
      <c r="F16" s="114">
        <f>SUM(F14:F15)</f>
        <v>0</v>
      </c>
      <c r="G16" s="115">
        <f>SUM(G14:G15)</f>
        <v>0</v>
      </c>
      <c r="H16" s="213"/>
      <c r="I16" s="213"/>
      <c r="J16" s="213"/>
      <c r="K16" s="213"/>
    </row>
    <row r="17" spans="1:11" ht="12" hidden="1" customHeight="1" x14ac:dyDescent="0.2">
      <c r="A17" s="213">
        <v>1</v>
      </c>
      <c r="E17" s="343"/>
      <c r="F17" s="108"/>
      <c r="G17" s="109"/>
    </row>
    <row r="18" spans="1:11" ht="12" customHeight="1" x14ac:dyDescent="0.2">
      <c r="A18" s="213">
        <v>3</v>
      </c>
      <c r="E18" s="316" t="s">
        <v>1062</v>
      </c>
      <c r="F18" s="108"/>
      <c r="G18" s="109"/>
    </row>
    <row r="19" spans="1:11" ht="12" customHeight="1" x14ac:dyDescent="0.2">
      <c r="A19" s="213">
        <v>3</v>
      </c>
      <c r="E19" s="337"/>
      <c r="F19" s="122"/>
      <c r="G19" s="123"/>
    </row>
    <row r="20" spans="1:11" x14ac:dyDescent="0.2">
      <c r="E20" s="1159" t="s">
        <v>1064</v>
      </c>
      <c r="F20" s="1159"/>
      <c r="G20" s="1159"/>
      <c r="H20" s="209"/>
      <c r="I20" s="213"/>
      <c r="J20" s="213"/>
      <c r="K20" s="213"/>
    </row>
    <row r="21" spans="1:11" x14ac:dyDescent="0.2">
      <c r="E21" s="1192" t="s">
        <v>1065</v>
      </c>
      <c r="F21" s="1192"/>
      <c r="G21" s="1192"/>
      <c r="H21" s="209"/>
      <c r="I21" s="213"/>
      <c r="J21" s="213"/>
      <c r="K21" s="213"/>
    </row>
    <row r="22" spans="1:11" ht="12" customHeight="1" x14ac:dyDescent="0.2">
      <c r="A22" s="213">
        <v>3</v>
      </c>
      <c r="E22" s="1159" t="s">
        <v>1208</v>
      </c>
      <c r="F22" s="1159"/>
      <c r="G22" s="1159"/>
      <c r="H22" s="213"/>
      <c r="I22" s="213"/>
      <c r="J22" s="213"/>
      <c r="K22" s="213"/>
    </row>
    <row r="23" spans="1:11" ht="12" customHeight="1" x14ac:dyDescent="0.2">
      <c r="E23" s="337"/>
      <c r="F23" s="122"/>
      <c r="G23" s="123"/>
      <c r="H23" s="213"/>
      <c r="I23" s="213"/>
      <c r="J23" s="213"/>
      <c r="K23" s="213"/>
    </row>
    <row r="24" spans="1:11" ht="12" customHeight="1" x14ac:dyDescent="0.2">
      <c r="A24" s="213">
        <v>3</v>
      </c>
      <c r="B24" s="213" t="s">
        <v>245</v>
      </c>
      <c r="C24" s="214">
        <v>91</v>
      </c>
      <c r="E24" s="324" t="str">
        <f ca="1">INDEX(TBLStructure[Full Note Title],MATCH(C24,TBLStructure[Model Reference],0))</f>
        <v>4.3B: Subsidies</v>
      </c>
      <c r="F24" s="122"/>
      <c r="G24" s="123"/>
    </row>
    <row r="25" spans="1:11" ht="12" customHeight="1" x14ac:dyDescent="0.2">
      <c r="A25" s="213">
        <v>3</v>
      </c>
      <c r="E25" s="328" t="s">
        <v>926</v>
      </c>
      <c r="F25" s="108">
        <v>0</v>
      </c>
      <c r="G25" s="109">
        <v>0</v>
      </c>
    </row>
    <row r="26" spans="1:11" ht="12" customHeight="1" x14ac:dyDescent="0.2">
      <c r="A26" s="213">
        <v>3</v>
      </c>
      <c r="E26" s="337" t="s">
        <v>768</v>
      </c>
      <c r="F26" s="114">
        <f>SUM(F24:F25)</f>
        <v>0</v>
      </c>
      <c r="G26" s="115">
        <f>SUM(G24:G25)</f>
        <v>0</v>
      </c>
    </row>
    <row r="27" spans="1:11" ht="12" customHeight="1" x14ac:dyDescent="0.2">
      <c r="A27" s="213">
        <v>3</v>
      </c>
      <c r="E27" s="337"/>
      <c r="F27" s="122"/>
      <c r="G27" s="123"/>
      <c r="H27" s="213"/>
      <c r="I27" s="213"/>
      <c r="J27" s="213"/>
      <c r="K27" s="213"/>
    </row>
    <row r="28" spans="1:11" ht="12" hidden="1" customHeight="1" x14ac:dyDescent="0.2">
      <c r="A28" s="213">
        <v>1</v>
      </c>
      <c r="E28" s="337" t="s">
        <v>1067</v>
      </c>
      <c r="F28" s="122"/>
      <c r="G28" s="123"/>
      <c r="H28" s="213"/>
      <c r="I28" s="213"/>
      <c r="J28" s="213"/>
      <c r="K28" s="213"/>
    </row>
    <row r="29" spans="1:11" ht="12" hidden="1" customHeight="1" x14ac:dyDescent="0.2">
      <c r="A29" s="213">
        <v>1</v>
      </c>
      <c r="E29" s="540" t="s">
        <v>865</v>
      </c>
      <c r="F29" s="108">
        <v>0</v>
      </c>
      <c r="G29" s="109">
        <v>0</v>
      </c>
      <c r="H29" s="213"/>
      <c r="I29" s="213"/>
      <c r="J29" s="213"/>
      <c r="K29" s="213"/>
    </row>
    <row r="30" spans="1:11" ht="12" hidden="1" customHeight="1" x14ac:dyDescent="0.2">
      <c r="A30" s="213">
        <v>1</v>
      </c>
      <c r="E30" s="540" t="s">
        <v>866</v>
      </c>
      <c r="F30" s="108">
        <v>0</v>
      </c>
      <c r="G30" s="109">
        <v>0</v>
      </c>
      <c r="H30" s="213"/>
      <c r="I30" s="213"/>
      <c r="J30" s="213"/>
      <c r="K30" s="213"/>
    </row>
    <row r="31" spans="1:11" ht="12" hidden="1" customHeight="1" x14ac:dyDescent="0.2">
      <c r="A31" s="213">
        <v>1</v>
      </c>
      <c r="E31" s="337" t="s">
        <v>768</v>
      </c>
      <c r="F31" s="114">
        <f>SUM(F29:F30)</f>
        <v>0</v>
      </c>
      <c r="G31" s="115">
        <f>SUM(G29:G30)</f>
        <v>0</v>
      </c>
      <c r="H31" s="213"/>
      <c r="I31" s="213"/>
      <c r="J31" s="213"/>
      <c r="K31" s="213"/>
    </row>
    <row r="32" spans="1:11" ht="12" hidden="1" customHeight="1" x14ac:dyDescent="0.2">
      <c r="A32" s="213">
        <v>1</v>
      </c>
      <c r="E32" s="337"/>
      <c r="F32" s="108"/>
      <c r="G32" s="109"/>
    </row>
    <row r="33" spans="1:11" ht="12" customHeight="1" x14ac:dyDescent="0.2">
      <c r="A33" s="213">
        <v>3</v>
      </c>
      <c r="B33" s="213" t="s">
        <v>245</v>
      </c>
      <c r="C33" s="214">
        <v>92</v>
      </c>
      <c r="E33" s="386" t="str">
        <f ca="1">INDEX(TBLStructure[Full Note Title],MATCH(C33,TBLStructure[Model Reference],0))</f>
        <v>4.3C: Personal benefits</v>
      </c>
      <c r="F33" s="108"/>
      <c r="G33" s="109"/>
    </row>
    <row r="34" spans="1:11" ht="12" customHeight="1" x14ac:dyDescent="0.2">
      <c r="A34" s="213">
        <v>3</v>
      </c>
      <c r="E34" s="325" t="s">
        <v>615</v>
      </c>
      <c r="F34" s="108">
        <v>0</v>
      </c>
      <c r="G34" s="109">
        <v>0</v>
      </c>
    </row>
    <row r="35" spans="1:11" ht="12" customHeight="1" x14ac:dyDescent="0.2">
      <c r="A35" s="213">
        <v>3</v>
      </c>
      <c r="E35" s="337" t="s">
        <v>772</v>
      </c>
      <c r="F35" s="114">
        <f>SUM(F33:F34)</f>
        <v>0</v>
      </c>
      <c r="G35" s="115">
        <f>SUM(G33:G34)</f>
        <v>0</v>
      </c>
    </row>
    <row r="36" spans="1:11" ht="12" customHeight="1" x14ac:dyDescent="0.2">
      <c r="A36" s="213">
        <v>3</v>
      </c>
      <c r="E36" s="337"/>
      <c r="F36" s="122"/>
      <c r="G36" s="123"/>
      <c r="H36" s="213"/>
      <c r="I36" s="213"/>
      <c r="J36" s="213"/>
      <c r="K36" s="213"/>
    </row>
    <row r="37" spans="1:11" ht="12" hidden="1" customHeight="1" x14ac:dyDescent="0.2">
      <c r="A37" s="213">
        <v>1</v>
      </c>
      <c r="E37" s="337" t="s">
        <v>1068</v>
      </c>
      <c r="F37" s="122"/>
      <c r="G37" s="123"/>
      <c r="H37" s="213"/>
      <c r="I37" s="213"/>
      <c r="J37" s="213"/>
      <c r="K37" s="213"/>
    </row>
    <row r="38" spans="1:11" ht="12" hidden="1" customHeight="1" x14ac:dyDescent="0.2">
      <c r="A38" s="213">
        <v>1</v>
      </c>
      <c r="E38" s="540" t="s">
        <v>865</v>
      </c>
      <c r="F38" s="108">
        <v>0</v>
      </c>
      <c r="G38" s="109">
        <v>0</v>
      </c>
      <c r="H38" s="213"/>
      <c r="I38" s="213"/>
      <c r="J38" s="213"/>
      <c r="K38" s="213"/>
    </row>
    <row r="39" spans="1:11" ht="12" hidden="1" customHeight="1" x14ac:dyDescent="0.2">
      <c r="A39" s="213">
        <v>1</v>
      </c>
      <c r="E39" s="540" t="s">
        <v>866</v>
      </c>
      <c r="F39" s="108">
        <v>0</v>
      </c>
      <c r="G39" s="109">
        <v>0</v>
      </c>
      <c r="H39" s="213"/>
      <c r="I39" s="213"/>
      <c r="J39" s="213"/>
      <c r="K39" s="213"/>
    </row>
    <row r="40" spans="1:11" ht="12" hidden="1" customHeight="1" x14ac:dyDescent="0.2">
      <c r="A40" s="213">
        <v>1</v>
      </c>
      <c r="E40" s="337" t="s">
        <v>772</v>
      </c>
      <c r="F40" s="114">
        <f>SUM(F38:F39)</f>
        <v>0</v>
      </c>
      <c r="G40" s="115">
        <f>SUM(G38:G39)</f>
        <v>0</v>
      </c>
      <c r="H40" s="213"/>
      <c r="I40" s="213"/>
      <c r="J40" s="213"/>
      <c r="K40" s="213"/>
    </row>
    <row r="41" spans="1:11" ht="12" hidden="1" customHeight="1" x14ac:dyDescent="0.2">
      <c r="A41" s="213">
        <v>1</v>
      </c>
      <c r="E41" s="336"/>
      <c r="F41" s="108"/>
      <c r="G41" s="109"/>
    </row>
    <row r="42" spans="1:11" ht="12" customHeight="1" x14ac:dyDescent="0.2">
      <c r="A42" s="213">
        <v>3</v>
      </c>
      <c r="B42" s="213" t="s">
        <v>245</v>
      </c>
      <c r="C42" s="214">
        <v>93</v>
      </c>
      <c r="E42" s="386" t="str">
        <f ca="1">INDEX(TBLStructure[Full Note Title],MATCH(C42,TBLStructure[Model Reference],0))</f>
        <v>4.3D: Grants</v>
      </c>
      <c r="F42" s="108"/>
      <c r="G42" s="109"/>
    </row>
    <row r="43" spans="1:11" ht="12" customHeight="1" x14ac:dyDescent="0.2">
      <c r="A43" s="213">
        <v>3</v>
      </c>
      <c r="E43" s="325" t="s">
        <v>820</v>
      </c>
      <c r="F43" s="108">
        <v>0</v>
      </c>
      <c r="G43" s="109">
        <v>0</v>
      </c>
    </row>
    <row r="44" spans="1:11" ht="12" customHeight="1" x14ac:dyDescent="0.2">
      <c r="A44" s="213">
        <v>3</v>
      </c>
      <c r="E44" s="325" t="s">
        <v>613</v>
      </c>
      <c r="F44" s="108">
        <v>0</v>
      </c>
      <c r="G44" s="109">
        <v>0</v>
      </c>
    </row>
    <row r="45" spans="1:11" ht="12" customHeight="1" x14ac:dyDescent="0.2">
      <c r="A45" s="213">
        <v>3</v>
      </c>
      <c r="E45" s="325" t="s">
        <v>614</v>
      </c>
      <c r="F45" s="108">
        <v>0</v>
      </c>
      <c r="G45" s="109">
        <v>0</v>
      </c>
    </row>
    <row r="46" spans="1:11" ht="12" customHeight="1" x14ac:dyDescent="0.2">
      <c r="A46" s="213">
        <v>3</v>
      </c>
      <c r="E46" s="325" t="s">
        <v>1209</v>
      </c>
      <c r="F46" s="108">
        <v>0</v>
      </c>
      <c r="G46" s="109">
        <v>0</v>
      </c>
    </row>
    <row r="47" spans="1:11" ht="12" customHeight="1" x14ac:dyDescent="0.2">
      <c r="A47" s="213">
        <v>3</v>
      </c>
      <c r="E47" s="325" t="s">
        <v>777</v>
      </c>
      <c r="F47" s="108">
        <v>0</v>
      </c>
      <c r="G47" s="109">
        <v>0</v>
      </c>
    </row>
    <row r="48" spans="1:11" ht="12" customHeight="1" x14ac:dyDescent="0.2">
      <c r="A48" s="213">
        <v>3</v>
      </c>
      <c r="E48" s="325" t="s">
        <v>405</v>
      </c>
      <c r="F48" s="108">
        <v>0</v>
      </c>
      <c r="G48" s="109">
        <v>0</v>
      </c>
    </row>
    <row r="49" spans="1:11" ht="12" customHeight="1" x14ac:dyDescent="0.2">
      <c r="A49" s="213">
        <v>3</v>
      </c>
      <c r="E49" s="325" t="s">
        <v>615</v>
      </c>
      <c r="F49" s="108">
        <v>0</v>
      </c>
      <c r="G49" s="109">
        <v>0</v>
      </c>
    </row>
    <row r="50" spans="1:11" ht="12" customHeight="1" x14ac:dyDescent="0.2">
      <c r="A50" s="213">
        <v>3</v>
      </c>
      <c r="E50" s="337" t="s">
        <v>616</v>
      </c>
      <c r="F50" s="114">
        <f>SUM(F42:F49)</f>
        <v>0</v>
      </c>
      <c r="G50" s="115">
        <f>SUM(G42:G49)</f>
        <v>0</v>
      </c>
    </row>
    <row r="51" spans="1:11" ht="12" customHeight="1" x14ac:dyDescent="0.2">
      <c r="A51" s="213">
        <v>3</v>
      </c>
      <c r="E51" s="337"/>
      <c r="F51" s="122"/>
      <c r="G51" s="123"/>
      <c r="H51" s="213"/>
      <c r="I51" s="213"/>
      <c r="J51" s="213"/>
      <c r="K51" s="213"/>
    </row>
    <row r="52" spans="1:11" ht="12" hidden="1" customHeight="1" x14ac:dyDescent="0.2">
      <c r="A52" s="213">
        <v>1</v>
      </c>
      <c r="E52" s="337" t="s">
        <v>1069</v>
      </c>
      <c r="F52" s="122"/>
      <c r="G52" s="123"/>
      <c r="H52" s="213"/>
      <c r="I52" s="213"/>
      <c r="J52" s="213"/>
      <c r="K52" s="213"/>
    </row>
    <row r="53" spans="1:11" ht="12" hidden="1" customHeight="1" x14ac:dyDescent="0.2">
      <c r="A53" s="213">
        <v>1</v>
      </c>
      <c r="E53" s="540" t="s">
        <v>865</v>
      </c>
      <c r="F53" s="108">
        <v>0</v>
      </c>
      <c r="G53" s="109">
        <v>0</v>
      </c>
      <c r="H53" s="213"/>
      <c r="I53" s="213"/>
      <c r="J53" s="213"/>
      <c r="K53" s="213"/>
    </row>
    <row r="54" spans="1:11" ht="12" hidden="1" customHeight="1" x14ac:dyDescent="0.2">
      <c r="A54" s="213">
        <v>1</v>
      </c>
      <c r="E54" s="540" t="s">
        <v>866</v>
      </c>
      <c r="F54" s="108">
        <v>0</v>
      </c>
      <c r="G54" s="109">
        <v>0</v>
      </c>
      <c r="H54" s="213"/>
      <c r="I54" s="213"/>
      <c r="J54" s="213"/>
      <c r="K54" s="213"/>
    </row>
    <row r="55" spans="1:11" ht="12" hidden="1" customHeight="1" x14ac:dyDescent="0.2">
      <c r="A55" s="213">
        <v>1</v>
      </c>
      <c r="E55" s="337" t="s">
        <v>616</v>
      </c>
      <c r="F55" s="114">
        <f>SUM(F53:F54)</f>
        <v>0</v>
      </c>
      <c r="G55" s="115">
        <f>SUM(G53:G54)</f>
        <v>0</v>
      </c>
      <c r="H55" s="213"/>
      <c r="I55" s="213"/>
      <c r="J55" s="213"/>
      <c r="K55" s="213"/>
    </row>
    <row r="56" spans="1:11" ht="12" hidden="1" customHeight="1" x14ac:dyDescent="0.2">
      <c r="A56" s="213">
        <v>1</v>
      </c>
      <c r="E56" s="337"/>
      <c r="F56" s="122"/>
      <c r="G56" s="123"/>
      <c r="H56" s="213"/>
      <c r="I56" s="213"/>
      <c r="J56" s="213"/>
      <c r="K56" s="213"/>
    </row>
    <row r="57" spans="1:11" ht="12" customHeight="1" x14ac:dyDescent="0.2">
      <c r="A57" s="213">
        <v>3</v>
      </c>
      <c r="E57" s="336" t="s">
        <v>1210</v>
      </c>
      <c r="F57" s="122"/>
      <c r="G57" s="123"/>
      <c r="H57" s="213"/>
      <c r="I57" s="213"/>
      <c r="J57" s="213"/>
      <c r="K57" s="213"/>
    </row>
    <row r="58" spans="1:11" ht="12" customHeight="1" x14ac:dyDescent="0.2">
      <c r="A58" s="213">
        <v>3</v>
      </c>
      <c r="E58" s="337"/>
      <c r="F58" s="122"/>
      <c r="G58" s="123"/>
    </row>
    <row r="59" spans="1:11" hidden="1" x14ac:dyDescent="0.2">
      <c r="A59" s="213">
        <v>1</v>
      </c>
      <c r="E59" s="336"/>
      <c r="F59" s="317" t="str">
        <f>Contents!F3</f>
        <v>20X2</v>
      </c>
      <c r="G59" s="318" t="str">
        <f>Contents!F4</f>
        <v>20X1</v>
      </c>
    </row>
    <row r="60" spans="1:11" ht="12.75" hidden="1" customHeight="1" thickBot="1" x14ac:dyDescent="0.25">
      <c r="A60" s="213">
        <v>1</v>
      </c>
      <c r="E60" s="531"/>
      <c r="F60" s="320" t="s">
        <v>305</v>
      </c>
      <c r="G60" s="321" t="s">
        <v>305</v>
      </c>
    </row>
    <row r="61" spans="1:11" ht="12" customHeight="1" x14ac:dyDescent="0.2">
      <c r="A61" s="213">
        <v>3</v>
      </c>
      <c r="B61" s="213" t="s">
        <v>245</v>
      </c>
      <c r="C61" s="214">
        <v>94</v>
      </c>
      <c r="E61" s="386" t="str">
        <f ca="1">INDEX(TBLStructure[Full Note Title],MATCH(C61,TBLStructure[Model Reference],0))</f>
        <v>4.3E: Other payables</v>
      </c>
      <c r="F61" s="688"/>
      <c r="G61" s="347"/>
    </row>
    <row r="62" spans="1:11" ht="12" customHeight="1" x14ac:dyDescent="0.2">
      <c r="A62" s="213">
        <v>3</v>
      </c>
      <c r="E62" s="336" t="s">
        <v>1074</v>
      </c>
      <c r="F62" s="108">
        <v>0</v>
      </c>
      <c r="G62" s="109">
        <v>0</v>
      </c>
    </row>
    <row r="63" spans="1:11" ht="14.25" x14ac:dyDescent="0.2">
      <c r="A63" s="213">
        <v>3</v>
      </c>
      <c r="D63" s="215" t="s">
        <v>1211</v>
      </c>
      <c r="E63" s="336" t="s">
        <v>1212</v>
      </c>
      <c r="F63" s="108">
        <v>0</v>
      </c>
      <c r="G63" s="109">
        <v>0</v>
      </c>
    </row>
    <row r="64" spans="1:11" x14ac:dyDescent="0.2">
      <c r="A64" s="213">
        <v>3</v>
      </c>
      <c r="D64" s="215" t="s">
        <v>1213</v>
      </c>
      <c r="E64" s="336" t="s">
        <v>1078</v>
      </c>
      <c r="F64" s="108">
        <v>0</v>
      </c>
      <c r="G64" s="109">
        <v>0</v>
      </c>
    </row>
    <row r="65" spans="1:11" ht="12" customHeight="1" x14ac:dyDescent="0.2">
      <c r="A65" s="213">
        <v>3</v>
      </c>
      <c r="E65" s="336" t="s">
        <v>1079</v>
      </c>
      <c r="F65" s="108">
        <v>0</v>
      </c>
      <c r="G65" s="109">
        <v>0</v>
      </c>
    </row>
    <row r="66" spans="1:11" ht="12" customHeight="1" x14ac:dyDescent="0.2">
      <c r="A66" s="213">
        <v>3</v>
      </c>
      <c r="E66" s="336" t="s">
        <v>1073</v>
      </c>
      <c r="F66" s="108">
        <v>0</v>
      </c>
      <c r="G66" s="109">
        <v>0</v>
      </c>
    </row>
    <row r="67" spans="1:11" ht="12" customHeight="1" x14ac:dyDescent="0.2">
      <c r="A67" s="213">
        <v>3</v>
      </c>
      <c r="E67" s="336" t="s">
        <v>579</v>
      </c>
      <c r="F67" s="108">
        <v>0</v>
      </c>
      <c r="G67" s="109">
        <v>0</v>
      </c>
    </row>
    <row r="68" spans="1:11" ht="12" customHeight="1" x14ac:dyDescent="0.2">
      <c r="A68" s="213">
        <v>3</v>
      </c>
      <c r="E68" s="336" t="s">
        <v>758</v>
      </c>
      <c r="F68" s="108">
        <v>0</v>
      </c>
      <c r="G68" s="109">
        <v>0</v>
      </c>
    </row>
    <row r="69" spans="1:11" ht="12" customHeight="1" x14ac:dyDescent="0.2">
      <c r="A69" s="213">
        <v>3</v>
      </c>
      <c r="E69" s="336" t="s">
        <v>405</v>
      </c>
      <c r="F69" s="108">
        <v>0</v>
      </c>
      <c r="G69" s="109">
        <v>0</v>
      </c>
    </row>
    <row r="70" spans="1:11" ht="12" customHeight="1" x14ac:dyDescent="0.2">
      <c r="A70" s="213">
        <v>3</v>
      </c>
      <c r="E70" s="337" t="s">
        <v>1080</v>
      </c>
      <c r="F70" s="114">
        <f>SUM(F61:F69)</f>
        <v>0</v>
      </c>
      <c r="G70" s="115">
        <f>SUM(G61:G69)</f>
        <v>0</v>
      </c>
    </row>
    <row r="71" spans="1:11" ht="12" customHeight="1" x14ac:dyDescent="0.2">
      <c r="A71" s="213">
        <v>1</v>
      </c>
      <c r="D71" s="1207" t="s">
        <v>1211</v>
      </c>
      <c r="E71" s="337"/>
      <c r="F71" s="122"/>
      <c r="G71" s="123"/>
      <c r="H71" s="213"/>
      <c r="I71" s="213"/>
      <c r="J71" s="213"/>
      <c r="K71" s="213"/>
    </row>
    <row r="72" spans="1:11" ht="30.75" customHeight="1" x14ac:dyDescent="0.2">
      <c r="A72" s="213">
        <v>3</v>
      </c>
      <c r="D72" s="1207"/>
      <c r="E72" s="1150" t="s">
        <v>1214</v>
      </c>
      <c r="F72" s="1151"/>
      <c r="G72" s="1151"/>
      <c r="H72" s="32"/>
      <c r="I72" s="213"/>
      <c r="J72" s="213"/>
      <c r="K72" s="213"/>
    </row>
    <row r="73" spans="1:11" ht="12.75" customHeight="1" x14ac:dyDescent="0.2">
      <c r="A73" s="213">
        <v>1</v>
      </c>
      <c r="E73" s="336"/>
      <c r="F73" s="108"/>
      <c r="G73" s="109"/>
    </row>
    <row r="74" spans="1:11" ht="12.75" customHeight="1" x14ac:dyDescent="0.2"/>
    <row r="75" spans="1:11" ht="12.75" customHeight="1" x14ac:dyDescent="0.2"/>
    <row r="76" spans="1:11" ht="12.75" customHeight="1" x14ac:dyDescent="0.2"/>
    <row r="77" spans="1:11" ht="12.75" customHeight="1" x14ac:dyDescent="0.2"/>
    <row r="78" spans="1:11" ht="12.75" customHeight="1" x14ac:dyDescent="0.2"/>
    <row r="79" spans="1:11" ht="12.75" customHeight="1" x14ac:dyDescent="0.2"/>
    <row r="80" spans="1:1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25.5" customHeight="1" x14ac:dyDescent="0.2"/>
    <row r="94" ht="12.75" customHeight="1" x14ac:dyDescent="0.2"/>
    <row r="95" ht="13.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sheetData>
  <mergeCells count="6">
    <mergeCell ref="B1:C1"/>
    <mergeCell ref="E20:G20"/>
    <mergeCell ref="E21:G21"/>
    <mergeCell ref="E22:G22"/>
    <mergeCell ref="D71:D72"/>
    <mergeCell ref="E72:G72"/>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1280-6140-436D-A9C6-82C8F0E8B6DB}">
  <sheetPr codeName="Sheet41">
    <tabColor theme="8" tint="0.79998168889431442"/>
  </sheetPr>
  <dimension ref="A1:K812"/>
  <sheetViews>
    <sheetView showGridLines="0" view="pageBreakPreview" topLeftCell="D58" zoomScaleNormal="100" zoomScaleSheetLayoutView="100" workbookViewId="0">
      <selection activeCell="D1" sqref="D1"/>
    </sheetView>
  </sheetViews>
  <sheetFormatPr defaultRowHeight="12.75" x14ac:dyDescent="0.2"/>
  <cols>
    <col min="1" max="1" width="4.28515625" style="213" hidden="1" customWidth="1"/>
    <col min="2" max="2" width="4.5703125" style="213" hidden="1" customWidth="1"/>
    <col min="3" max="3" width="6.28515625" style="214" hidden="1" customWidth="1"/>
    <col min="4" max="4" width="14.5703125" style="215" customWidth="1"/>
    <col min="5" max="5" width="74.140625" style="215" customWidth="1"/>
    <col min="6" max="7" width="10.7109375" style="215" customWidth="1"/>
    <col min="8" max="11" width="9.140625" style="215"/>
    <col min="12" max="9668" width="9.140625" style="213"/>
    <col min="9669" max="9669" width="9.28515625" style="213" customWidth="1"/>
    <col min="9670" max="16384" width="9.140625" style="213"/>
  </cols>
  <sheetData>
    <row r="1" spans="1:7" x14ac:dyDescent="0.2">
      <c r="A1" s="213" t="s">
        <v>0</v>
      </c>
      <c r="B1" s="1143" t="s">
        <v>243</v>
      </c>
      <c r="C1" s="1143"/>
      <c r="D1" s="215" t="s">
        <v>1215</v>
      </c>
    </row>
    <row r="2" spans="1:7" ht="15" customHeight="1" x14ac:dyDescent="0.2">
      <c r="A2" s="213">
        <v>3</v>
      </c>
      <c r="B2" s="213" t="s">
        <v>577</v>
      </c>
      <c r="C2" s="214">
        <v>95</v>
      </c>
      <c r="E2" s="315" t="str">
        <f ca="1">INDEX(TBLStructure[Number],MATCH(C2,TBLStructure[Model Reference],0))&amp;"."&amp;INDEX(TBLStructure[Sub Number],MATCH(C2,TBLStructure[Model Reference],0))&amp;" "&amp;INDEX(TBLStructure[Sub-category],MATCH(C2,TBLStructure[Model Reference],0))</f>
        <v>4.4 Administered - Interest Bearing Liabilities</v>
      </c>
      <c r="F2" s="315"/>
      <c r="G2" s="315"/>
    </row>
    <row r="3" spans="1:7" x14ac:dyDescent="0.2">
      <c r="A3" s="213">
        <v>3</v>
      </c>
      <c r="E3" s="337"/>
      <c r="F3" s="108"/>
      <c r="G3" s="109"/>
    </row>
    <row r="4" spans="1:7" x14ac:dyDescent="0.2">
      <c r="A4" s="213">
        <v>3</v>
      </c>
      <c r="E4" s="336"/>
      <c r="F4" s="317" t="str">
        <f>Contents!F3</f>
        <v>20X2</v>
      </c>
      <c r="G4" s="318" t="str">
        <f>Contents!F4</f>
        <v>20X1</v>
      </c>
    </row>
    <row r="5" spans="1:7" ht="12.75" customHeight="1" thickBot="1" x14ac:dyDescent="0.25">
      <c r="A5" s="213">
        <v>3</v>
      </c>
      <c r="E5" s="531"/>
      <c r="F5" s="320" t="s">
        <v>305</v>
      </c>
      <c r="G5" s="321" t="s">
        <v>305</v>
      </c>
    </row>
    <row r="6" spans="1:7" ht="12.75" customHeight="1" x14ac:dyDescent="0.2">
      <c r="A6" s="213">
        <v>3</v>
      </c>
      <c r="E6" s="327"/>
      <c r="F6" s="345"/>
      <c r="G6" s="346"/>
    </row>
    <row r="7" spans="1:7" ht="12" customHeight="1" x14ac:dyDescent="0.2">
      <c r="A7" s="213">
        <v>3</v>
      </c>
      <c r="B7" s="213" t="s">
        <v>245</v>
      </c>
      <c r="C7" s="214">
        <v>95</v>
      </c>
      <c r="E7" s="386" t="str">
        <f ca="1">INDEX(TBLStructure[Full Note Title],MATCH(C7,TBLStructure[Model Reference],0))&amp;"¹"</f>
        <v>4.4A: Australian Government securities¹</v>
      </c>
      <c r="F7" s="108"/>
      <c r="G7" s="109"/>
    </row>
    <row r="8" spans="1:7" ht="12" customHeight="1" x14ac:dyDescent="0.2">
      <c r="A8" s="213">
        <v>3</v>
      </c>
      <c r="E8" s="316" t="s">
        <v>1216</v>
      </c>
      <c r="F8" s="108">
        <v>0</v>
      </c>
      <c r="G8" s="109">
        <v>0</v>
      </c>
    </row>
    <row r="9" spans="1:7" ht="12" customHeight="1" x14ac:dyDescent="0.2">
      <c r="A9" s="213">
        <v>3</v>
      </c>
      <c r="E9" s="316" t="s">
        <v>1217</v>
      </c>
      <c r="F9" s="108">
        <v>0</v>
      </c>
      <c r="G9" s="109">
        <v>0</v>
      </c>
    </row>
    <row r="10" spans="1:7" ht="12" customHeight="1" x14ac:dyDescent="0.2">
      <c r="A10" s="213">
        <v>3</v>
      </c>
      <c r="E10" s="316" t="s">
        <v>1218</v>
      </c>
      <c r="F10" s="108">
        <v>0</v>
      </c>
      <c r="G10" s="109">
        <v>0</v>
      </c>
    </row>
    <row r="11" spans="1:7" ht="12" customHeight="1" x14ac:dyDescent="0.2">
      <c r="A11" s="213">
        <v>3</v>
      </c>
      <c r="E11" s="316" t="s">
        <v>1219</v>
      </c>
      <c r="F11" s="108">
        <v>0</v>
      </c>
      <c r="G11" s="109">
        <v>0</v>
      </c>
    </row>
    <row r="12" spans="1:7" ht="12" customHeight="1" x14ac:dyDescent="0.2">
      <c r="A12" s="213">
        <v>3</v>
      </c>
      <c r="E12" s="316" t="s">
        <v>405</v>
      </c>
      <c r="F12" s="108">
        <v>0</v>
      </c>
      <c r="G12" s="109">
        <v>0</v>
      </c>
    </row>
    <row r="13" spans="1:7" ht="12" customHeight="1" x14ac:dyDescent="0.2">
      <c r="A13" s="213">
        <v>3</v>
      </c>
      <c r="E13" s="337" t="s">
        <v>1220</v>
      </c>
      <c r="F13" s="114">
        <f>SUM(F7:F12)</f>
        <v>0</v>
      </c>
      <c r="G13" s="115">
        <f>SUM(G7:G12)</f>
        <v>0</v>
      </c>
    </row>
    <row r="14" spans="1:7" ht="12" customHeight="1" x14ac:dyDescent="0.2">
      <c r="A14" s="213">
        <v>3</v>
      </c>
      <c r="E14" s="336"/>
      <c r="F14" s="108"/>
      <c r="G14" s="109"/>
    </row>
    <row r="15" spans="1:7" ht="12" hidden="1" customHeight="1" x14ac:dyDescent="0.2">
      <c r="A15" s="213">
        <v>1</v>
      </c>
      <c r="E15" s="210" t="s">
        <v>1221</v>
      </c>
      <c r="F15" s="352"/>
      <c r="G15" s="353"/>
    </row>
    <row r="16" spans="1:7" ht="12" hidden="1" customHeight="1" x14ac:dyDescent="0.2">
      <c r="A16" s="213">
        <v>1</v>
      </c>
      <c r="E16" s="689" t="s">
        <v>865</v>
      </c>
      <c r="F16" s="352">
        <v>0</v>
      </c>
      <c r="G16" s="353">
        <v>0</v>
      </c>
    </row>
    <row r="17" spans="1:7" ht="12" hidden="1" customHeight="1" x14ac:dyDescent="0.2">
      <c r="A17" s="213">
        <v>1</v>
      </c>
      <c r="E17" s="689" t="s">
        <v>866</v>
      </c>
      <c r="F17" s="352">
        <v>0</v>
      </c>
      <c r="G17" s="353">
        <v>0</v>
      </c>
    </row>
    <row r="18" spans="1:7" ht="12" hidden="1" customHeight="1" x14ac:dyDescent="0.2">
      <c r="A18" s="213">
        <v>1</v>
      </c>
      <c r="E18" s="210" t="s">
        <v>1220</v>
      </c>
      <c r="F18" s="120">
        <f>SUM(F15:F17)</f>
        <v>0</v>
      </c>
      <c r="G18" s="121">
        <f>SUM(G15:G17)</f>
        <v>0</v>
      </c>
    </row>
    <row r="19" spans="1:7" ht="12" hidden="1" customHeight="1" x14ac:dyDescent="0.2">
      <c r="A19" s="213">
        <v>1</v>
      </c>
      <c r="E19" s="603"/>
      <c r="F19" s="122"/>
      <c r="G19" s="123"/>
    </row>
    <row r="20" spans="1:7" ht="12" customHeight="1" x14ac:dyDescent="0.2">
      <c r="A20" s="213">
        <v>3</v>
      </c>
      <c r="D20" s="39" t="s">
        <v>1091</v>
      </c>
      <c r="E20" s="351" t="s">
        <v>1222</v>
      </c>
      <c r="F20" s="108"/>
      <c r="G20" s="109"/>
    </row>
    <row r="21" spans="1:7" ht="12" customHeight="1" x14ac:dyDescent="0.2">
      <c r="A21" s="213">
        <v>3</v>
      </c>
      <c r="D21" s="39"/>
      <c r="E21" s="351"/>
      <c r="F21" s="108"/>
      <c r="G21" s="109"/>
    </row>
    <row r="22" spans="1:7" ht="12" customHeight="1" x14ac:dyDescent="0.2">
      <c r="A22" s="213">
        <v>3</v>
      </c>
      <c r="B22" s="213" t="s">
        <v>245</v>
      </c>
      <c r="C22" s="214">
        <v>96</v>
      </c>
      <c r="E22" s="612" t="str">
        <f ca="1">INDEX(TBLStructure[Full Note Title],MATCH(C22,TBLStructure[Model Reference],0))&amp;"¹"</f>
        <v>4.4B: Loans¹</v>
      </c>
      <c r="F22" s="122"/>
      <c r="G22" s="123"/>
    </row>
    <row r="23" spans="1:7" ht="12" customHeight="1" x14ac:dyDescent="0.2">
      <c r="A23" s="213">
        <v>3</v>
      </c>
      <c r="E23" s="603" t="s">
        <v>1223</v>
      </c>
      <c r="F23" s="108">
        <v>0</v>
      </c>
      <c r="G23" s="109">
        <v>0</v>
      </c>
    </row>
    <row r="24" spans="1:7" ht="12" customHeight="1" x14ac:dyDescent="0.2">
      <c r="A24" s="213">
        <v>3</v>
      </c>
      <c r="E24" s="603" t="s">
        <v>1224</v>
      </c>
      <c r="F24" s="108">
        <v>0</v>
      </c>
      <c r="G24" s="109">
        <v>0</v>
      </c>
    </row>
    <row r="25" spans="1:7" ht="12" customHeight="1" x14ac:dyDescent="0.2">
      <c r="A25" s="213">
        <v>3</v>
      </c>
      <c r="E25" s="603" t="s">
        <v>1225</v>
      </c>
      <c r="F25" s="108">
        <v>0</v>
      </c>
      <c r="G25" s="109">
        <v>0</v>
      </c>
    </row>
    <row r="26" spans="1:7" ht="12" customHeight="1" x14ac:dyDescent="0.2">
      <c r="A26" s="213">
        <v>3</v>
      </c>
      <c r="E26" s="603" t="s">
        <v>1226</v>
      </c>
      <c r="F26" s="108">
        <v>0</v>
      </c>
      <c r="G26" s="109">
        <v>0</v>
      </c>
    </row>
    <row r="27" spans="1:7" ht="12" customHeight="1" x14ac:dyDescent="0.2">
      <c r="A27" s="213">
        <v>3</v>
      </c>
      <c r="E27" s="603" t="s">
        <v>1227</v>
      </c>
      <c r="F27" s="108">
        <v>0</v>
      </c>
      <c r="G27" s="109">
        <v>0</v>
      </c>
    </row>
    <row r="28" spans="1:7" ht="12" customHeight="1" x14ac:dyDescent="0.2">
      <c r="A28" s="213">
        <v>3</v>
      </c>
      <c r="E28" s="210" t="s">
        <v>1088</v>
      </c>
      <c r="F28" s="114">
        <f>SUM(F22:F27)</f>
        <v>0</v>
      </c>
      <c r="G28" s="115">
        <f>SUM(G22:G27)</f>
        <v>0</v>
      </c>
    </row>
    <row r="29" spans="1:7" ht="12" customHeight="1" x14ac:dyDescent="0.2">
      <c r="A29" s="213">
        <v>3</v>
      </c>
      <c r="E29" s="351"/>
      <c r="F29" s="108"/>
      <c r="G29" s="109"/>
    </row>
    <row r="30" spans="1:7" ht="12" hidden="1" customHeight="1" x14ac:dyDescent="0.2">
      <c r="A30" s="213">
        <v>1</v>
      </c>
      <c r="E30" s="210" t="s">
        <v>1089</v>
      </c>
      <c r="F30" s="352"/>
      <c r="G30" s="353"/>
    </row>
    <row r="31" spans="1:7" ht="12" hidden="1" customHeight="1" x14ac:dyDescent="0.2">
      <c r="A31" s="213">
        <v>1</v>
      </c>
      <c r="E31" s="689" t="s">
        <v>709</v>
      </c>
      <c r="F31" s="352">
        <v>0</v>
      </c>
      <c r="G31" s="353">
        <v>0</v>
      </c>
    </row>
    <row r="32" spans="1:7" ht="12" hidden="1" customHeight="1" x14ac:dyDescent="0.2">
      <c r="A32" s="213">
        <v>1</v>
      </c>
      <c r="E32" s="689" t="s">
        <v>1090</v>
      </c>
      <c r="F32" s="352">
        <v>0</v>
      </c>
      <c r="G32" s="353">
        <v>0</v>
      </c>
    </row>
    <row r="33" spans="1:11" ht="12" hidden="1" customHeight="1" x14ac:dyDescent="0.2">
      <c r="A33" s="213">
        <v>1</v>
      </c>
      <c r="E33" s="689" t="s">
        <v>714</v>
      </c>
      <c r="F33" s="352">
        <v>0</v>
      </c>
      <c r="G33" s="353">
        <v>0</v>
      </c>
    </row>
    <row r="34" spans="1:11" ht="12" hidden="1" customHeight="1" x14ac:dyDescent="0.2">
      <c r="A34" s="213">
        <v>1</v>
      </c>
      <c r="E34" s="210" t="s">
        <v>1088</v>
      </c>
      <c r="F34" s="120">
        <f>SUM(F30:F33)</f>
        <v>0</v>
      </c>
      <c r="G34" s="121">
        <f>SUM(G30:G33)</f>
        <v>0</v>
      </c>
    </row>
    <row r="35" spans="1:11" ht="12" hidden="1" customHeight="1" x14ac:dyDescent="0.2">
      <c r="A35" s="213">
        <v>1</v>
      </c>
      <c r="E35" s="316"/>
      <c r="F35" s="108"/>
      <c r="G35" s="109"/>
    </row>
    <row r="36" spans="1:11" ht="12" customHeight="1" x14ac:dyDescent="0.2">
      <c r="A36" s="213">
        <v>3</v>
      </c>
      <c r="D36" s="39" t="s">
        <v>1091</v>
      </c>
      <c r="E36" s="620" t="s">
        <v>1228</v>
      </c>
      <c r="F36" s="690"/>
      <c r="G36" s="690"/>
    </row>
    <row r="37" spans="1:11" ht="4.9000000000000004" customHeight="1" x14ac:dyDescent="0.2">
      <c r="D37" s="39"/>
      <c r="E37" s="620"/>
      <c r="F37" s="690"/>
      <c r="G37" s="690"/>
    </row>
    <row r="38" spans="1:11" ht="24" x14ac:dyDescent="0.2">
      <c r="A38" s="213">
        <v>3</v>
      </c>
      <c r="D38" s="205" t="s">
        <v>1093</v>
      </c>
      <c r="E38" s="1159" t="s">
        <v>1229</v>
      </c>
      <c r="F38" s="1159"/>
      <c r="G38" s="1159"/>
    </row>
    <row r="39" spans="1:11" ht="13.15" customHeight="1" x14ac:dyDescent="0.2">
      <c r="A39" s="213">
        <v>3</v>
      </c>
      <c r="D39" s="39" t="s">
        <v>1230</v>
      </c>
      <c r="E39" s="1214" t="s">
        <v>1096</v>
      </c>
      <c r="F39" s="1214"/>
      <c r="G39" s="1214"/>
    </row>
    <row r="40" spans="1:11" ht="13.15" customHeight="1" x14ac:dyDescent="0.2">
      <c r="A40" s="213">
        <v>3</v>
      </c>
      <c r="D40" s="39" t="s">
        <v>1231</v>
      </c>
      <c r="E40" s="1214" t="s">
        <v>1098</v>
      </c>
      <c r="F40" s="1214"/>
      <c r="G40" s="1214"/>
    </row>
    <row r="41" spans="1:11" hidden="1" x14ac:dyDescent="0.2">
      <c r="A41" s="213">
        <v>1</v>
      </c>
      <c r="E41" s="1215" t="s">
        <v>1099</v>
      </c>
      <c r="F41" s="1215"/>
      <c r="G41" s="1215"/>
    </row>
    <row r="42" spans="1:11" ht="6" customHeight="1" x14ac:dyDescent="0.2">
      <c r="E42" s="660"/>
      <c r="F42" s="660"/>
      <c r="G42" s="660"/>
    </row>
    <row r="43" spans="1:11" x14ac:dyDescent="0.2">
      <c r="E43" s="660"/>
      <c r="F43" s="660"/>
      <c r="G43" s="660"/>
    </row>
    <row r="44" spans="1:11" x14ac:dyDescent="0.2">
      <c r="E44" s="660"/>
      <c r="F44" s="660"/>
      <c r="G44" s="660"/>
    </row>
    <row r="45" spans="1:11" ht="12" customHeight="1" x14ac:dyDescent="0.2">
      <c r="A45" s="213">
        <v>3</v>
      </c>
      <c r="E45" s="336"/>
      <c r="F45" s="690"/>
      <c r="G45" s="690"/>
    </row>
    <row r="46" spans="1:11" ht="12" customHeight="1" x14ac:dyDescent="0.2">
      <c r="A46" s="213">
        <v>3</v>
      </c>
      <c r="B46" s="213" t="s">
        <v>245</v>
      </c>
      <c r="C46" s="214">
        <v>97</v>
      </c>
      <c r="D46" s="3" t="s">
        <v>1232</v>
      </c>
      <c r="E46" s="386" t="str">
        <f ca="1">INDEX(TBLStructure[Full Note Title],MATCH(C46,TBLStructure[Model Reference],0))</f>
        <v>4.4C: Leases</v>
      </c>
      <c r="F46" s="688"/>
      <c r="G46" s="634"/>
    </row>
    <row r="47" spans="1:11" ht="12" customHeight="1" x14ac:dyDescent="0.2">
      <c r="A47" s="213">
        <v>3</v>
      </c>
      <c r="D47" s="4" t="s">
        <v>1233</v>
      </c>
      <c r="E47" s="537" t="s">
        <v>1102</v>
      </c>
      <c r="F47" s="108">
        <v>0</v>
      </c>
      <c r="G47" s="109">
        <v>0</v>
      </c>
      <c r="H47" s="213"/>
      <c r="I47" s="213"/>
      <c r="J47" s="213"/>
      <c r="K47" s="213"/>
    </row>
    <row r="48" spans="1:11" ht="12" customHeight="1" x14ac:dyDescent="0.2">
      <c r="A48" s="213">
        <v>3</v>
      </c>
      <c r="E48" s="337" t="s">
        <v>1106</v>
      </c>
      <c r="F48" s="114">
        <f>SUM(F46:F47)</f>
        <v>0</v>
      </c>
      <c r="G48" s="115">
        <f>SUM(G46:G47)</f>
        <v>0</v>
      </c>
    </row>
    <row r="49" spans="1:11" ht="12" customHeight="1" x14ac:dyDescent="0.2">
      <c r="A49" s="213">
        <v>3</v>
      </c>
      <c r="E49" s="336"/>
      <c r="F49" s="108"/>
      <c r="G49" s="109"/>
    </row>
    <row r="50" spans="1:11" ht="12" customHeight="1" x14ac:dyDescent="0.2">
      <c r="A50" s="213">
        <v>3</v>
      </c>
      <c r="D50" s="39" t="s">
        <v>1104</v>
      </c>
      <c r="E50" s="558" t="s">
        <v>1105</v>
      </c>
      <c r="F50" s="341"/>
      <c r="G50" s="342"/>
    </row>
    <row r="51" spans="1:11" ht="12" customHeight="1" x14ac:dyDescent="0.2">
      <c r="A51" s="213">
        <v>3</v>
      </c>
      <c r="D51" s="39"/>
      <c r="E51" s="691" t="s">
        <v>709</v>
      </c>
      <c r="F51" s="341">
        <v>0</v>
      </c>
      <c r="G51" s="342">
        <v>0</v>
      </c>
    </row>
    <row r="52" spans="1:11" ht="12" customHeight="1" x14ac:dyDescent="0.2">
      <c r="A52" s="213">
        <v>3</v>
      </c>
      <c r="D52" s="216"/>
      <c r="E52" s="691" t="s">
        <v>1090</v>
      </c>
      <c r="F52" s="341">
        <v>0</v>
      </c>
      <c r="G52" s="342">
        <v>0</v>
      </c>
    </row>
    <row r="53" spans="1:11" ht="12" customHeight="1" x14ac:dyDescent="0.2">
      <c r="A53" s="213">
        <v>3</v>
      </c>
      <c r="D53" s="216"/>
      <c r="E53" s="691" t="s">
        <v>714</v>
      </c>
      <c r="F53" s="341">
        <v>0</v>
      </c>
      <c r="G53" s="342">
        <v>0</v>
      </c>
    </row>
    <row r="54" spans="1:11" ht="12" customHeight="1" x14ac:dyDescent="0.2">
      <c r="A54" s="213">
        <v>3</v>
      </c>
      <c r="D54" s="216"/>
      <c r="E54" s="692" t="s">
        <v>1106</v>
      </c>
      <c r="F54" s="378">
        <f>SUM(F50:F53)</f>
        <v>0</v>
      </c>
      <c r="G54" s="557">
        <f>SUM(G50:G53)</f>
        <v>0</v>
      </c>
    </row>
    <row r="55" spans="1:11" ht="11.65" customHeight="1" x14ac:dyDescent="0.2">
      <c r="A55" s="213">
        <v>3</v>
      </c>
      <c r="E55" s="316"/>
      <c r="F55" s="316"/>
      <c r="G55" s="316"/>
    </row>
    <row r="56" spans="1:11" s="256" customFormat="1" ht="12.75" customHeight="1" x14ac:dyDescent="0.2">
      <c r="A56" s="256">
        <v>3</v>
      </c>
      <c r="C56" s="288"/>
      <c r="D56" s="39" t="s">
        <v>1107</v>
      </c>
      <c r="E56" s="1159" t="s">
        <v>1234</v>
      </c>
      <c r="F56" s="1159"/>
      <c r="G56" s="1159"/>
    </row>
    <row r="57" spans="1:11" s="256" customFormat="1" ht="12.75" customHeight="1" x14ac:dyDescent="0.2">
      <c r="C57" s="288"/>
      <c r="D57" s="693"/>
      <c r="E57" s="343"/>
      <c r="F57" s="343"/>
      <c r="G57" s="343"/>
    </row>
    <row r="58" spans="1:11" s="256" customFormat="1" ht="39" customHeight="1" x14ac:dyDescent="0.2">
      <c r="A58" s="256">
        <v>3</v>
      </c>
      <c r="C58" s="288"/>
      <c r="D58" s="466" t="s">
        <v>1109</v>
      </c>
      <c r="E58" s="1159" t="s">
        <v>1235</v>
      </c>
      <c r="F58" s="1159"/>
      <c r="G58" s="1159"/>
    </row>
    <row r="59" spans="1:11" s="256" customFormat="1" ht="53.25" customHeight="1" x14ac:dyDescent="0.2">
      <c r="A59" s="256">
        <v>3</v>
      </c>
      <c r="C59" s="288"/>
      <c r="D59" s="205" t="s">
        <v>1236</v>
      </c>
      <c r="E59" s="1159" t="s">
        <v>1237</v>
      </c>
      <c r="F59" s="1159"/>
      <c r="G59" s="1159"/>
    </row>
    <row r="60" spans="1:11" ht="24.6" customHeight="1" x14ac:dyDescent="0.2">
      <c r="A60" s="213">
        <v>3</v>
      </c>
      <c r="D60" s="205" t="s">
        <v>609</v>
      </c>
      <c r="E60" s="1150" t="s">
        <v>1238</v>
      </c>
      <c r="F60" s="1151"/>
      <c r="G60" s="1151"/>
      <c r="H60" s="29"/>
      <c r="I60" s="213"/>
      <c r="J60" s="213"/>
      <c r="K60" s="213"/>
    </row>
    <row r="61" spans="1:11" ht="134.25" customHeight="1" x14ac:dyDescent="0.2">
      <c r="A61" s="213">
        <v>3</v>
      </c>
      <c r="E61" s="336"/>
      <c r="F61" s="336"/>
      <c r="G61" s="336"/>
    </row>
    <row r="62" spans="1:11" ht="30.75" customHeight="1" x14ac:dyDescent="0.2">
      <c r="A62" s="213">
        <v>3</v>
      </c>
      <c r="E62" s="336"/>
      <c r="F62" s="336"/>
      <c r="G62" s="336"/>
    </row>
    <row r="63" spans="1:11" x14ac:dyDescent="0.2">
      <c r="A63" s="213">
        <v>3</v>
      </c>
      <c r="E63" s="336"/>
      <c r="F63" s="317" t="str">
        <f>Contents!F3</f>
        <v>20X2</v>
      </c>
      <c r="G63" s="318" t="str">
        <f>Contents!F4</f>
        <v>20X1</v>
      </c>
    </row>
    <row r="64" spans="1:11" ht="12.75" customHeight="1" thickBot="1" x14ac:dyDescent="0.25">
      <c r="A64" s="213">
        <v>3</v>
      </c>
      <c r="E64" s="531"/>
      <c r="F64" s="320" t="s">
        <v>305</v>
      </c>
      <c r="G64" s="321" t="s">
        <v>305</v>
      </c>
    </row>
    <row r="65" spans="1:7" ht="12" customHeight="1" x14ac:dyDescent="0.2">
      <c r="A65" s="213">
        <v>3</v>
      </c>
      <c r="B65" s="213" t="s">
        <v>245</v>
      </c>
      <c r="C65" s="214">
        <v>98</v>
      </c>
      <c r="E65" s="386" t="str">
        <f ca="1">INDEX(TBLStructure[Full Note Title],MATCH(C65,TBLStructure[Model Reference],0))&amp;"¹"</f>
        <v>4.4D: Deposits¹</v>
      </c>
      <c r="F65" s="316"/>
      <c r="G65" s="316"/>
    </row>
    <row r="66" spans="1:7" ht="12" customHeight="1" x14ac:dyDescent="0.2">
      <c r="A66" s="213">
        <v>3</v>
      </c>
      <c r="E66" s="316" t="s">
        <v>1239</v>
      </c>
      <c r="F66" s="108">
        <v>0</v>
      </c>
      <c r="G66" s="109">
        <v>0</v>
      </c>
    </row>
    <row r="67" spans="1:7" ht="12" customHeight="1" x14ac:dyDescent="0.2">
      <c r="A67" s="213">
        <v>3</v>
      </c>
      <c r="E67" s="316" t="s">
        <v>1240</v>
      </c>
      <c r="F67" s="108">
        <v>0</v>
      </c>
      <c r="G67" s="109">
        <v>0</v>
      </c>
    </row>
    <row r="68" spans="1:7" ht="12" customHeight="1" x14ac:dyDescent="0.2">
      <c r="A68" s="213">
        <v>3</v>
      </c>
      <c r="E68" s="316" t="s">
        <v>1241</v>
      </c>
      <c r="F68" s="108">
        <v>0</v>
      </c>
      <c r="G68" s="109">
        <v>0</v>
      </c>
    </row>
    <row r="69" spans="1:7" ht="12" customHeight="1" x14ac:dyDescent="0.2">
      <c r="A69" s="213">
        <v>3</v>
      </c>
      <c r="E69" s="316" t="s">
        <v>1242</v>
      </c>
      <c r="F69" s="108">
        <v>0</v>
      </c>
      <c r="G69" s="109">
        <v>0</v>
      </c>
    </row>
    <row r="70" spans="1:7" ht="12" customHeight="1" x14ac:dyDescent="0.2">
      <c r="A70" s="213">
        <v>3</v>
      </c>
      <c r="E70" s="316" t="s">
        <v>405</v>
      </c>
      <c r="F70" s="108">
        <v>0</v>
      </c>
      <c r="G70" s="109">
        <v>0</v>
      </c>
    </row>
    <row r="71" spans="1:7" ht="12" customHeight="1" x14ac:dyDescent="0.2">
      <c r="A71" s="213">
        <v>3</v>
      </c>
      <c r="E71" s="327" t="s">
        <v>1119</v>
      </c>
      <c r="F71" s="114">
        <f>SUM(F65:F70)</f>
        <v>0</v>
      </c>
      <c r="G71" s="115">
        <f>SUM(G65:G70)</f>
        <v>0</v>
      </c>
    </row>
    <row r="72" spans="1:7" ht="12" customHeight="1" x14ac:dyDescent="0.2">
      <c r="A72" s="213">
        <v>3</v>
      </c>
      <c r="E72" s="336"/>
      <c r="F72" s="108"/>
      <c r="G72" s="109"/>
    </row>
    <row r="73" spans="1:7" ht="12" hidden="1" customHeight="1" x14ac:dyDescent="0.2">
      <c r="A73" s="213">
        <v>1</v>
      </c>
      <c r="E73" s="210" t="s">
        <v>1120</v>
      </c>
      <c r="F73" s="352"/>
      <c r="G73" s="353"/>
    </row>
    <row r="74" spans="1:7" ht="12" hidden="1" customHeight="1" x14ac:dyDescent="0.2">
      <c r="A74" s="213">
        <v>1</v>
      </c>
      <c r="E74" s="689" t="s">
        <v>865</v>
      </c>
      <c r="F74" s="352">
        <v>0</v>
      </c>
      <c r="G74" s="353">
        <v>0</v>
      </c>
    </row>
    <row r="75" spans="1:7" ht="12" hidden="1" customHeight="1" x14ac:dyDescent="0.2">
      <c r="A75" s="213">
        <v>1</v>
      </c>
      <c r="E75" s="689" t="s">
        <v>866</v>
      </c>
      <c r="F75" s="352">
        <v>0</v>
      </c>
      <c r="G75" s="353">
        <v>0</v>
      </c>
    </row>
    <row r="76" spans="1:7" ht="12" hidden="1" customHeight="1" x14ac:dyDescent="0.2">
      <c r="A76" s="213">
        <v>1</v>
      </c>
      <c r="E76" s="619" t="s">
        <v>1119</v>
      </c>
      <c r="F76" s="120">
        <f>SUM(F73:F75)</f>
        <v>0</v>
      </c>
      <c r="G76" s="121">
        <f>SUM(G73:G75)</f>
        <v>0</v>
      </c>
    </row>
    <row r="77" spans="1:7" ht="12" hidden="1" customHeight="1" x14ac:dyDescent="0.2">
      <c r="A77" s="213">
        <v>1</v>
      </c>
      <c r="E77" s="603"/>
      <c r="F77" s="108"/>
      <c r="G77" s="109"/>
    </row>
    <row r="78" spans="1:7" ht="12" customHeight="1" x14ac:dyDescent="0.2">
      <c r="A78" s="213">
        <v>3</v>
      </c>
      <c r="D78" s="215" t="s">
        <v>1091</v>
      </c>
      <c r="E78" s="351" t="s">
        <v>1243</v>
      </c>
      <c r="F78" s="694"/>
      <c r="G78" s="695"/>
    </row>
    <row r="79" spans="1:7" ht="12" customHeight="1" x14ac:dyDescent="0.2">
      <c r="A79" s="213">
        <v>3</v>
      </c>
      <c r="E79" s="351"/>
      <c r="F79" s="694"/>
      <c r="G79" s="695"/>
    </row>
    <row r="80" spans="1:7" ht="12" customHeight="1" x14ac:dyDescent="0.2">
      <c r="A80" s="213">
        <v>3</v>
      </c>
      <c r="B80" s="213" t="s">
        <v>245</v>
      </c>
      <c r="C80" s="214">
        <v>99</v>
      </c>
      <c r="E80" s="612" t="str">
        <f ca="1">INDEX(TBLStructure[Full Note Title],MATCH(C80,TBLStructure[Model Reference],0))&amp;"¹"</f>
        <v>4.4E: Other interest bearing liabilities¹</v>
      </c>
      <c r="F80" s="696"/>
      <c r="G80" s="697"/>
    </row>
    <row r="81" spans="1:7" ht="12" customHeight="1" x14ac:dyDescent="0.2">
      <c r="A81" s="213">
        <v>3</v>
      </c>
      <c r="E81" s="603" t="s">
        <v>1122</v>
      </c>
      <c r="F81" s="108">
        <v>0</v>
      </c>
      <c r="G81" s="109">
        <v>0</v>
      </c>
    </row>
    <row r="82" spans="1:7" ht="12" customHeight="1" x14ac:dyDescent="0.2">
      <c r="A82" s="213">
        <v>3</v>
      </c>
      <c r="E82" s="603" t="s">
        <v>1244</v>
      </c>
      <c r="F82" s="108">
        <v>0</v>
      </c>
      <c r="G82" s="109">
        <v>0</v>
      </c>
    </row>
    <row r="83" spans="1:7" ht="12" customHeight="1" x14ac:dyDescent="0.2">
      <c r="A83" s="213">
        <v>3</v>
      </c>
      <c r="E83" s="607" t="s">
        <v>1245</v>
      </c>
      <c r="F83" s="108">
        <v>0</v>
      </c>
      <c r="G83" s="109">
        <v>0</v>
      </c>
    </row>
    <row r="84" spans="1:7" ht="12" customHeight="1" x14ac:dyDescent="0.2">
      <c r="A84" s="213">
        <v>3</v>
      </c>
      <c r="E84" s="603" t="s">
        <v>1246</v>
      </c>
      <c r="F84" s="108">
        <v>0</v>
      </c>
      <c r="G84" s="109">
        <v>0</v>
      </c>
    </row>
    <row r="85" spans="1:7" ht="12" customHeight="1" x14ac:dyDescent="0.2">
      <c r="A85" s="213">
        <v>3</v>
      </c>
      <c r="E85" s="603" t="s">
        <v>1123</v>
      </c>
      <c r="F85" s="108">
        <v>0</v>
      </c>
      <c r="G85" s="109">
        <v>0</v>
      </c>
    </row>
    <row r="86" spans="1:7" ht="12" customHeight="1" x14ac:dyDescent="0.2">
      <c r="A86" s="213">
        <v>3</v>
      </c>
      <c r="D86" s="215" t="s">
        <v>1247</v>
      </c>
      <c r="E86" s="603" t="s">
        <v>1125</v>
      </c>
      <c r="F86" s="108">
        <v>0</v>
      </c>
      <c r="G86" s="109">
        <v>0</v>
      </c>
    </row>
    <row r="87" spans="1:7" ht="12" customHeight="1" x14ac:dyDescent="0.2">
      <c r="A87" s="213">
        <v>3</v>
      </c>
      <c r="E87" s="603" t="s">
        <v>1118</v>
      </c>
      <c r="F87" s="108">
        <v>0</v>
      </c>
      <c r="G87" s="109">
        <v>0</v>
      </c>
    </row>
    <row r="88" spans="1:7" ht="12" customHeight="1" x14ac:dyDescent="0.2">
      <c r="A88" s="213">
        <v>3</v>
      </c>
      <c r="E88" s="619" t="s">
        <v>1126</v>
      </c>
      <c r="F88" s="114">
        <f>SUM(F80:F87)</f>
        <v>0</v>
      </c>
      <c r="G88" s="115">
        <f>SUM(G80:G87)</f>
        <v>0</v>
      </c>
    </row>
    <row r="89" spans="1:7" ht="12" customHeight="1" x14ac:dyDescent="0.2">
      <c r="A89" s="213">
        <v>3</v>
      </c>
      <c r="E89" s="351"/>
      <c r="F89" s="108"/>
      <c r="G89" s="109"/>
    </row>
    <row r="90" spans="1:7" ht="12" hidden="1" customHeight="1" x14ac:dyDescent="0.2">
      <c r="A90" s="213">
        <v>1</v>
      </c>
      <c r="E90" s="210" t="s">
        <v>1127</v>
      </c>
      <c r="F90" s="352"/>
      <c r="G90" s="353"/>
    </row>
    <row r="91" spans="1:7" ht="12" hidden="1" customHeight="1" x14ac:dyDescent="0.2">
      <c r="A91" s="213">
        <v>1</v>
      </c>
      <c r="E91" s="689" t="s">
        <v>865</v>
      </c>
      <c r="F91" s="352">
        <v>0</v>
      </c>
      <c r="G91" s="353">
        <v>0</v>
      </c>
    </row>
    <row r="92" spans="1:7" ht="12" hidden="1" customHeight="1" x14ac:dyDescent="0.2">
      <c r="A92" s="213">
        <v>1</v>
      </c>
      <c r="E92" s="689" t="s">
        <v>866</v>
      </c>
      <c r="F92" s="352">
        <v>0</v>
      </c>
      <c r="G92" s="353">
        <v>0</v>
      </c>
    </row>
    <row r="93" spans="1:7" ht="12" hidden="1" customHeight="1" x14ac:dyDescent="0.2">
      <c r="A93" s="213">
        <v>1</v>
      </c>
      <c r="E93" s="619" t="s">
        <v>1126</v>
      </c>
      <c r="F93" s="120">
        <f>SUM(F90:F92)</f>
        <v>0</v>
      </c>
      <c r="G93" s="121">
        <f>SUM(G90:G92)</f>
        <v>0</v>
      </c>
    </row>
    <row r="94" spans="1:7" ht="12" hidden="1" customHeight="1" x14ac:dyDescent="0.2">
      <c r="A94" s="213">
        <v>1</v>
      </c>
      <c r="E94" s="619"/>
      <c r="F94" s="122"/>
      <c r="G94" s="109"/>
    </row>
    <row r="95" spans="1:7" ht="12" customHeight="1" x14ac:dyDescent="0.2">
      <c r="A95" s="213">
        <v>3</v>
      </c>
      <c r="D95" s="215" t="s">
        <v>1091</v>
      </c>
      <c r="E95" s="336" t="s">
        <v>1248</v>
      </c>
      <c r="F95" s="698"/>
      <c r="G95" s="699"/>
    </row>
    <row r="96" spans="1:7" ht="12.75" customHeight="1" x14ac:dyDescent="0.2">
      <c r="A96" s="213">
        <v>3</v>
      </c>
      <c r="E96" s="336"/>
      <c r="F96" s="698"/>
      <c r="G96" s="699"/>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784" spans="8:8" x14ac:dyDescent="0.2">
      <c r="H784" s="263"/>
    </row>
    <row r="793" spans="9:9" x14ac:dyDescent="0.2">
      <c r="I793" s="263"/>
    </row>
    <row r="812" spans="3:11" s="641" customFormat="1" ht="12" x14ac:dyDescent="0.2">
      <c r="C812" s="640"/>
      <c r="D812" s="263"/>
      <c r="E812" s="215"/>
      <c r="F812" s="215"/>
      <c r="G812" s="215"/>
      <c r="H812" s="215"/>
      <c r="I812" s="215"/>
      <c r="J812" s="263"/>
      <c r="K812" s="263"/>
    </row>
  </sheetData>
  <mergeCells count="9">
    <mergeCell ref="E58:G58"/>
    <mergeCell ref="E59:G59"/>
    <mergeCell ref="E60:G60"/>
    <mergeCell ref="B1:C1"/>
    <mergeCell ref="E38:G38"/>
    <mergeCell ref="E39:G39"/>
    <mergeCell ref="E40:G40"/>
    <mergeCell ref="E41:G41"/>
    <mergeCell ref="E56:G56"/>
  </mergeCells>
  <printOptions horizontalCentered="1"/>
  <pageMargins left="0.23622047244094491" right="0.23622047244094491" top="0.74803149606299213" bottom="0.74803149606299213" header="0.31496062992125984" footer="0.31496062992125984"/>
  <pageSetup paperSize="9" scale="90" fitToHeight="0" orientation="portrait" r:id="rId1"/>
  <rowBreaks count="1" manualBreakCount="1">
    <brk id="60" min="4" max="6" man="1"/>
  </rowBreaks>
  <customProperties>
    <customPr name="_pios_id"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1C3D-BAD9-45B1-8D0F-E8D1611E43C2}">
  <sheetPr codeName="Sheet42">
    <tabColor theme="8" tint="0.79998168889431442"/>
  </sheetPr>
  <dimension ref="A1:L852"/>
  <sheetViews>
    <sheetView showGridLines="0" view="pageBreakPreview" topLeftCell="D1" zoomScaleNormal="100" zoomScaleSheetLayoutView="100" workbookViewId="0">
      <selection activeCell="D1" sqref="D1"/>
    </sheetView>
  </sheetViews>
  <sheetFormatPr defaultRowHeight="12.75" x14ac:dyDescent="0.2"/>
  <cols>
    <col min="1" max="1" width="5.5703125" style="213" hidden="1" customWidth="1"/>
    <col min="2" max="2" width="6" style="213" hidden="1" customWidth="1"/>
    <col min="3" max="3" width="2.7109375" style="214" hidden="1" customWidth="1"/>
    <col min="4" max="4" width="18.7109375" style="263" customWidth="1"/>
    <col min="5" max="5" width="48.28515625" style="215" customWidth="1"/>
    <col min="6" max="8" width="11.5703125" style="215" customWidth="1"/>
    <col min="9" max="10" width="9.140625" style="215"/>
    <col min="11" max="9667" width="9.140625" style="213"/>
    <col min="9668" max="9668" width="9.28515625" style="213" customWidth="1"/>
    <col min="9669" max="16384" width="9.140625" style="213"/>
  </cols>
  <sheetData>
    <row r="1" spans="1:12" x14ac:dyDescent="0.2">
      <c r="A1" s="213" t="s">
        <v>0</v>
      </c>
      <c r="B1" s="1143" t="s">
        <v>243</v>
      </c>
      <c r="C1" s="1143"/>
      <c r="D1" s="263" t="s">
        <v>1129</v>
      </c>
    </row>
    <row r="2" spans="1:12" ht="15" customHeight="1" x14ac:dyDescent="0.2">
      <c r="A2" s="213">
        <v>3</v>
      </c>
      <c r="B2" s="213" t="s">
        <v>577</v>
      </c>
      <c r="C2" s="214">
        <v>100</v>
      </c>
      <c r="D2" s="215"/>
      <c r="E2" s="315" t="str">
        <f ca="1">INDEX(TBLStructure[Number],MATCH(C2,TBLStructure[Model Reference],0))&amp;"."&amp;INDEX(TBLStructure[Sub Number],MATCH(C2,TBLStructure[Model Reference],0))&amp;" "&amp;INDEX(TBLStructure[Sub-category],MATCH(C2,TBLStructure[Model Reference],0))</f>
        <v>4.5 Administered - Other Provisions</v>
      </c>
      <c r="F2" s="315"/>
      <c r="G2" s="315"/>
      <c r="H2" s="315"/>
    </row>
    <row r="3" spans="1:12" ht="7.9" customHeight="1" x14ac:dyDescent="0.2">
      <c r="A3" s="213">
        <v>3</v>
      </c>
      <c r="B3" s="1"/>
      <c r="D3" s="443"/>
      <c r="E3" s="687"/>
      <c r="F3" s="687"/>
      <c r="G3" s="687"/>
      <c r="H3" s="316"/>
    </row>
    <row r="4" spans="1:12" ht="15" customHeight="1" x14ac:dyDescent="0.2">
      <c r="A4" s="213">
        <v>3</v>
      </c>
      <c r="B4" s="700"/>
      <c r="D4" s="443"/>
      <c r="E4" s="336"/>
      <c r="F4" s="336"/>
      <c r="G4" s="317" t="str">
        <f>Contents!F3</f>
        <v>20X2</v>
      </c>
      <c r="H4" s="318" t="str">
        <f>Contents!F4</f>
        <v>20X1</v>
      </c>
    </row>
    <row r="5" spans="1:12" ht="15" customHeight="1" thickBot="1" x14ac:dyDescent="0.25">
      <c r="A5" s="213">
        <v>3</v>
      </c>
      <c r="D5" s="443"/>
      <c r="E5" s="531"/>
      <c r="F5" s="531"/>
      <c r="G5" s="320" t="s">
        <v>305</v>
      </c>
      <c r="H5" s="321" t="s">
        <v>305</v>
      </c>
    </row>
    <row r="6" spans="1:12" ht="11.65" customHeight="1" x14ac:dyDescent="0.2">
      <c r="A6" s="213">
        <v>3</v>
      </c>
      <c r="B6" s="213" t="s">
        <v>245</v>
      </c>
      <c r="C6" s="214">
        <v>100</v>
      </c>
      <c r="D6" s="215"/>
      <c r="E6" s="386" t="str">
        <f ca="1">INDEX(TBLStructure[Full Note Title],MATCH(C6,TBLStructure[Model Reference],0))</f>
        <v>4.5A: Taxation refunds to be provided for</v>
      </c>
      <c r="F6" s="122"/>
      <c r="G6" s="109"/>
      <c r="H6" s="316"/>
    </row>
    <row r="7" spans="1:12" ht="12" customHeight="1" x14ac:dyDescent="0.2">
      <c r="A7" s="213">
        <v>3</v>
      </c>
      <c r="D7" s="443"/>
      <c r="E7" s="316" t="s">
        <v>457</v>
      </c>
      <c r="F7" s="122"/>
      <c r="G7" s="108">
        <v>0</v>
      </c>
      <c r="H7" s="109">
        <v>0</v>
      </c>
    </row>
    <row r="8" spans="1:12" ht="12" customHeight="1" x14ac:dyDescent="0.2">
      <c r="A8" s="213">
        <v>3</v>
      </c>
      <c r="D8" s="443"/>
      <c r="E8" s="316" t="s">
        <v>771</v>
      </c>
      <c r="F8" s="122"/>
      <c r="G8" s="108">
        <v>0</v>
      </c>
      <c r="H8" s="109">
        <v>0</v>
      </c>
    </row>
    <row r="9" spans="1:12" ht="12" customHeight="1" x14ac:dyDescent="0.2">
      <c r="A9" s="213">
        <v>3</v>
      </c>
      <c r="D9" s="443"/>
      <c r="E9" s="316" t="s">
        <v>405</v>
      </c>
      <c r="F9" s="122"/>
      <c r="G9" s="108">
        <v>0</v>
      </c>
      <c r="H9" s="109">
        <v>0</v>
      </c>
    </row>
    <row r="10" spans="1:12" ht="12" customHeight="1" x14ac:dyDescent="0.2">
      <c r="A10" s="213">
        <v>3</v>
      </c>
      <c r="D10" s="443"/>
      <c r="E10" s="327" t="s">
        <v>1249</v>
      </c>
      <c r="F10" s="122"/>
      <c r="G10" s="114">
        <f>SUM(G6:G9)</f>
        <v>0</v>
      </c>
      <c r="H10" s="115">
        <f>SUM(H6:H9)</f>
        <v>0</v>
      </c>
    </row>
    <row r="11" spans="1:12" ht="12" hidden="1" customHeight="1" x14ac:dyDescent="0.2">
      <c r="A11" s="213">
        <v>1</v>
      </c>
      <c r="D11" s="443"/>
      <c r="E11" s="327"/>
      <c r="F11" s="122"/>
      <c r="G11" s="122"/>
      <c r="H11" s="123"/>
    </row>
    <row r="12" spans="1:12" ht="12" hidden="1" customHeight="1" x14ac:dyDescent="0.2">
      <c r="A12" s="213">
        <v>1</v>
      </c>
      <c r="D12" s="215"/>
      <c r="E12" s="210" t="s">
        <v>1250</v>
      </c>
      <c r="F12" s="210"/>
      <c r="G12" s="352"/>
      <c r="H12" s="353"/>
      <c r="K12" s="215"/>
      <c r="L12" s="215"/>
    </row>
    <row r="13" spans="1:12" ht="12" hidden="1" customHeight="1" x14ac:dyDescent="0.2">
      <c r="A13" s="213">
        <v>1</v>
      </c>
      <c r="D13" s="215"/>
      <c r="E13" s="689" t="s">
        <v>865</v>
      </c>
      <c r="F13" s="689"/>
      <c r="G13" s="352">
        <v>0</v>
      </c>
      <c r="H13" s="353">
        <v>0</v>
      </c>
      <c r="K13" s="215"/>
      <c r="L13" s="215"/>
    </row>
    <row r="14" spans="1:12" ht="12" hidden="1" customHeight="1" x14ac:dyDescent="0.2">
      <c r="A14" s="213">
        <v>1</v>
      </c>
      <c r="D14" s="215"/>
      <c r="E14" s="689" t="s">
        <v>866</v>
      </c>
      <c r="F14" s="689"/>
      <c r="G14" s="352">
        <v>0</v>
      </c>
      <c r="H14" s="353">
        <v>0</v>
      </c>
      <c r="K14" s="215"/>
      <c r="L14" s="215"/>
    </row>
    <row r="15" spans="1:12" ht="12" hidden="1" customHeight="1" x14ac:dyDescent="0.2">
      <c r="A15" s="213">
        <v>1</v>
      </c>
      <c r="D15" s="215"/>
      <c r="E15" s="619" t="s">
        <v>1249</v>
      </c>
      <c r="F15" s="327"/>
      <c r="G15" s="120">
        <f>SUM(G12:G14)</f>
        <v>0</v>
      </c>
      <c r="H15" s="121">
        <f>SUM(H12:H14)</f>
        <v>0</v>
      </c>
      <c r="K15" s="215"/>
      <c r="L15" s="215"/>
    </row>
    <row r="16" spans="1:12" ht="15" customHeight="1" x14ac:dyDescent="0.2">
      <c r="A16" s="213">
        <v>3</v>
      </c>
      <c r="D16" s="443"/>
      <c r="E16" s="327"/>
      <c r="F16" s="122"/>
      <c r="G16" s="122"/>
      <c r="H16" s="123"/>
    </row>
    <row r="17" spans="1:12" ht="15" customHeight="1" x14ac:dyDescent="0.2">
      <c r="A17" s="213">
        <v>3</v>
      </c>
      <c r="D17" s="443"/>
      <c r="E17" s="327"/>
      <c r="F17" s="122"/>
      <c r="G17" s="122"/>
      <c r="H17" s="123"/>
    </row>
    <row r="18" spans="1:12" ht="15" customHeight="1" x14ac:dyDescent="0.2">
      <c r="A18" s="213">
        <v>3</v>
      </c>
      <c r="D18" s="443"/>
      <c r="E18" s="327"/>
      <c r="F18" s="122"/>
      <c r="G18" s="122"/>
      <c r="H18" s="123"/>
    </row>
    <row r="19" spans="1:12" ht="12" customHeight="1" x14ac:dyDescent="0.2">
      <c r="A19" s="213">
        <v>3</v>
      </c>
      <c r="B19" s="213" t="s">
        <v>245</v>
      </c>
      <c r="C19" s="214">
        <v>101</v>
      </c>
      <c r="D19" s="215"/>
      <c r="E19" s="386" t="str">
        <f ca="1">INDEX(TBLStructure[Full Note Title],MATCH(C19,TBLStructure[Model Reference],0))</f>
        <v>4.5B: Competitive neutrality liabilities</v>
      </c>
      <c r="F19" s="122"/>
      <c r="G19" s="109"/>
      <c r="H19" s="316"/>
    </row>
    <row r="20" spans="1:12" ht="12" customHeight="1" x14ac:dyDescent="0.2">
      <c r="A20" s="213">
        <v>3</v>
      </c>
      <c r="D20" s="443"/>
      <c r="E20" s="343" t="s">
        <v>926</v>
      </c>
      <c r="F20" s="122"/>
      <c r="G20" s="108">
        <v>0</v>
      </c>
      <c r="H20" s="109">
        <v>0</v>
      </c>
    </row>
    <row r="21" spans="1:12" ht="12" customHeight="1" x14ac:dyDescent="0.2">
      <c r="A21" s="213">
        <v>3</v>
      </c>
      <c r="D21" s="443"/>
      <c r="E21" s="337" t="s">
        <v>1130</v>
      </c>
      <c r="F21" s="122"/>
      <c r="G21" s="114">
        <f>SUM(G19:G20)</f>
        <v>0</v>
      </c>
      <c r="H21" s="115">
        <f>SUM(H19:H20)</f>
        <v>0</v>
      </c>
    </row>
    <row r="22" spans="1:12" ht="12" hidden="1" customHeight="1" x14ac:dyDescent="0.2">
      <c r="A22" s="213">
        <v>1</v>
      </c>
      <c r="D22" s="443"/>
      <c r="E22" s="327"/>
      <c r="F22" s="122"/>
      <c r="G22" s="122"/>
      <c r="H22" s="123"/>
    </row>
    <row r="23" spans="1:12" ht="12" hidden="1" customHeight="1" x14ac:dyDescent="0.2">
      <c r="A23" s="213">
        <v>1</v>
      </c>
      <c r="D23" s="215"/>
      <c r="E23" s="210" t="s">
        <v>1131</v>
      </c>
      <c r="F23" s="210"/>
      <c r="G23" s="352"/>
      <c r="H23" s="353"/>
      <c r="K23" s="215"/>
      <c r="L23" s="215"/>
    </row>
    <row r="24" spans="1:12" ht="12" hidden="1" customHeight="1" x14ac:dyDescent="0.2">
      <c r="A24" s="213">
        <v>1</v>
      </c>
      <c r="D24" s="215"/>
      <c r="E24" s="689" t="s">
        <v>865</v>
      </c>
      <c r="F24" s="689"/>
      <c r="G24" s="352">
        <v>0</v>
      </c>
      <c r="H24" s="353">
        <v>0</v>
      </c>
      <c r="K24" s="215"/>
      <c r="L24" s="215"/>
    </row>
    <row r="25" spans="1:12" ht="12" hidden="1" customHeight="1" x14ac:dyDescent="0.2">
      <c r="A25" s="213">
        <v>1</v>
      </c>
      <c r="D25" s="215"/>
      <c r="E25" s="689" t="s">
        <v>866</v>
      </c>
      <c r="F25" s="689"/>
      <c r="G25" s="352">
        <v>0</v>
      </c>
      <c r="H25" s="353">
        <v>0</v>
      </c>
      <c r="K25" s="215"/>
      <c r="L25" s="215"/>
    </row>
    <row r="26" spans="1:12" ht="12" hidden="1" customHeight="1" x14ac:dyDescent="0.2">
      <c r="A26" s="213">
        <v>1</v>
      </c>
      <c r="D26" s="215"/>
      <c r="E26" s="210" t="s">
        <v>1130</v>
      </c>
      <c r="F26" s="327"/>
      <c r="G26" s="120">
        <f>SUM(G23:G25)</f>
        <v>0</v>
      </c>
      <c r="H26" s="121">
        <f>SUM(H23:H25)</f>
        <v>0</v>
      </c>
      <c r="K26" s="215"/>
      <c r="L26" s="215"/>
    </row>
    <row r="27" spans="1:12" ht="15" customHeight="1" x14ac:dyDescent="0.2">
      <c r="A27" s="213">
        <v>3</v>
      </c>
      <c r="D27" s="443"/>
      <c r="E27" s="337"/>
      <c r="F27" s="122"/>
      <c r="G27" s="122"/>
      <c r="H27" s="123"/>
    </row>
    <row r="28" spans="1:12" ht="15" customHeight="1" x14ac:dyDescent="0.2">
      <c r="A28" s="213">
        <v>3</v>
      </c>
      <c r="D28" s="443"/>
      <c r="E28" s="337"/>
      <c r="F28" s="122"/>
      <c r="G28" s="122"/>
      <c r="H28" s="123"/>
    </row>
    <row r="29" spans="1:12" ht="15" customHeight="1" x14ac:dyDescent="0.2">
      <c r="A29" s="213">
        <v>3</v>
      </c>
      <c r="D29" s="443"/>
      <c r="E29" s="337"/>
      <c r="F29" s="122"/>
      <c r="G29" s="122"/>
      <c r="H29" s="123"/>
    </row>
    <row r="30" spans="1:12" ht="12" customHeight="1" x14ac:dyDescent="0.2">
      <c r="A30" s="213">
        <v>3</v>
      </c>
      <c r="B30" s="213" t="s">
        <v>245</v>
      </c>
      <c r="C30" s="214">
        <v>102</v>
      </c>
      <c r="D30" s="215"/>
      <c r="E30" s="386" t="str">
        <f ca="1">INDEX(TBLStructure[Full Note Title],MATCH(C30,TBLStructure[Model Reference],0))</f>
        <v>4.5C: Other provisions</v>
      </c>
      <c r="F30" s="108"/>
      <c r="G30" s="109"/>
      <c r="H30" s="316"/>
    </row>
    <row r="31" spans="1:12" ht="41.65" customHeight="1" x14ac:dyDescent="0.2">
      <c r="A31" s="213">
        <v>3</v>
      </c>
      <c r="D31" s="215"/>
      <c r="E31" s="638"/>
      <c r="F31" s="638" t="s">
        <v>1132</v>
      </c>
      <c r="G31" s="638" t="s">
        <v>1133</v>
      </c>
      <c r="H31" s="638" t="s">
        <v>870</v>
      </c>
    </row>
    <row r="32" spans="1:12" x14ac:dyDescent="0.2">
      <c r="A32" s="213">
        <v>3</v>
      </c>
      <c r="D32" s="215"/>
      <c r="E32" s="639"/>
      <c r="F32" s="639" t="s">
        <v>305</v>
      </c>
      <c r="G32" s="639" t="s">
        <v>305</v>
      </c>
      <c r="H32" s="639" t="s">
        <v>305</v>
      </c>
    </row>
    <row r="33" spans="1:12" x14ac:dyDescent="0.2">
      <c r="A33" s="213">
        <v>3</v>
      </c>
      <c r="D33" s="4" t="s">
        <v>1134</v>
      </c>
      <c r="E33" s="337" t="str">
        <f>_xlfn.CONCAT("As at 1 July "&amp;Contents!F4)</f>
        <v>As at 1 July 20X1</v>
      </c>
      <c r="F33" s="341">
        <v>0</v>
      </c>
      <c r="G33" s="341">
        <v>0</v>
      </c>
      <c r="H33" s="341">
        <f>SUM(F33:G33)</f>
        <v>0</v>
      </c>
    </row>
    <row r="34" spans="1:12" s="272" customFormat="1" x14ac:dyDescent="0.2">
      <c r="A34" s="272">
        <v>1</v>
      </c>
      <c r="C34" s="273"/>
      <c r="D34" s="4" t="s">
        <v>1135</v>
      </c>
      <c r="E34" s="561" t="s">
        <v>1136</v>
      </c>
      <c r="F34" s="591">
        <v>0</v>
      </c>
      <c r="G34" s="591">
        <v>0</v>
      </c>
      <c r="H34" s="591">
        <f>SUM(F34:G34)</f>
        <v>0</v>
      </c>
      <c r="I34" s="356"/>
      <c r="J34" s="356"/>
    </row>
    <row r="35" spans="1:12" x14ac:dyDescent="0.2">
      <c r="A35" s="213">
        <v>3</v>
      </c>
      <c r="D35" s="4" t="s">
        <v>1137</v>
      </c>
      <c r="E35" s="541" t="s">
        <v>1138</v>
      </c>
      <c r="F35" s="591">
        <v>0</v>
      </c>
      <c r="G35" s="591">
        <v>0</v>
      </c>
      <c r="H35" s="591">
        <f>SUM(F35:G35)</f>
        <v>0</v>
      </c>
    </row>
    <row r="36" spans="1:12" x14ac:dyDescent="0.2">
      <c r="A36" s="213">
        <v>3</v>
      </c>
      <c r="D36" s="4" t="s">
        <v>1139</v>
      </c>
      <c r="E36" s="541" t="s">
        <v>1140</v>
      </c>
      <c r="F36" s="591">
        <v>0</v>
      </c>
      <c r="G36" s="591">
        <v>0</v>
      </c>
      <c r="H36" s="591">
        <f>SUM(F36:G36)</f>
        <v>0</v>
      </c>
    </row>
    <row r="37" spans="1:12" ht="12" hidden="1" customHeight="1" x14ac:dyDescent="0.2">
      <c r="A37" s="213">
        <v>1</v>
      </c>
      <c r="D37" s="215"/>
      <c r="E37" s="541" t="s">
        <v>1141</v>
      </c>
      <c r="F37" s="591">
        <v>0</v>
      </c>
      <c r="G37" s="591">
        <v>0</v>
      </c>
      <c r="H37" s="591">
        <f>SUM(F37:G37)</f>
        <v>0</v>
      </c>
    </row>
    <row r="38" spans="1:12" x14ac:dyDescent="0.2">
      <c r="A38" s="213">
        <v>3</v>
      </c>
      <c r="D38" s="4" t="s">
        <v>1134</v>
      </c>
      <c r="E38" s="701" t="str">
        <f>_xlfn.CONCAT("Total as at 30 June "&amp;Contents!F3)</f>
        <v>Total as at 30 June 20X2</v>
      </c>
      <c r="F38" s="601">
        <f>SUM(F33:F37)</f>
        <v>0</v>
      </c>
      <c r="G38" s="601">
        <f>SUM(G33:G37)</f>
        <v>0</v>
      </c>
      <c r="H38" s="601">
        <f>SUM(H33:H37)</f>
        <v>0</v>
      </c>
    </row>
    <row r="39" spans="1:12" ht="12" customHeight="1" x14ac:dyDescent="0.2">
      <c r="A39" s="213">
        <v>3</v>
      </c>
      <c r="E39" s="619"/>
      <c r="F39" s="608"/>
      <c r="G39" s="608"/>
      <c r="H39" s="608"/>
    </row>
    <row r="40" spans="1:12" ht="15" hidden="1" customHeight="1" x14ac:dyDescent="0.2">
      <c r="A40" s="213">
        <v>1</v>
      </c>
      <c r="D40" s="443"/>
      <c r="E40" s="336"/>
      <c r="F40" s="336"/>
      <c r="G40" s="317" t="str">
        <f>Contents!F3</f>
        <v>20X2</v>
      </c>
      <c r="H40" s="318" t="str">
        <f>Contents!F4</f>
        <v>20X1</v>
      </c>
    </row>
    <row r="41" spans="1:12" ht="15" hidden="1" customHeight="1" thickBot="1" x14ac:dyDescent="0.25">
      <c r="A41" s="213">
        <v>1</v>
      </c>
      <c r="D41" s="443"/>
      <c r="E41" s="531"/>
      <c r="F41" s="531"/>
      <c r="G41" s="320" t="s">
        <v>305</v>
      </c>
      <c r="H41" s="321" t="s">
        <v>305</v>
      </c>
    </row>
    <row r="42" spans="1:12" ht="12" hidden="1" customHeight="1" x14ac:dyDescent="0.2">
      <c r="A42" s="213">
        <v>1</v>
      </c>
      <c r="D42" s="215"/>
      <c r="E42" s="210" t="s">
        <v>1142</v>
      </c>
      <c r="F42" s="210"/>
      <c r="G42" s="352"/>
      <c r="H42" s="353"/>
      <c r="K42" s="215"/>
      <c r="L42" s="215"/>
    </row>
    <row r="43" spans="1:12" ht="12" hidden="1" customHeight="1" x14ac:dyDescent="0.2">
      <c r="A43" s="213">
        <v>1</v>
      </c>
      <c r="D43" s="215"/>
      <c r="E43" s="689" t="s">
        <v>865</v>
      </c>
      <c r="F43" s="689"/>
      <c r="G43" s="352">
        <v>0</v>
      </c>
      <c r="H43" s="353">
        <v>0</v>
      </c>
      <c r="K43" s="215"/>
      <c r="L43" s="215"/>
    </row>
    <row r="44" spans="1:12" ht="12" hidden="1" customHeight="1" x14ac:dyDescent="0.2">
      <c r="A44" s="213">
        <v>1</v>
      </c>
      <c r="E44" s="689" t="s">
        <v>866</v>
      </c>
      <c r="F44" s="689"/>
      <c r="G44" s="352">
        <v>0</v>
      </c>
      <c r="H44" s="353">
        <v>0</v>
      </c>
      <c r="K44" s="215"/>
      <c r="L44" s="215"/>
    </row>
    <row r="45" spans="1:12" ht="12" hidden="1" customHeight="1" x14ac:dyDescent="0.2">
      <c r="A45" s="213">
        <v>1</v>
      </c>
      <c r="D45" s="215"/>
      <c r="E45" s="210" t="s">
        <v>1143</v>
      </c>
      <c r="F45" s="619"/>
      <c r="G45" s="120">
        <f>SUM(G42:G44)</f>
        <v>0</v>
      </c>
      <c r="H45" s="121">
        <f>SUM(H42:H44)</f>
        <v>0</v>
      </c>
      <c r="K45" s="215"/>
      <c r="L45" s="215"/>
    </row>
    <row r="46" spans="1:12" ht="12" hidden="1" customHeight="1" x14ac:dyDescent="0.2">
      <c r="A46" s="213">
        <v>1</v>
      </c>
      <c r="D46" s="215"/>
      <c r="E46" s="603"/>
      <c r="F46" s="603"/>
      <c r="G46" s="603"/>
      <c r="H46" s="603"/>
    </row>
    <row r="47" spans="1:12" ht="28.15" customHeight="1" x14ac:dyDescent="0.2">
      <c r="A47" s="213">
        <v>3</v>
      </c>
      <c r="D47" s="43" t="s">
        <v>1144</v>
      </c>
      <c r="E47" s="1216" t="s">
        <v>1251</v>
      </c>
      <c r="F47" s="1216"/>
      <c r="G47" s="1216"/>
      <c r="H47" s="1216"/>
    </row>
    <row r="48" spans="1:12" s="293" customFormat="1" ht="33" customHeight="1" x14ac:dyDescent="0.2">
      <c r="C48" s="294"/>
      <c r="D48" s="485" t="s">
        <v>1146</v>
      </c>
      <c r="E48" s="1204" t="s">
        <v>1147</v>
      </c>
      <c r="F48" s="1204"/>
      <c r="G48" s="1204"/>
      <c r="H48" s="1204"/>
      <c r="I48" s="216"/>
      <c r="J48" s="216"/>
    </row>
    <row r="49" spans="1:8" ht="37.9" hidden="1" customHeight="1" x14ac:dyDescent="0.2">
      <c r="A49" s="213">
        <v>3</v>
      </c>
      <c r="D49" s="215"/>
      <c r="E49" s="1188" t="s">
        <v>1148</v>
      </c>
      <c r="F49" s="1188"/>
      <c r="G49" s="1188"/>
      <c r="H49" s="1188"/>
    </row>
    <row r="50" spans="1:8" x14ac:dyDescent="0.2">
      <c r="A50" s="213">
        <v>3</v>
      </c>
      <c r="D50" s="209"/>
      <c r="E50" s="343"/>
      <c r="F50" s="343"/>
      <c r="G50" s="343"/>
      <c r="H50" s="343"/>
    </row>
    <row r="51" spans="1:8" x14ac:dyDescent="0.2">
      <c r="A51" s="213">
        <v>3</v>
      </c>
      <c r="D51" s="209"/>
      <c r="E51" s="343"/>
      <c r="F51" s="343"/>
      <c r="G51" s="343"/>
      <c r="H51" s="343"/>
    </row>
    <row r="52" spans="1:8" x14ac:dyDescent="0.2">
      <c r="A52" s="213">
        <v>3</v>
      </c>
      <c r="D52" s="209"/>
      <c r="E52" s="343"/>
      <c r="F52" s="343"/>
      <c r="G52" s="343"/>
      <c r="H52" s="343"/>
    </row>
    <row r="53" spans="1:8" x14ac:dyDescent="0.2">
      <c r="D53" s="209"/>
    </row>
    <row r="54" spans="1:8" x14ac:dyDescent="0.2">
      <c r="D54" s="209"/>
    </row>
    <row r="55" spans="1:8" x14ac:dyDescent="0.2">
      <c r="D55" s="209"/>
    </row>
    <row r="56" spans="1:8" x14ac:dyDescent="0.2">
      <c r="D56" s="209"/>
    </row>
    <row r="57" spans="1:8" x14ac:dyDescent="0.2">
      <c r="D57" s="209"/>
    </row>
    <row r="58" spans="1:8" x14ac:dyDescent="0.2">
      <c r="D58" s="209"/>
    </row>
    <row r="59" spans="1:8" x14ac:dyDescent="0.2">
      <c r="D59" s="209"/>
    </row>
    <row r="60" spans="1:8" x14ac:dyDescent="0.2">
      <c r="D60" s="209"/>
    </row>
    <row r="61" spans="1:8" x14ac:dyDescent="0.2">
      <c r="D61" s="209"/>
    </row>
    <row r="62" spans="1:8" x14ac:dyDescent="0.2">
      <c r="D62" s="209"/>
    </row>
    <row r="63" spans="1:8" x14ac:dyDescent="0.2">
      <c r="D63" s="209"/>
    </row>
    <row r="64" spans="1:8" x14ac:dyDescent="0.2">
      <c r="D64" s="209"/>
    </row>
    <row r="65" spans="4:4" x14ac:dyDescent="0.2">
      <c r="D65" s="209"/>
    </row>
    <row r="66" spans="4:4" x14ac:dyDescent="0.2">
      <c r="D66" s="209"/>
    </row>
    <row r="67" spans="4:4" x14ac:dyDescent="0.2">
      <c r="D67" s="209"/>
    </row>
    <row r="68" spans="4:4" x14ac:dyDescent="0.2">
      <c r="D68" s="209"/>
    </row>
    <row r="69" spans="4:4" x14ac:dyDescent="0.2">
      <c r="D69" s="209"/>
    </row>
    <row r="70" spans="4:4" x14ac:dyDescent="0.2">
      <c r="D70" s="209"/>
    </row>
    <row r="71" spans="4:4" x14ac:dyDescent="0.2">
      <c r="D71" s="209"/>
    </row>
    <row r="72" spans="4:4" x14ac:dyDescent="0.2">
      <c r="D72" s="209"/>
    </row>
    <row r="73" spans="4:4" x14ac:dyDescent="0.2">
      <c r="D73" s="209"/>
    </row>
    <row r="74" spans="4:4" x14ac:dyDescent="0.2">
      <c r="D74" s="209"/>
    </row>
    <row r="75" spans="4:4" x14ac:dyDescent="0.2">
      <c r="D75" s="209"/>
    </row>
    <row r="76" spans="4:4" x14ac:dyDescent="0.2">
      <c r="D76" s="209"/>
    </row>
    <row r="77" spans="4:4" x14ac:dyDescent="0.2">
      <c r="D77" s="209"/>
    </row>
    <row r="78" spans="4:4" x14ac:dyDescent="0.2">
      <c r="D78" s="209"/>
    </row>
    <row r="79" spans="4:4" x14ac:dyDescent="0.2">
      <c r="D79" s="209"/>
    </row>
    <row r="80" spans="4:4" x14ac:dyDescent="0.2">
      <c r="D80" s="209"/>
    </row>
    <row r="81" spans="4:4" x14ac:dyDescent="0.2">
      <c r="D81" s="209"/>
    </row>
    <row r="83" spans="4:4" x14ac:dyDescent="0.2">
      <c r="D83" s="443"/>
    </row>
    <row r="92" spans="4:4" ht="26.25" customHeight="1" x14ac:dyDescent="0.2"/>
    <row r="93" spans="4:4" ht="3.75" customHeight="1" x14ac:dyDescent="0.2"/>
    <row r="94" spans="4:4" ht="36" customHeight="1" x14ac:dyDescent="0.2"/>
    <row r="95" spans="4:4" ht="3.75" customHeight="1" x14ac:dyDescent="0.2"/>
    <row r="852" spans="3:10" s="641" customFormat="1" ht="12" x14ac:dyDescent="0.2">
      <c r="C852" s="640"/>
      <c r="D852" s="263"/>
      <c r="E852" s="215"/>
      <c r="F852" s="215"/>
      <c r="G852" s="215"/>
      <c r="H852" s="215"/>
      <c r="I852" s="263"/>
      <c r="J852" s="263"/>
    </row>
  </sheetData>
  <mergeCells count="4">
    <mergeCell ref="B1:C1"/>
    <mergeCell ref="E47:H47"/>
    <mergeCell ref="E48:H48"/>
    <mergeCell ref="E49:H49"/>
  </mergeCells>
  <printOptions horizontalCentered="1"/>
  <pageMargins left="0.23622047244094491" right="0.23622047244094491" top="0.74803149606299213" bottom="0.74803149606299213" header="0.31496062992125984" footer="0.31496062992125984"/>
  <pageSetup paperSize="9" scale="97" fitToHeight="0" orientation="portrait" r:id="rId1"/>
  <customProperties>
    <customPr name="_pios_id" r:id="rId2"/>
  </customPropertie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BD03-5F36-4C67-B9C2-9558FF4433A5}">
  <sheetPr codeName="Sheet26">
    <tabColor theme="5" tint="0.79998168889431442"/>
    <pageSetUpPr autoPageBreaks="0"/>
  </sheetPr>
  <dimension ref="A1:K108"/>
  <sheetViews>
    <sheetView showGridLines="0" view="pageBreakPreview" topLeftCell="D54" zoomScaleNormal="100" zoomScaleSheetLayoutView="100" workbookViewId="0">
      <selection activeCell="W94" sqref="W94"/>
    </sheetView>
  </sheetViews>
  <sheetFormatPr defaultRowHeight="12.75" x14ac:dyDescent="0.2"/>
  <cols>
    <col min="1" max="1" width="8.7109375" style="213" hidden="1" customWidth="1"/>
    <col min="2" max="3" width="3.7109375" style="213" hidden="1" customWidth="1"/>
    <col min="4" max="4" width="23.7109375" style="215" customWidth="1"/>
    <col min="5" max="5" width="33.85546875" style="215" customWidth="1"/>
    <col min="6" max="10" width="13.42578125" style="215" customWidth="1"/>
    <col min="11" max="9655" width="9.140625" style="213"/>
    <col min="9656" max="9656" width="9.28515625" style="213" customWidth="1"/>
    <col min="9657" max="16383" width="9.140625" style="213"/>
    <col min="16384" max="16384" width="8.7109375" style="213" customWidth="1"/>
  </cols>
  <sheetData>
    <row r="1" spans="1:11" x14ac:dyDescent="0.2">
      <c r="A1" s="213" t="s">
        <v>0</v>
      </c>
      <c r="B1" s="1143" t="s">
        <v>243</v>
      </c>
      <c r="C1" s="1143"/>
      <c r="D1" s="215" t="s">
        <v>1252</v>
      </c>
      <c r="E1" s="222"/>
      <c r="F1" s="222"/>
      <c r="G1" s="222"/>
      <c r="H1" s="222"/>
      <c r="I1" s="222"/>
      <c r="J1" s="222"/>
      <c r="K1" s="221"/>
    </row>
    <row r="2" spans="1:11" ht="12" customHeight="1" x14ac:dyDescent="0.2">
      <c r="A2" s="213">
        <v>3</v>
      </c>
      <c r="E2" s="222"/>
      <c r="F2" s="222"/>
      <c r="G2" s="222"/>
      <c r="H2" s="222"/>
      <c r="I2" s="222"/>
      <c r="J2" s="222"/>
      <c r="K2" s="221"/>
    </row>
    <row r="3" spans="1:11" ht="15" customHeight="1" x14ac:dyDescent="0.2">
      <c r="A3" s="213">
        <v>3</v>
      </c>
      <c r="B3" s="213" t="s">
        <v>577</v>
      </c>
      <c r="C3" s="213">
        <v>103</v>
      </c>
      <c r="E3" s="224" t="str">
        <f ca="1">INDEX(TBLStructure[Number],MATCH(C3,TBLStructure[Model Reference],0))&amp;"."&amp;INDEX(TBLStructure[Sub Number],MATCH(C3,TBLStructure[Model Reference],0))&amp;" "&amp;INDEX(TBLStructure[Sub-category],MATCH(C3,TBLStructure[Model Reference],0))</f>
        <v>5.1 Appropriations</v>
      </c>
      <c r="F3" s="224"/>
      <c r="G3" s="224"/>
      <c r="H3" s="224"/>
      <c r="I3" s="224"/>
      <c r="J3" s="224"/>
    </row>
    <row r="4" spans="1:11" ht="7.9" customHeight="1" x14ac:dyDescent="0.2">
      <c r="A4" s="213">
        <v>3</v>
      </c>
    </row>
    <row r="5" spans="1:11" ht="12" customHeight="1" x14ac:dyDescent="0.2">
      <c r="A5" s="213">
        <v>3</v>
      </c>
      <c r="B5" s="1" t="s">
        <v>245</v>
      </c>
      <c r="C5" s="1">
        <v>103</v>
      </c>
      <c r="D5" s="1099" t="s">
        <v>1253</v>
      </c>
      <c r="E5" s="448" t="str">
        <f ca="1">INDEX(TBLStructure[Full Note Title],MATCH(C5,TBLStructure[Model Reference],0))</f>
        <v>5.1A: Annual appropriations ('recoverable GST exclusive')</v>
      </c>
      <c r="F5" s="234"/>
      <c r="G5" s="234"/>
      <c r="H5" s="234"/>
      <c r="I5" s="234"/>
      <c r="J5" s="234"/>
    </row>
    <row r="6" spans="1:11" ht="7.9" customHeight="1" x14ac:dyDescent="0.2">
      <c r="A6" s="213">
        <v>3</v>
      </c>
      <c r="D6" s="1099"/>
      <c r="E6" s="702"/>
    </row>
    <row r="7" spans="1:11" ht="13.15" customHeight="1" x14ac:dyDescent="0.2">
      <c r="A7" s="213">
        <v>3</v>
      </c>
      <c r="D7" s="1099"/>
      <c r="E7" s="1231" t="str">
        <f>_xlfn.CONCAT("Annual Appropriations for "&amp;Contents!F3)</f>
        <v>Annual Appropriations for 20X2</v>
      </c>
      <c r="F7" s="1231"/>
      <c r="G7" s="1231"/>
      <c r="H7" s="1231"/>
      <c r="I7" s="1231"/>
      <c r="J7" s="1231"/>
    </row>
    <row r="8" spans="1:11" ht="48" customHeight="1" x14ac:dyDescent="0.2">
      <c r="A8" s="213">
        <v>3</v>
      </c>
      <c r="D8" s="1099"/>
      <c r="E8" s="703"/>
      <c r="F8" s="275" t="s">
        <v>1254</v>
      </c>
      <c r="G8" s="275" t="s">
        <v>1255</v>
      </c>
      <c r="H8" s="275" t="s">
        <v>1256</v>
      </c>
      <c r="I8" s="275" t="str">
        <f>"Appropriation applied in " &amp; Contents!F3 &amp; " (current and prior years)"</f>
        <v>Appropriation applied in 20X2 (current and prior years)</v>
      </c>
      <c r="J8" s="275" t="s">
        <v>1257</v>
      </c>
    </row>
    <row r="9" spans="1:11" ht="12" customHeight="1" x14ac:dyDescent="0.2">
      <c r="A9" s="213">
        <v>3</v>
      </c>
      <c r="E9" s="704"/>
      <c r="F9" s="412" t="s">
        <v>249</v>
      </c>
      <c r="G9" s="412" t="s">
        <v>249</v>
      </c>
      <c r="H9" s="412" t="s">
        <v>249</v>
      </c>
      <c r="I9" s="412" t="s">
        <v>249</v>
      </c>
      <c r="J9" s="412" t="s">
        <v>249</v>
      </c>
    </row>
    <row r="10" spans="1:11" ht="12" customHeight="1" x14ac:dyDescent="0.2">
      <c r="A10" s="213">
        <v>3</v>
      </c>
      <c r="E10" s="703" t="s">
        <v>3</v>
      </c>
      <c r="F10" s="287"/>
      <c r="G10" s="287"/>
      <c r="H10" s="287"/>
      <c r="I10" s="236"/>
      <c r="J10" s="287"/>
    </row>
    <row r="11" spans="1:11" ht="12" customHeight="1" x14ac:dyDescent="0.2">
      <c r="A11" s="213">
        <v>3</v>
      </c>
      <c r="E11" s="705" t="s">
        <v>1258</v>
      </c>
      <c r="F11" s="40">
        <v>0</v>
      </c>
      <c r="G11" s="40">
        <v>0</v>
      </c>
      <c r="H11" s="40">
        <v>0</v>
      </c>
      <c r="I11" s="40">
        <v>0</v>
      </c>
      <c r="J11" s="40">
        <v>0</v>
      </c>
    </row>
    <row r="12" spans="1:11" ht="12" customHeight="1" x14ac:dyDescent="0.2">
      <c r="A12" s="213">
        <v>3</v>
      </c>
      <c r="E12" s="705" t="s">
        <v>1259</v>
      </c>
      <c r="F12" s="40">
        <v>0</v>
      </c>
      <c r="G12" s="40">
        <v>0</v>
      </c>
      <c r="H12" s="40">
        <v>0</v>
      </c>
      <c r="I12" s="40">
        <v>0</v>
      </c>
      <c r="J12" s="40">
        <v>0</v>
      </c>
    </row>
    <row r="13" spans="1:11" ht="12" customHeight="1" x14ac:dyDescent="0.2">
      <c r="A13" s="213">
        <v>3</v>
      </c>
      <c r="E13" s="705" t="s">
        <v>1260</v>
      </c>
      <c r="F13" s="40"/>
      <c r="G13" s="40"/>
      <c r="H13" s="40"/>
      <c r="I13" s="40"/>
      <c r="J13" s="40"/>
    </row>
    <row r="14" spans="1:11" ht="12" customHeight="1" x14ac:dyDescent="0.2">
      <c r="A14" s="213">
        <v>3</v>
      </c>
      <c r="E14" s="706" t="s">
        <v>1261</v>
      </c>
      <c r="F14" s="40">
        <v>0</v>
      </c>
      <c r="G14" s="40">
        <v>0</v>
      </c>
      <c r="H14" s="40">
        <v>0</v>
      </c>
      <c r="I14" s="40">
        <v>0</v>
      </c>
      <c r="J14" s="40">
        <v>0</v>
      </c>
    </row>
    <row r="15" spans="1:11" ht="12" customHeight="1" x14ac:dyDescent="0.2">
      <c r="A15" s="213">
        <v>3</v>
      </c>
      <c r="E15" s="706" t="s">
        <v>140</v>
      </c>
      <c r="F15" s="40">
        <v>0</v>
      </c>
      <c r="G15" s="40">
        <v>0</v>
      </c>
      <c r="H15" s="40">
        <v>0</v>
      </c>
      <c r="I15" s="40">
        <v>0</v>
      </c>
      <c r="J15" s="40">
        <v>0</v>
      </c>
    </row>
    <row r="16" spans="1:11" ht="12" customHeight="1" x14ac:dyDescent="0.2">
      <c r="A16" s="213">
        <v>3</v>
      </c>
      <c r="E16" s="707" t="s">
        <v>1262</v>
      </c>
      <c r="F16" s="35">
        <f>SUM(F10:F15)</f>
        <v>0</v>
      </c>
      <c r="G16" s="35">
        <f>SUM(G10:G15)</f>
        <v>0</v>
      </c>
      <c r="H16" s="35">
        <f>SUM(H10:H15)</f>
        <v>0</v>
      </c>
      <c r="I16" s="35">
        <f>SUM(I10:I15)</f>
        <v>0</v>
      </c>
      <c r="J16" s="35">
        <f>SUM(J10:J15)</f>
        <v>0</v>
      </c>
    </row>
    <row r="17" spans="1:11" ht="12" customHeight="1" x14ac:dyDescent="0.2">
      <c r="A17" s="213">
        <v>3</v>
      </c>
      <c r="E17" s="629" t="s">
        <v>4</v>
      </c>
      <c r="F17" s="122"/>
      <c r="G17" s="122"/>
      <c r="H17" s="122"/>
      <c r="I17" s="122"/>
      <c r="J17" s="122"/>
    </row>
    <row r="18" spans="1:11" ht="12" customHeight="1" x14ac:dyDescent="0.2">
      <c r="A18" s="213">
        <v>3</v>
      </c>
      <c r="E18" s="708" t="s">
        <v>1258</v>
      </c>
      <c r="F18" s="122"/>
      <c r="G18" s="122"/>
      <c r="H18" s="122"/>
      <c r="I18" s="122"/>
      <c r="J18" s="122"/>
    </row>
    <row r="19" spans="1:11" ht="12" customHeight="1" x14ac:dyDescent="0.2">
      <c r="A19" s="213">
        <v>3</v>
      </c>
      <c r="E19" s="709" t="s">
        <v>1259</v>
      </c>
      <c r="F19" s="608">
        <v>0</v>
      </c>
      <c r="G19" s="608">
        <v>0</v>
      </c>
      <c r="H19" s="122">
        <v>0</v>
      </c>
      <c r="I19" s="608">
        <v>0</v>
      </c>
      <c r="J19" s="608">
        <v>0</v>
      </c>
    </row>
    <row r="20" spans="1:11" ht="12" customHeight="1" x14ac:dyDescent="0.2">
      <c r="A20" s="213">
        <v>3</v>
      </c>
      <c r="E20" s="709" t="s">
        <v>1263</v>
      </c>
      <c r="F20" s="608">
        <v>0</v>
      </c>
      <c r="G20" s="608">
        <v>0</v>
      </c>
      <c r="H20" s="122">
        <v>0</v>
      </c>
      <c r="I20" s="608">
        <v>0</v>
      </c>
      <c r="J20" s="608">
        <v>0</v>
      </c>
    </row>
    <row r="21" spans="1:11" ht="23.25" customHeight="1" x14ac:dyDescent="0.2">
      <c r="A21" s="213">
        <v>3</v>
      </c>
      <c r="E21" s="709" t="s">
        <v>102</v>
      </c>
      <c r="F21" s="608">
        <v>0</v>
      </c>
      <c r="G21" s="608">
        <v>0</v>
      </c>
      <c r="H21" s="122">
        <v>0</v>
      </c>
      <c r="I21" s="608">
        <v>0</v>
      </c>
      <c r="J21" s="608">
        <v>0</v>
      </c>
    </row>
    <row r="22" spans="1:11" ht="12" customHeight="1" x14ac:dyDescent="0.2">
      <c r="A22" s="213">
        <v>3</v>
      </c>
      <c r="E22" s="710" t="s">
        <v>1260</v>
      </c>
      <c r="F22" s="608"/>
      <c r="G22" s="608"/>
      <c r="H22" s="122"/>
      <c r="I22" s="608"/>
      <c r="J22" s="608"/>
    </row>
    <row r="23" spans="1:11" ht="12" customHeight="1" x14ac:dyDescent="0.2">
      <c r="A23" s="213">
        <v>3</v>
      </c>
      <c r="E23" s="711" t="s">
        <v>1264</v>
      </c>
      <c r="F23" s="608">
        <v>0</v>
      </c>
      <c r="G23" s="608">
        <v>0</v>
      </c>
      <c r="H23" s="122">
        <v>0</v>
      </c>
      <c r="I23" s="608">
        <v>0</v>
      </c>
      <c r="J23" s="608">
        <v>0</v>
      </c>
    </row>
    <row r="24" spans="1:11" ht="12" customHeight="1" x14ac:dyDescent="0.2">
      <c r="A24" s="213">
        <v>3</v>
      </c>
      <c r="E24" s="709" t="s">
        <v>1265</v>
      </c>
      <c r="F24" s="608">
        <v>0</v>
      </c>
      <c r="G24" s="608">
        <v>0</v>
      </c>
      <c r="H24" s="122">
        <v>0</v>
      </c>
      <c r="I24" s="608">
        <v>0</v>
      </c>
      <c r="J24" s="608">
        <v>0</v>
      </c>
    </row>
    <row r="25" spans="1:11" ht="12" customHeight="1" x14ac:dyDescent="0.2">
      <c r="A25" s="213">
        <v>3</v>
      </c>
      <c r="E25" s="709" t="s">
        <v>1266</v>
      </c>
      <c r="F25" s="608">
        <v>0</v>
      </c>
      <c r="G25" s="608">
        <v>0</v>
      </c>
      <c r="H25" s="608">
        <v>0</v>
      </c>
      <c r="I25" s="608">
        <v>0</v>
      </c>
      <c r="J25" s="608">
        <v>0</v>
      </c>
    </row>
    <row r="26" spans="1:11" ht="24.75" customHeight="1" x14ac:dyDescent="0.2">
      <c r="A26" s="213">
        <v>3</v>
      </c>
      <c r="E26" s="709" t="s">
        <v>102</v>
      </c>
      <c r="F26" s="608">
        <v>0</v>
      </c>
      <c r="G26" s="608">
        <v>0</v>
      </c>
      <c r="H26" s="608">
        <v>0</v>
      </c>
      <c r="I26" s="608">
        <v>0</v>
      </c>
      <c r="J26" s="608">
        <v>0</v>
      </c>
    </row>
    <row r="27" spans="1:11" ht="12" customHeight="1" x14ac:dyDescent="0.2">
      <c r="A27" s="213">
        <v>3</v>
      </c>
      <c r="E27" s="712" t="s">
        <v>1267</v>
      </c>
      <c r="F27" s="114">
        <f>SUM(F18:F26)</f>
        <v>0</v>
      </c>
      <c r="G27" s="114">
        <f>SUM(G18:G26)</f>
        <v>0</v>
      </c>
      <c r="H27" s="114">
        <f>SUM(H18:H26)</f>
        <v>0</v>
      </c>
      <c r="I27" s="114">
        <f>SUM(I18:I26)</f>
        <v>0</v>
      </c>
      <c r="J27" s="114">
        <f>SUM(J18:J26)</f>
        <v>0</v>
      </c>
    </row>
    <row r="28" spans="1:11" ht="6.6" customHeight="1" x14ac:dyDescent="0.2">
      <c r="A28" s="213">
        <v>3</v>
      </c>
      <c r="E28" s="703"/>
      <c r="F28" s="92"/>
      <c r="G28" s="92"/>
      <c r="H28" s="92"/>
      <c r="I28" s="92"/>
      <c r="J28" s="92"/>
    </row>
    <row r="29" spans="1:11" ht="109.5" customHeight="1" x14ac:dyDescent="0.2">
      <c r="A29" s="213">
        <v>3</v>
      </c>
      <c r="E29" s="1145" t="s">
        <v>1268</v>
      </c>
      <c r="F29" s="1145"/>
      <c r="G29" s="1145"/>
      <c r="H29" s="1145"/>
      <c r="I29" s="1145"/>
      <c r="J29" s="1145"/>
      <c r="K29" s="1053"/>
    </row>
    <row r="30" spans="1:11" x14ac:dyDescent="0.2">
      <c r="A30" s="213">
        <v>3</v>
      </c>
      <c r="E30" s="703"/>
      <c r="F30" s="703"/>
      <c r="G30" s="287"/>
      <c r="H30" s="287"/>
      <c r="I30" s="287"/>
      <c r="J30" s="287"/>
    </row>
    <row r="31" spans="1:11" ht="12" customHeight="1" x14ac:dyDescent="0.2">
      <c r="A31" s="213">
        <v>3</v>
      </c>
      <c r="E31" s="1232" t="str">
        <f>_xlfn.CONCAT("Annual Appropriations for "&amp;Contents!F4)</f>
        <v>Annual Appropriations for 20X1</v>
      </c>
      <c r="F31" s="1232"/>
      <c r="G31" s="1232"/>
      <c r="H31" s="1232"/>
      <c r="I31" s="1232"/>
      <c r="J31" s="1232"/>
    </row>
    <row r="32" spans="1:11" ht="26.25" x14ac:dyDescent="0.2">
      <c r="A32" s="213">
        <v>3</v>
      </c>
      <c r="E32" s="39"/>
      <c r="F32" s="287" t="s">
        <v>1269</v>
      </c>
      <c r="G32" s="287" t="s">
        <v>1270</v>
      </c>
      <c r="H32" s="287" t="s">
        <v>1256</v>
      </c>
      <c r="I32" s="287" t="str">
        <f>"Appropriation applied in " &amp; Contents!F4</f>
        <v>Appropriation applied in 20X1</v>
      </c>
      <c r="J32" s="287" t="s">
        <v>1271</v>
      </c>
    </row>
    <row r="33" spans="1:10" x14ac:dyDescent="0.2">
      <c r="A33" s="213">
        <v>3</v>
      </c>
      <c r="E33" s="713"/>
      <c r="F33" s="714" t="s">
        <v>249</v>
      </c>
      <c r="G33" s="714" t="s">
        <v>249</v>
      </c>
      <c r="H33" s="714" t="s">
        <v>249</v>
      </c>
      <c r="I33" s="714" t="s">
        <v>249</v>
      </c>
      <c r="J33" s="714" t="s">
        <v>249</v>
      </c>
    </row>
    <row r="34" spans="1:10" ht="12" customHeight="1" x14ac:dyDescent="0.2">
      <c r="A34" s="213">
        <v>3</v>
      </c>
      <c r="E34" s="39" t="s">
        <v>3</v>
      </c>
      <c r="F34" s="287"/>
      <c r="G34" s="287"/>
      <c r="H34" s="265"/>
      <c r="I34" s="287"/>
      <c r="J34" s="265"/>
    </row>
    <row r="35" spans="1:10" ht="12" customHeight="1" x14ac:dyDescent="0.2">
      <c r="A35" s="213">
        <v>3</v>
      </c>
      <c r="E35" s="705" t="s">
        <v>1258</v>
      </c>
      <c r="F35" s="93">
        <v>0</v>
      </c>
      <c r="G35" s="93">
        <v>0</v>
      </c>
      <c r="H35" s="93">
        <v>0</v>
      </c>
      <c r="I35" s="93">
        <v>0</v>
      </c>
      <c r="J35" s="93">
        <v>0</v>
      </c>
    </row>
    <row r="36" spans="1:10" ht="12" customHeight="1" x14ac:dyDescent="0.2">
      <c r="A36" s="213">
        <v>3</v>
      </c>
      <c r="E36" s="705" t="s">
        <v>1272</v>
      </c>
      <c r="F36" s="93">
        <v>0</v>
      </c>
      <c r="G36" s="93">
        <v>0</v>
      </c>
      <c r="H36" s="93">
        <v>0</v>
      </c>
      <c r="I36" s="93">
        <v>0</v>
      </c>
      <c r="J36" s="93">
        <v>0</v>
      </c>
    </row>
    <row r="37" spans="1:10" ht="12" customHeight="1" x14ac:dyDescent="0.2">
      <c r="A37" s="213">
        <v>3</v>
      </c>
      <c r="E37" s="705" t="s">
        <v>1260</v>
      </c>
      <c r="F37" s="93"/>
      <c r="G37" s="93"/>
      <c r="H37" s="93"/>
      <c r="I37" s="93"/>
      <c r="J37" s="93"/>
    </row>
    <row r="38" spans="1:10" ht="12" customHeight="1" x14ac:dyDescent="0.2">
      <c r="A38" s="213">
        <v>3</v>
      </c>
      <c r="E38" s="706" t="s">
        <v>1261</v>
      </c>
      <c r="F38" s="93">
        <v>0</v>
      </c>
      <c r="G38" s="93">
        <v>0</v>
      </c>
      <c r="H38" s="93">
        <v>0</v>
      </c>
      <c r="I38" s="93">
        <v>0</v>
      </c>
      <c r="J38" s="93">
        <v>0</v>
      </c>
    </row>
    <row r="39" spans="1:10" ht="12" customHeight="1" x14ac:dyDescent="0.2">
      <c r="A39" s="213">
        <v>3</v>
      </c>
      <c r="E39" s="706" t="s">
        <v>140</v>
      </c>
      <c r="F39" s="41">
        <v>0</v>
      </c>
      <c r="G39" s="41">
        <v>0</v>
      </c>
      <c r="H39" s="41">
        <v>0</v>
      </c>
      <c r="I39" s="41">
        <v>0</v>
      </c>
      <c r="J39" s="41">
        <v>0</v>
      </c>
    </row>
    <row r="40" spans="1:10" ht="12" customHeight="1" x14ac:dyDescent="0.2">
      <c r="A40" s="213">
        <v>3</v>
      </c>
      <c r="E40" s="706" t="s">
        <v>1273</v>
      </c>
      <c r="F40" s="41">
        <v>0</v>
      </c>
      <c r="G40" s="41">
        <v>0</v>
      </c>
      <c r="H40" s="41">
        <v>0</v>
      </c>
      <c r="I40" s="41">
        <v>0</v>
      </c>
      <c r="J40" s="41">
        <v>0</v>
      </c>
    </row>
    <row r="41" spans="1:10" ht="12" customHeight="1" x14ac:dyDescent="0.2">
      <c r="A41" s="213">
        <v>3</v>
      </c>
      <c r="E41" s="715" t="s">
        <v>1262</v>
      </c>
      <c r="F41" s="36">
        <f>SUM(F34:F40)</f>
        <v>0</v>
      </c>
      <c r="G41" s="36">
        <f>SUM(G34:G40)</f>
        <v>0</v>
      </c>
      <c r="H41" s="36">
        <f>SUM(H34:H40)</f>
        <v>0</v>
      </c>
      <c r="I41" s="36">
        <f>SUM(I34:I40)</f>
        <v>0</v>
      </c>
      <c r="J41" s="36">
        <f>SUM(J34:J40)</f>
        <v>0</v>
      </c>
    </row>
    <row r="42" spans="1:10" ht="12" customHeight="1" x14ac:dyDescent="0.2">
      <c r="A42" s="213">
        <v>3</v>
      </c>
      <c r="E42" s="389" t="s">
        <v>4</v>
      </c>
      <c r="F42" s="123"/>
      <c r="G42" s="123"/>
      <c r="H42" s="123"/>
      <c r="I42" s="123"/>
      <c r="J42" s="123"/>
    </row>
    <row r="43" spans="1:10" ht="12" customHeight="1" x14ac:dyDescent="0.2">
      <c r="A43" s="213">
        <v>3</v>
      </c>
      <c r="E43" s="708" t="s">
        <v>1258</v>
      </c>
      <c r="F43" s="123"/>
      <c r="G43" s="123"/>
      <c r="H43" s="123"/>
      <c r="I43" s="123"/>
      <c r="J43" s="123"/>
    </row>
    <row r="44" spans="1:10" ht="12" customHeight="1" x14ac:dyDescent="0.2">
      <c r="A44" s="213">
        <v>3</v>
      </c>
      <c r="E44" s="709" t="s">
        <v>1272</v>
      </c>
      <c r="F44" s="661">
        <v>0</v>
      </c>
      <c r="G44" s="661">
        <v>0</v>
      </c>
      <c r="H44" s="661">
        <v>0</v>
      </c>
      <c r="I44" s="661">
        <v>0</v>
      </c>
      <c r="J44" s="661">
        <v>0</v>
      </c>
    </row>
    <row r="45" spans="1:10" ht="12" customHeight="1" x14ac:dyDescent="0.2">
      <c r="A45" s="213">
        <v>3</v>
      </c>
      <c r="E45" s="709" t="s">
        <v>1263</v>
      </c>
      <c r="F45" s="661">
        <v>0</v>
      </c>
      <c r="G45" s="661">
        <v>0</v>
      </c>
      <c r="H45" s="661">
        <v>0</v>
      </c>
      <c r="I45" s="661">
        <v>0</v>
      </c>
      <c r="J45" s="661">
        <v>0</v>
      </c>
    </row>
    <row r="46" spans="1:10" ht="23.25" customHeight="1" x14ac:dyDescent="0.2">
      <c r="A46" s="213">
        <v>3</v>
      </c>
      <c r="E46" s="709" t="s">
        <v>102</v>
      </c>
      <c r="F46" s="661">
        <v>0</v>
      </c>
      <c r="G46" s="661">
        <v>0</v>
      </c>
      <c r="H46" s="661">
        <v>0</v>
      </c>
      <c r="I46" s="661">
        <v>0</v>
      </c>
      <c r="J46" s="661">
        <v>0</v>
      </c>
    </row>
    <row r="47" spans="1:10" ht="12" customHeight="1" x14ac:dyDescent="0.2">
      <c r="A47" s="213">
        <v>3</v>
      </c>
      <c r="E47" s="710" t="s">
        <v>1260</v>
      </c>
      <c r="F47" s="661"/>
      <c r="G47" s="661"/>
      <c r="H47" s="661"/>
      <c r="I47" s="661"/>
      <c r="J47" s="661"/>
    </row>
    <row r="48" spans="1:10" ht="12" customHeight="1" x14ac:dyDescent="0.2">
      <c r="A48" s="213">
        <v>3</v>
      </c>
      <c r="E48" s="711" t="s">
        <v>1264</v>
      </c>
      <c r="F48" s="661">
        <v>0</v>
      </c>
      <c r="G48" s="661">
        <v>0</v>
      </c>
      <c r="H48" s="661">
        <v>0</v>
      </c>
      <c r="I48" s="661">
        <v>0</v>
      </c>
      <c r="J48" s="661">
        <v>0</v>
      </c>
    </row>
    <row r="49" spans="1:10" ht="12" customHeight="1" x14ac:dyDescent="0.2">
      <c r="A49" s="213">
        <v>3</v>
      </c>
      <c r="E49" s="709" t="s">
        <v>1265</v>
      </c>
      <c r="F49" s="661">
        <v>0</v>
      </c>
      <c r="G49" s="661">
        <v>0</v>
      </c>
      <c r="H49" s="661">
        <v>0</v>
      </c>
      <c r="I49" s="661">
        <v>0</v>
      </c>
      <c r="J49" s="661">
        <v>0</v>
      </c>
    </row>
    <row r="50" spans="1:10" ht="12" customHeight="1" x14ac:dyDescent="0.2">
      <c r="A50" s="213">
        <v>3</v>
      </c>
      <c r="E50" s="709" t="s">
        <v>1266</v>
      </c>
      <c r="F50" s="661">
        <v>0</v>
      </c>
      <c r="G50" s="661">
        <v>0</v>
      </c>
      <c r="H50" s="661">
        <v>0</v>
      </c>
      <c r="I50" s="661">
        <v>0</v>
      </c>
      <c r="J50" s="661">
        <v>0</v>
      </c>
    </row>
    <row r="51" spans="1:10" ht="24" customHeight="1" x14ac:dyDescent="0.2">
      <c r="A51" s="213">
        <v>3</v>
      </c>
      <c r="E51" s="709" t="s">
        <v>102</v>
      </c>
      <c r="F51" s="661">
        <v>0</v>
      </c>
      <c r="G51" s="661">
        <v>0</v>
      </c>
      <c r="H51" s="661">
        <v>0</v>
      </c>
      <c r="I51" s="661">
        <v>0</v>
      </c>
      <c r="J51" s="661">
        <v>0</v>
      </c>
    </row>
    <row r="52" spans="1:10" ht="12" customHeight="1" x14ac:dyDescent="0.2">
      <c r="A52" s="213">
        <v>3</v>
      </c>
      <c r="E52" s="630" t="s">
        <v>1267</v>
      </c>
      <c r="F52" s="115">
        <f>SUM(F43:F51)</f>
        <v>0</v>
      </c>
      <c r="G52" s="115">
        <f>SUM(G43:G51)</f>
        <v>0</v>
      </c>
      <c r="H52" s="115">
        <f>SUM(H43:H51)</f>
        <v>0</v>
      </c>
      <c r="I52" s="115">
        <f>SUM(I43:I51)</f>
        <v>0</v>
      </c>
      <c r="J52" s="115">
        <f>SUM(J43:J51)</f>
        <v>0</v>
      </c>
    </row>
    <row r="53" spans="1:10" ht="6.6" customHeight="1" x14ac:dyDescent="0.2">
      <c r="A53" s="213">
        <v>3</v>
      </c>
      <c r="E53" s="703"/>
      <c r="F53" s="92"/>
      <c r="G53" s="92"/>
      <c r="H53" s="92"/>
      <c r="I53" s="92"/>
      <c r="J53" s="92"/>
    </row>
    <row r="54" spans="1:10" ht="90.6" customHeight="1" x14ac:dyDescent="0.2">
      <c r="A54" s="213">
        <v>3</v>
      </c>
      <c r="D54" s="245"/>
      <c r="E54" s="1086" t="s">
        <v>1274</v>
      </c>
      <c r="F54" s="1086"/>
      <c r="G54" s="1086"/>
      <c r="H54" s="1086"/>
      <c r="I54" s="1086"/>
      <c r="J54" s="1086"/>
    </row>
    <row r="55" spans="1:10" x14ac:dyDescent="0.2">
      <c r="A55" s="213">
        <v>3</v>
      </c>
      <c r="E55" s="271"/>
      <c r="F55" s="271"/>
      <c r="G55" s="271"/>
      <c r="H55" s="271"/>
      <c r="I55" s="271"/>
      <c r="J55" s="271"/>
    </row>
    <row r="56" spans="1:10" ht="13.15" customHeight="1" x14ac:dyDescent="0.2">
      <c r="A56" s="213">
        <v>3</v>
      </c>
      <c r="B56" s="1" t="s">
        <v>245</v>
      </c>
      <c r="C56" s="1">
        <v>104</v>
      </c>
      <c r="D56" s="1099" t="s">
        <v>1275</v>
      </c>
      <c r="E56" s="448" t="str">
        <f ca="1">INDEX(TBLStructure[Full Note Title],MATCH(C56,TBLStructure[Model Reference],0))</f>
        <v>5.1B: Unspent annual appropriations ('recoverable GST exclusive')</v>
      </c>
      <c r="F56" s="234"/>
      <c r="G56" s="234"/>
      <c r="H56" s="234"/>
      <c r="I56" s="234"/>
      <c r="J56" s="234"/>
    </row>
    <row r="57" spans="1:10" ht="11.45" customHeight="1" x14ac:dyDescent="0.2">
      <c r="A57" s="213">
        <v>3</v>
      </c>
      <c r="D57" s="1099"/>
      <c r="E57" s="1226"/>
      <c r="F57" s="249"/>
      <c r="H57" s="717"/>
      <c r="I57" s="392" t="str">
        <f>Contents!F3</f>
        <v>20X2</v>
      </c>
      <c r="J57" s="393" t="str">
        <f>Contents!F4</f>
        <v>20X1</v>
      </c>
    </row>
    <row r="58" spans="1:10" ht="12" customHeight="1" thickBot="1" x14ac:dyDescent="0.25">
      <c r="A58" s="213">
        <v>3</v>
      </c>
      <c r="E58" s="1227"/>
      <c r="F58" s="718"/>
      <c r="G58" s="719"/>
      <c r="H58" s="720"/>
      <c r="I58" s="279" t="s">
        <v>305</v>
      </c>
      <c r="J58" s="280" t="s">
        <v>305</v>
      </c>
    </row>
    <row r="59" spans="1:10" ht="12" customHeight="1" x14ac:dyDescent="0.2">
      <c r="A59" s="213">
        <v>3</v>
      </c>
      <c r="E59" s="716" t="s">
        <v>3</v>
      </c>
      <c r="F59" s="249"/>
      <c r="H59" s="717"/>
      <c r="I59" s="717"/>
      <c r="J59" s="446"/>
    </row>
    <row r="60" spans="1:10" ht="12" customHeight="1" x14ac:dyDescent="0.2">
      <c r="A60" s="213">
        <v>3</v>
      </c>
      <c r="E60" s="244" t="s">
        <v>1276</v>
      </c>
      <c r="F60" s="249"/>
      <c r="H60" s="717"/>
      <c r="I60" s="92">
        <v>0</v>
      </c>
      <c r="J60" s="93">
        <v>0</v>
      </c>
    </row>
    <row r="61" spans="1:10" ht="12" customHeight="1" x14ac:dyDescent="0.2">
      <c r="A61" s="213">
        <v>3</v>
      </c>
      <c r="E61" s="244" t="s">
        <v>1277</v>
      </c>
      <c r="F61" s="249"/>
      <c r="H61" s="717"/>
      <c r="I61" s="92">
        <v>0</v>
      </c>
      <c r="J61" s="93">
        <v>0</v>
      </c>
    </row>
    <row r="62" spans="1:10" ht="12" customHeight="1" x14ac:dyDescent="0.2">
      <c r="A62" s="213">
        <v>3</v>
      </c>
      <c r="E62" s="244" t="s">
        <v>1278</v>
      </c>
      <c r="F62" s="249"/>
      <c r="H62" s="717"/>
      <c r="I62" s="92">
        <v>0</v>
      </c>
      <c r="J62" s="93">
        <v>0</v>
      </c>
    </row>
    <row r="63" spans="1:10" ht="12" customHeight="1" x14ac:dyDescent="0.2">
      <c r="A63" s="213">
        <v>3</v>
      </c>
      <c r="E63" s="443" t="s">
        <v>1262</v>
      </c>
      <c r="F63" s="209"/>
      <c r="G63" s="209"/>
      <c r="H63" s="41"/>
      <c r="I63" s="35">
        <f>SUM(I59:I62)</f>
        <v>0</v>
      </c>
      <c r="J63" s="36">
        <f>SUM(J59:J62)</f>
        <v>0</v>
      </c>
    </row>
    <row r="64" spans="1:10" ht="12" customHeight="1" x14ac:dyDescent="0.2">
      <c r="A64" s="213">
        <v>3</v>
      </c>
      <c r="E64" s="721" t="s">
        <v>4</v>
      </c>
      <c r="F64" s="619"/>
      <c r="G64" s="603"/>
      <c r="H64" s="722"/>
      <c r="I64" s="608"/>
      <c r="J64" s="661"/>
    </row>
    <row r="65" spans="1:11" ht="12" customHeight="1" x14ac:dyDescent="0.2">
      <c r="A65" s="213">
        <v>3</v>
      </c>
      <c r="E65" s="723" t="s">
        <v>1276</v>
      </c>
      <c r="F65" s="619"/>
      <c r="G65" s="603"/>
      <c r="H65" s="722"/>
      <c r="I65" s="608">
        <v>0</v>
      </c>
      <c r="J65" s="661">
        <v>0</v>
      </c>
    </row>
    <row r="66" spans="1:11" ht="12" customHeight="1" x14ac:dyDescent="0.2">
      <c r="A66" s="213">
        <v>3</v>
      </c>
      <c r="E66" s="723" t="s">
        <v>1279</v>
      </c>
      <c r="F66" s="619"/>
      <c r="G66" s="603"/>
      <c r="H66" s="722"/>
      <c r="I66" s="608">
        <v>0</v>
      </c>
      <c r="J66" s="661">
        <v>0</v>
      </c>
    </row>
    <row r="67" spans="1:11" ht="12" customHeight="1" x14ac:dyDescent="0.2">
      <c r="A67" s="213">
        <v>3</v>
      </c>
      <c r="E67" s="723" t="s">
        <v>1277</v>
      </c>
      <c r="F67" s="619"/>
      <c r="G67" s="603"/>
      <c r="H67" s="722"/>
      <c r="I67" s="608">
        <v>0</v>
      </c>
      <c r="J67" s="661">
        <v>0</v>
      </c>
    </row>
    <row r="68" spans="1:11" ht="12" customHeight="1" x14ac:dyDescent="0.2">
      <c r="A68" s="213">
        <v>3</v>
      </c>
      <c r="E68" s="613" t="s">
        <v>1267</v>
      </c>
      <c r="F68" s="351"/>
      <c r="G68" s="351"/>
      <c r="H68" s="661"/>
      <c r="I68" s="120">
        <f>SUM(I64:I67)</f>
        <v>0</v>
      </c>
      <c r="J68" s="121">
        <f>SUM(J64:J67)</f>
        <v>0</v>
      </c>
    </row>
    <row r="69" spans="1:11" ht="4.9000000000000004" customHeight="1" x14ac:dyDescent="0.2">
      <c r="A69" s="213">
        <v>3</v>
      </c>
      <c r="E69" s="209"/>
      <c r="F69" s="209"/>
      <c r="G69" s="209"/>
      <c r="H69" s="41"/>
      <c r="I69" s="41"/>
      <c r="J69" s="41"/>
    </row>
    <row r="70" spans="1:11" ht="102" customHeight="1" x14ac:dyDescent="0.2">
      <c r="E70" s="1086" t="s">
        <v>1280</v>
      </c>
      <c r="F70" s="1086"/>
      <c r="G70" s="1086"/>
      <c r="H70" s="1086"/>
      <c r="I70" s="1086"/>
      <c r="J70" s="1086"/>
      <c r="K70" s="1053"/>
    </row>
    <row r="71" spans="1:11" ht="4.9000000000000004" customHeight="1" x14ac:dyDescent="0.2">
      <c r="E71" s="209"/>
      <c r="F71" s="209"/>
      <c r="G71" s="209"/>
      <c r="H71" s="41"/>
      <c r="I71" s="41"/>
      <c r="J71" s="41"/>
    </row>
    <row r="72" spans="1:11" ht="12" customHeight="1" x14ac:dyDescent="0.2">
      <c r="A72" s="213">
        <v>3</v>
      </c>
      <c r="B72" s="1" t="s">
        <v>245</v>
      </c>
      <c r="C72" s="1">
        <v>105</v>
      </c>
      <c r="D72" s="1099" t="s">
        <v>1281</v>
      </c>
      <c r="E72" s="448" t="str">
        <f ca="1">INDEX(TBLStructure[Full Note Title],MATCH(C72,TBLStructure[Model Reference],0))</f>
        <v>5.1C: Special appropriations ('recoverable GST exclusive')</v>
      </c>
    </row>
    <row r="73" spans="1:11" ht="12" customHeight="1" x14ac:dyDescent="0.2">
      <c r="A73" s="213">
        <v>3</v>
      </c>
      <c r="D73" s="1099"/>
      <c r="E73" s="1228" t="s">
        <v>1282</v>
      </c>
      <c r="F73" s="1230"/>
      <c r="G73" s="1230"/>
      <c r="H73" s="398"/>
      <c r="I73" s="1230" t="s">
        <v>1283</v>
      </c>
      <c r="J73" s="1230"/>
    </row>
    <row r="74" spans="1:11" ht="12" customHeight="1" x14ac:dyDescent="0.2">
      <c r="A74" s="213">
        <v>3</v>
      </c>
      <c r="E74" s="1226"/>
      <c r="F74" s="717"/>
      <c r="G74" s="446"/>
      <c r="I74" s="392" t="str">
        <f>Contents!F3</f>
        <v>20X2</v>
      </c>
      <c r="J74" s="393" t="str">
        <f>Contents!F4</f>
        <v>20X1</v>
      </c>
    </row>
    <row r="75" spans="1:11" ht="12" customHeight="1" x14ac:dyDescent="0.2">
      <c r="A75" s="213">
        <v>3</v>
      </c>
      <c r="E75" s="1229"/>
      <c r="F75" s="401"/>
      <c r="G75" s="405"/>
      <c r="H75" s="400"/>
      <c r="I75" s="401" t="s">
        <v>249</v>
      </c>
      <c r="J75" s="405" t="s">
        <v>249</v>
      </c>
    </row>
    <row r="76" spans="1:11" ht="12" customHeight="1" x14ac:dyDescent="0.2">
      <c r="A76" s="213">
        <v>3</v>
      </c>
      <c r="E76" s="54" t="s">
        <v>1284</v>
      </c>
      <c r="F76" s="724"/>
      <c r="G76" s="725"/>
      <c r="I76" s="724">
        <v>0</v>
      </c>
      <c r="J76" s="725">
        <v>0</v>
      </c>
    </row>
    <row r="77" spans="1:11" ht="28.9" customHeight="1" x14ac:dyDescent="0.2">
      <c r="A77" s="213">
        <v>3</v>
      </c>
      <c r="D77" s="245"/>
      <c r="E77" s="1086" t="s">
        <v>1285</v>
      </c>
      <c r="F77" s="1086"/>
      <c r="G77" s="1086"/>
      <c r="H77" s="1086"/>
      <c r="I77" s="725">
        <v>0</v>
      </c>
      <c r="J77" s="725">
        <v>0</v>
      </c>
    </row>
    <row r="78" spans="1:11" ht="25.9" customHeight="1" x14ac:dyDescent="0.2">
      <c r="A78" s="213">
        <v>3</v>
      </c>
      <c r="E78" s="1086" t="s">
        <v>1286</v>
      </c>
      <c r="F78" s="1086"/>
      <c r="G78" s="1086"/>
      <c r="H78" s="1086"/>
      <c r="I78" s="725">
        <v>0</v>
      </c>
      <c r="J78" s="725">
        <v>0</v>
      </c>
    </row>
    <row r="79" spans="1:11" ht="12" customHeight="1" x14ac:dyDescent="0.2">
      <c r="A79" s="213">
        <v>3</v>
      </c>
      <c r="E79" s="343" t="s">
        <v>1284</v>
      </c>
      <c r="F79" s="726"/>
      <c r="G79" s="727"/>
      <c r="H79" s="727"/>
      <c r="I79" s="726">
        <v>0</v>
      </c>
      <c r="J79" s="727">
        <v>0</v>
      </c>
    </row>
    <row r="80" spans="1:11" ht="12" customHeight="1" x14ac:dyDescent="0.2">
      <c r="A80" s="213">
        <v>3</v>
      </c>
      <c r="E80" s="728" t="s">
        <v>1287</v>
      </c>
      <c r="F80" s="60"/>
      <c r="G80" s="61"/>
      <c r="H80" s="61"/>
      <c r="I80" s="60">
        <f>SUM(I76:I79)</f>
        <v>0</v>
      </c>
      <c r="J80" s="729">
        <f>SUM(J76:J79)</f>
        <v>0</v>
      </c>
    </row>
    <row r="81" spans="1:10" ht="12" customHeight="1" x14ac:dyDescent="0.2">
      <c r="A81" s="213">
        <v>3</v>
      </c>
      <c r="E81" s="1153" t="s">
        <v>1288</v>
      </c>
      <c r="F81" s="1176"/>
      <c r="G81" s="1176"/>
      <c r="H81" s="1176"/>
      <c r="I81" s="1176"/>
      <c r="J81" s="1176"/>
    </row>
    <row r="82" spans="1:10" ht="12" customHeight="1" x14ac:dyDescent="0.2">
      <c r="A82" s="213">
        <v>3</v>
      </c>
      <c r="E82" s="1153" t="s">
        <v>1289</v>
      </c>
      <c r="F82" s="1176"/>
      <c r="G82" s="1176"/>
      <c r="H82" s="1176"/>
      <c r="I82" s="1176"/>
      <c r="J82" s="1176"/>
    </row>
    <row r="83" spans="1:10" ht="7.15" customHeight="1" x14ac:dyDescent="0.2">
      <c r="A83" s="213">
        <v>3</v>
      </c>
      <c r="E83" s="263"/>
      <c r="F83" s="263"/>
      <c r="G83" s="263"/>
      <c r="H83" s="263"/>
      <c r="I83" s="263"/>
      <c r="J83" s="263"/>
    </row>
    <row r="84" spans="1:10" ht="13.15" customHeight="1" x14ac:dyDescent="0.2">
      <c r="A84" s="213">
        <v>3</v>
      </c>
      <c r="B84" s="1" t="s">
        <v>245</v>
      </c>
      <c r="C84" s="1">
        <v>106</v>
      </c>
      <c r="D84" s="1099" t="s">
        <v>1290</v>
      </c>
      <c r="E84" s="448" t="str">
        <f ca="1">INDEX(TBLStructure[Full Note Title],MATCH(C84,TBLStructure[Model Reference],0))</f>
        <v>5.1D: Disclosures by agent in relation to annual and special appropriations ('recoverable GST exclusive')</v>
      </c>
      <c r="F84" s="263"/>
      <c r="G84" s="263"/>
      <c r="H84" s="263"/>
      <c r="I84" s="263"/>
      <c r="J84" s="263"/>
    </row>
    <row r="85" spans="1:10" ht="28.15" customHeight="1" x14ac:dyDescent="0.2">
      <c r="A85" s="213">
        <v>3</v>
      </c>
      <c r="D85" s="1099"/>
      <c r="E85" s="730"/>
      <c r="F85" s="731"/>
      <c r="G85" s="1225" t="s">
        <v>1291</v>
      </c>
      <c r="H85" s="1225"/>
      <c r="I85" s="1225" t="s">
        <v>1292</v>
      </c>
      <c r="J85" s="1225"/>
    </row>
    <row r="86" spans="1:10" ht="12" customHeight="1" x14ac:dyDescent="0.2">
      <c r="A86" s="213">
        <v>3</v>
      </c>
      <c r="E86" s="732" t="str">
        <f>Contents!F3</f>
        <v>20X2</v>
      </c>
      <c r="F86" s="733"/>
      <c r="G86" s="1221" t="s">
        <v>249</v>
      </c>
      <c r="H86" s="1221"/>
      <c r="I86" s="1169" t="s">
        <v>249</v>
      </c>
      <c r="J86" s="1169"/>
    </row>
    <row r="87" spans="1:10" x14ac:dyDescent="0.2">
      <c r="A87" s="213">
        <v>3</v>
      </c>
      <c r="E87" s="209" t="s">
        <v>1293</v>
      </c>
      <c r="F87" s="734"/>
      <c r="G87" s="1222">
        <v>0</v>
      </c>
      <c r="H87" s="1222"/>
      <c r="I87" s="735"/>
      <c r="J87" s="735">
        <v>0</v>
      </c>
    </row>
    <row r="88" spans="1:10" x14ac:dyDescent="0.2">
      <c r="A88" s="213">
        <v>3</v>
      </c>
      <c r="E88" s="736" t="s">
        <v>1294</v>
      </c>
      <c r="F88" s="737"/>
      <c r="G88" s="1223">
        <v>0</v>
      </c>
      <c r="H88" s="1223"/>
      <c r="I88" s="739"/>
      <c r="J88" s="739">
        <v>0</v>
      </c>
    </row>
    <row r="89" spans="1:10" ht="7.15" customHeight="1" x14ac:dyDescent="0.2">
      <c r="A89" s="213">
        <v>3</v>
      </c>
      <c r="E89" s="263"/>
      <c r="F89" s="263"/>
      <c r="G89" s="263"/>
      <c r="H89" s="263"/>
      <c r="I89" s="263"/>
      <c r="J89" s="263"/>
    </row>
    <row r="90" spans="1:10" ht="25.15" customHeight="1" x14ac:dyDescent="0.2">
      <c r="A90" s="213">
        <v>3</v>
      </c>
      <c r="E90" s="740"/>
      <c r="F90" s="741"/>
      <c r="G90" s="1224" t="s">
        <v>1291</v>
      </c>
      <c r="H90" s="1224"/>
      <c r="I90" s="1224" t="s">
        <v>1292</v>
      </c>
      <c r="J90" s="1224"/>
    </row>
    <row r="91" spans="1:10" x14ac:dyDescent="0.2">
      <c r="A91" s="213">
        <v>3</v>
      </c>
      <c r="E91" s="742" t="str">
        <f>Contents!F4</f>
        <v>20X1</v>
      </c>
      <c r="F91" s="743"/>
      <c r="G91" s="1217" t="s">
        <v>249</v>
      </c>
      <c r="H91" s="1217"/>
      <c r="I91" s="1218" t="s">
        <v>249</v>
      </c>
      <c r="J91" s="1218"/>
    </row>
    <row r="92" spans="1:10" x14ac:dyDescent="0.2">
      <c r="A92" s="213">
        <v>3</v>
      </c>
      <c r="E92" s="744" t="s">
        <v>1293</v>
      </c>
      <c r="F92" s="745"/>
      <c r="G92" s="1219">
        <v>0</v>
      </c>
      <c r="H92" s="1219"/>
      <c r="I92" s="746"/>
      <c r="J92" s="746">
        <v>0</v>
      </c>
    </row>
    <row r="93" spans="1:10" x14ac:dyDescent="0.2">
      <c r="A93" s="213">
        <v>3</v>
      </c>
      <c r="E93" s="736" t="s">
        <v>1294</v>
      </c>
      <c r="F93" s="747"/>
      <c r="G93" s="1220">
        <v>0</v>
      </c>
      <c r="H93" s="1220"/>
      <c r="I93" s="748"/>
      <c r="J93" s="748">
        <v>0</v>
      </c>
    </row>
    <row r="94" spans="1:10" ht="18.600000000000001" customHeight="1" x14ac:dyDescent="0.2">
      <c r="E94" s="209"/>
      <c r="F94" s="41"/>
      <c r="G94" s="749"/>
      <c r="H94" s="749"/>
      <c r="I94" s="750"/>
      <c r="J94" s="750"/>
    </row>
    <row r="96" spans="1:10" ht="13.15" customHeight="1" x14ac:dyDescent="0.2"/>
    <row r="97" ht="13.15" customHeight="1" x14ac:dyDescent="0.2"/>
    <row r="100" ht="38.25" customHeight="1" x14ac:dyDescent="0.2"/>
    <row r="101" ht="38.25" customHeight="1" x14ac:dyDescent="0.2"/>
    <row r="103" ht="13.15" customHeight="1" x14ac:dyDescent="0.2"/>
    <row r="104" ht="13.15" customHeight="1" x14ac:dyDescent="0.2"/>
    <row r="107" ht="38.25" customHeight="1" x14ac:dyDescent="0.2"/>
    <row r="108" ht="38.25" customHeight="1" x14ac:dyDescent="0.2"/>
  </sheetData>
  <mergeCells count="30">
    <mergeCell ref="E54:J54"/>
    <mergeCell ref="B1:C1"/>
    <mergeCell ref="D5:D8"/>
    <mergeCell ref="E7:J7"/>
    <mergeCell ref="E29:J29"/>
    <mergeCell ref="E31:J31"/>
    <mergeCell ref="D56:D57"/>
    <mergeCell ref="E57:E58"/>
    <mergeCell ref="E70:J70"/>
    <mergeCell ref="D72:D73"/>
    <mergeCell ref="E73:E75"/>
    <mergeCell ref="F73:G73"/>
    <mergeCell ref="I73:J73"/>
    <mergeCell ref="E77:H77"/>
    <mergeCell ref="E78:H78"/>
    <mergeCell ref="E81:J81"/>
    <mergeCell ref="E82:J82"/>
    <mergeCell ref="D84:D85"/>
    <mergeCell ref="G85:H85"/>
    <mergeCell ref="I85:J85"/>
    <mergeCell ref="G91:H91"/>
    <mergeCell ref="I91:J91"/>
    <mergeCell ref="G92:H92"/>
    <mergeCell ref="G93:H93"/>
    <mergeCell ref="G86:H86"/>
    <mergeCell ref="I86:J86"/>
    <mergeCell ref="G87:H87"/>
    <mergeCell ref="G88:H88"/>
    <mergeCell ref="G90:H90"/>
    <mergeCell ref="I90:J90"/>
  </mergeCells>
  <printOptions horizontalCentered="1"/>
  <pageMargins left="0.23622047244094491" right="0.23622047244094491" top="0.74803149606299213" bottom="0.74803149606299213" header="0.31496062992125984" footer="0.31496062992125984"/>
  <pageSetup paperSize="9" fitToWidth="0" fitToHeight="0" orientation="landscape" r:id="rId1"/>
  <rowBreaks count="3" manualBreakCount="3">
    <brk id="29" min="4" max="9" man="1"/>
    <brk id="55" min="4" max="9" man="1"/>
    <brk id="83" min="4" max="9" man="1"/>
  </rowBreaks>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85599-CDA9-4FB3-8C25-55BF7D8E77C7}">
  <sheetPr codeName="Sheet3">
    <tabColor theme="5" tint="0.79998168889431442"/>
  </sheetPr>
  <dimension ref="A1:I44"/>
  <sheetViews>
    <sheetView showGridLines="0" view="pageBreakPreview" topLeftCell="D1" zoomScaleNormal="100" zoomScaleSheetLayoutView="100" workbookViewId="0">
      <selection activeCell="D1" sqref="D1"/>
    </sheetView>
  </sheetViews>
  <sheetFormatPr defaultRowHeight="12.75" x14ac:dyDescent="0.2"/>
  <cols>
    <col min="1" max="1" width="5.42578125" style="213" hidden="1" customWidth="1"/>
    <col min="2" max="2" width="7.42578125" style="213" hidden="1" customWidth="1"/>
    <col min="3" max="3" width="8.7109375" style="213" hidden="1" customWidth="1"/>
    <col min="4" max="4" width="13.42578125" style="215" customWidth="1"/>
    <col min="5" max="5" width="35.28515625" style="215" customWidth="1"/>
    <col min="6" max="6" width="13.28515625" style="215" customWidth="1"/>
    <col min="7" max="7" width="11.28515625" style="215" customWidth="1"/>
    <col min="8" max="8" width="13.28515625" style="215" customWidth="1"/>
    <col min="9" max="9" width="11.28515625" style="215" customWidth="1"/>
    <col min="10" max="9383" width="9.140625" style="213"/>
    <col min="9384" max="9384" width="9.28515625" style="213" customWidth="1"/>
    <col min="9385" max="9660" width="9.140625" style="213"/>
    <col min="9661" max="9661" width="9.28515625" style="213" customWidth="1"/>
    <col min="9662" max="16384" width="9.140625" style="213"/>
  </cols>
  <sheetData>
    <row r="1" spans="1:9" x14ac:dyDescent="0.2">
      <c r="A1" s="213" t="s">
        <v>0</v>
      </c>
      <c r="B1" s="1143" t="s">
        <v>243</v>
      </c>
      <c r="C1" s="1143"/>
      <c r="D1" s="215" t="s">
        <v>833</v>
      </c>
    </row>
    <row r="2" spans="1:9" ht="14.25" customHeight="1" x14ac:dyDescent="0.2">
      <c r="A2" s="213">
        <v>3</v>
      </c>
      <c r="B2" s="213" t="s">
        <v>577</v>
      </c>
      <c r="C2" s="213">
        <v>107</v>
      </c>
      <c r="E2" s="224" t="str">
        <f ca="1">INDEX(TBLStructure[Number],MATCH(C2,TBLStructure[Model Reference],0))&amp;"."&amp;INDEX(TBLStructure[Sub Number],MATCH(C2,TBLStructure[Model Reference],0))&amp;" "&amp;INDEX(TBLStructure[Sub-category],MATCH(C2,TBLStructure[Model Reference],0))</f>
        <v>5.2 Special Accounts</v>
      </c>
      <c r="F2" s="224"/>
      <c r="G2" s="224"/>
      <c r="H2" s="224"/>
      <c r="I2" s="224"/>
    </row>
    <row r="3" spans="1:9" ht="5.65" customHeight="1" x14ac:dyDescent="0.2">
      <c r="A3" s="213">
        <v>3</v>
      </c>
      <c r="F3" s="208"/>
      <c r="G3" s="208"/>
      <c r="H3" s="208"/>
    </row>
    <row r="4" spans="1:9" ht="33" customHeight="1" x14ac:dyDescent="0.2">
      <c r="A4" s="213">
        <v>3</v>
      </c>
      <c r="D4" s="4" t="s">
        <v>1295</v>
      </c>
      <c r="E4" s="751" t="s">
        <v>1296</v>
      </c>
      <c r="F4" s="1233" t="s">
        <v>1297</v>
      </c>
      <c r="G4" s="1233"/>
      <c r="H4" s="1233" t="s">
        <v>1298</v>
      </c>
      <c r="I4" s="1233"/>
    </row>
    <row r="5" spans="1:9" ht="12" customHeight="1" x14ac:dyDescent="0.2">
      <c r="A5" s="213">
        <v>3</v>
      </c>
      <c r="E5" s="394"/>
      <c r="F5" s="752" t="str">
        <f>Contents!F3</f>
        <v>20X2</v>
      </c>
      <c r="G5" s="753" t="str">
        <f>Contents!F4</f>
        <v>20X1</v>
      </c>
      <c r="H5" s="752" t="str">
        <f>Contents!F3</f>
        <v>20X2</v>
      </c>
      <c r="I5" s="753" t="str">
        <f>Contents!F4</f>
        <v>20X1</v>
      </c>
    </row>
    <row r="6" spans="1:9" ht="12" customHeight="1" x14ac:dyDescent="0.2">
      <c r="A6" s="213">
        <v>3</v>
      </c>
      <c r="B6" s="213" t="s">
        <v>251</v>
      </c>
      <c r="C6" s="213">
        <v>107</v>
      </c>
      <c r="E6" s="754"/>
      <c r="F6" s="401" t="s">
        <v>249</v>
      </c>
      <c r="G6" s="755" t="s">
        <v>249</v>
      </c>
      <c r="H6" s="756" t="s">
        <v>249</v>
      </c>
      <c r="I6" s="757" t="s">
        <v>249</v>
      </c>
    </row>
    <row r="7" spans="1:9" ht="24" customHeight="1" x14ac:dyDescent="0.2">
      <c r="A7" s="213">
        <v>3</v>
      </c>
      <c r="E7" s="460" t="s">
        <v>1299</v>
      </c>
      <c r="F7" s="758">
        <f>G29</f>
        <v>0</v>
      </c>
      <c r="G7" s="759">
        <v>0</v>
      </c>
      <c r="H7" s="758">
        <f>I25</f>
        <v>0</v>
      </c>
      <c r="I7" s="759">
        <v>0</v>
      </c>
    </row>
    <row r="8" spans="1:9" ht="12" customHeight="1" x14ac:dyDescent="0.2">
      <c r="A8" s="213">
        <v>3</v>
      </c>
      <c r="E8" s="460" t="s">
        <v>1300</v>
      </c>
      <c r="F8" s="758">
        <v>0</v>
      </c>
      <c r="G8" s="759">
        <v>0</v>
      </c>
      <c r="H8" s="760">
        <v>0</v>
      </c>
      <c r="I8" s="759">
        <v>0</v>
      </c>
    </row>
    <row r="9" spans="1:9" ht="12" customHeight="1" x14ac:dyDescent="0.2">
      <c r="A9" s="213">
        <v>3</v>
      </c>
      <c r="E9" s="305" t="s">
        <v>3</v>
      </c>
      <c r="F9" s="758">
        <v>0</v>
      </c>
      <c r="G9" s="759">
        <v>0</v>
      </c>
      <c r="H9" s="760">
        <v>0</v>
      </c>
      <c r="I9" s="759">
        <v>0</v>
      </c>
    </row>
    <row r="10" spans="1:9" ht="12" customHeight="1" x14ac:dyDescent="0.2">
      <c r="A10" s="213">
        <v>3</v>
      </c>
      <c r="E10" s="305" t="s">
        <v>1301</v>
      </c>
      <c r="F10" s="758">
        <v>0</v>
      </c>
      <c r="G10" s="759">
        <v>0</v>
      </c>
      <c r="H10" s="760">
        <v>0</v>
      </c>
      <c r="I10" s="759">
        <v>0</v>
      </c>
    </row>
    <row r="11" spans="1:9" ht="12" customHeight="1" x14ac:dyDescent="0.2">
      <c r="E11" s="305" t="s">
        <v>1302</v>
      </c>
      <c r="F11" s="758"/>
      <c r="G11" s="759"/>
      <c r="H11" s="760"/>
      <c r="I11" s="759"/>
    </row>
    <row r="12" spans="1:9" ht="12" customHeight="1" x14ac:dyDescent="0.2">
      <c r="A12" s="213">
        <v>3</v>
      </c>
      <c r="E12" s="761" t="s">
        <v>4</v>
      </c>
      <c r="F12" s="162">
        <v>0</v>
      </c>
      <c r="G12" s="163">
        <v>0</v>
      </c>
      <c r="H12" s="762">
        <v>0</v>
      </c>
      <c r="I12" s="163">
        <v>0</v>
      </c>
    </row>
    <row r="13" spans="1:9" ht="12" customHeight="1" x14ac:dyDescent="0.2">
      <c r="A13" s="213">
        <v>3</v>
      </c>
      <c r="E13" s="761" t="s">
        <v>1303</v>
      </c>
      <c r="F13" s="162">
        <v>0</v>
      </c>
      <c r="G13" s="163">
        <v>0</v>
      </c>
      <c r="H13" s="762">
        <v>0</v>
      </c>
      <c r="I13" s="163">
        <v>0</v>
      </c>
    </row>
    <row r="14" spans="1:9" ht="12" customHeight="1" x14ac:dyDescent="0.2">
      <c r="E14" s="761" t="s">
        <v>1304</v>
      </c>
      <c r="F14" s="162"/>
      <c r="G14" s="163"/>
      <c r="H14" s="762"/>
      <c r="I14" s="163"/>
    </row>
    <row r="15" spans="1:9" ht="12" customHeight="1" x14ac:dyDescent="0.2">
      <c r="A15" s="213">
        <v>3</v>
      </c>
      <c r="E15" s="403" t="s">
        <v>1305</v>
      </c>
      <c r="F15" s="763">
        <f>SUM(F8:F13)</f>
        <v>0</v>
      </c>
      <c r="G15" s="763">
        <f t="shared" ref="G15:H15" si="0">SUM(G8:G13)</f>
        <v>0</v>
      </c>
      <c r="H15" s="763">
        <f t="shared" si="0"/>
        <v>0</v>
      </c>
      <c r="I15" s="763">
        <f>SUM(I8:I13)</f>
        <v>0</v>
      </c>
    </row>
    <row r="16" spans="1:9" ht="12" customHeight="1" x14ac:dyDescent="0.2">
      <c r="A16" s="213">
        <v>3</v>
      </c>
      <c r="E16" s="764" t="s">
        <v>1306</v>
      </c>
      <c r="F16" s="765">
        <f>F7+F15</f>
        <v>0</v>
      </c>
      <c r="G16" s="766">
        <f>G7+G15</f>
        <v>0</v>
      </c>
      <c r="H16" s="767">
        <f>H7+H15</f>
        <v>0</v>
      </c>
      <c r="I16" s="768">
        <f>I7+I15</f>
        <v>0</v>
      </c>
    </row>
    <row r="17" spans="1:9" ht="12" customHeight="1" x14ac:dyDescent="0.2">
      <c r="A17" s="213">
        <v>3</v>
      </c>
      <c r="E17" s="764" t="s">
        <v>1307</v>
      </c>
      <c r="F17" s="765"/>
      <c r="G17" s="766"/>
      <c r="H17" s="767"/>
      <c r="I17" s="769"/>
    </row>
    <row r="18" spans="1:9" ht="12" customHeight="1" x14ac:dyDescent="0.2">
      <c r="A18" s="213">
        <v>3</v>
      </c>
      <c r="E18" s="305" t="s">
        <v>3</v>
      </c>
      <c r="F18" s="758">
        <v>0</v>
      </c>
      <c r="G18" s="759">
        <v>0</v>
      </c>
      <c r="H18" s="760">
        <v>0</v>
      </c>
      <c r="I18" s="759">
        <v>0</v>
      </c>
    </row>
    <row r="19" spans="1:9" ht="12" customHeight="1" x14ac:dyDescent="0.2">
      <c r="A19" s="213">
        <v>3</v>
      </c>
      <c r="E19" s="305" t="s">
        <v>1301</v>
      </c>
      <c r="F19" s="758">
        <v>0</v>
      </c>
      <c r="G19" s="759">
        <v>0</v>
      </c>
      <c r="H19" s="760">
        <v>0</v>
      </c>
      <c r="I19" s="759">
        <v>0</v>
      </c>
    </row>
    <row r="20" spans="1:9" ht="12" customHeight="1" x14ac:dyDescent="0.2">
      <c r="E20" s="305" t="s">
        <v>1302</v>
      </c>
      <c r="F20" s="758"/>
      <c r="G20" s="759"/>
      <c r="H20" s="760"/>
      <c r="I20" s="759"/>
    </row>
    <row r="21" spans="1:9" ht="12" customHeight="1" x14ac:dyDescent="0.2">
      <c r="A21" s="213">
        <v>3</v>
      </c>
      <c r="E21" s="761" t="s">
        <v>4</v>
      </c>
      <c r="F21" s="162">
        <v>0</v>
      </c>
      <c r="G21" s="163">
        <v>0</v>
      </c>
      <c r="H21" s="762">
        <v>0</v>
      </c>
      <c r="I21" s="163">
        <v>0</v>
      </c>
    </row>
    <row r="22" spans="1:9" ht="12" customHeight="1" x14ac:dyDescent="0.2">
      <c r="A22" s="213">
        <v>3</v>
      </c>
      <c r="E22" s="761" t="s">
        <v>1303</v>
      </c>
      <c r="F22" s="162">
        <v>0</v>
      </c>
      <c r="G22" s="163">
        <v>0</v>
      </c>
      <c r="H22" s="762">
        <v>0</v>
      </c>
      <c r="I22" s="163">
        <v>0</v>
      </c>
    </row>
    <row r="23" spans="1:9" ht="12" customHeight="1" x14ac:dyDescent="0.2">
      <c r="E23" s="761" t="s">
        <v>1304</v>
      </c>
      <c r="F23" s="162"/>
      <c r="G23" s="163"/>
      <c r="H23" s="762"/>
      <c r="I23" s="163"/>
    </row>
    <row r="24" spans="1:9" ht="12" customHeight="1" x14ac:dyDescent="0.2">
      <c r="A24" s="213">
        <v>3</v>
      </c>
      <c r="E24" s="461" t="s">
        <v>1308</v>
      </c>
      <c r="F24" s="763">
        <f>SUM(F18:F22)</f>
        <v>0</v>
      </c>
      <c r="G24" s="763">
        <f t="shared" ref="G24:I24" si="1">SUM(G18:G22)</f>
        <v>0</v>
      </c>
      <c r="H24" s="763">
        <f t="shared" si="1"/>
        <v>0</v>
      </c>
      <c r="I24" s="763">
        <f t="shared" si="1"/>
        <v>0</v>
      </c>
    </row>
    <row r="25" spans="1:9" ht="12" customHeight="1" x14ac:dyDescent="0.2">
      <c r="A25" s="213">
        <v>3</v>
      </c>
      <c r="E25" s="461" t="s">
        <v>1309</v>
      </c>
      <c r="F25" s="770">
        <f>F16-F24</f>
        <v>0</v>
      </c>
      <c r="G25" s="771">
        <f>G16-G24</f>
        <v>0</v>
      </c>
      <c r="H25" s="763">
        <f>H16-H24</f>
        <v>0</v>
      </c>
      <c r="I25" s="768">
        <f>I16-I24</f>
        <v>0</v>
      </c>
    </row>
    <row r="26" spans="1:9" ht="12" customHeight="1" x14ac:dyDescent="0.2">
      <c r="A26" s="213">
        <v>3</v>
      </c>
      <c r="E26" s="772" t="s">
        <v>1310</v>
      </c>
      <c r="F26" s="765"/>
      <c r="G26" s="766"/>
      <c r="H26" s="767"/>
      <c r="I26" s="773"/>
    </row>
    <row r="27" spans="1:9" ht="12" customHeight="1" x14ac:dyDescent="0.2">
      <c r="A27" s="213">
        <v>3</v>
      </c>
      <c r="E27" s="245" t="s">
        <v>1311</v>
      </c>
      <c r="F27" s="774">
        <v>0</v>
      </c>
      <c r="G27" s="775">
        <v>0</v>
      </c>
      <c r="H27" s="776">
        <v>0</v>
      </c>
      <c r="I27" s="759">
        <v>0</v>
      </c>
    </row>
    <row r="28" spans="1:9" ht="12" customHeight="1" x14ac:dyDescent="0.2">
      <c r="A28" s="213">
        <v>3</v>
      </c>
      <c r="E28" s="777" t="s">
        <v>1312</v>
      </c>
      <c r="F28" s="778">
        <v>0</v>
      </c>
      <c r="G28" s="779">
        <v>0</v>
      </c>
      <c r="H28" s="780">
        <v>0</v>
      </c>
      <c r="I28" s="781">
        <v>0</v>
      </c>
    </row>
    <row r="29" spans="1:9" x14ac:dyDescent="0.2">
      <c r="A29" s="213">
        <v>3</v>
      </c>
      <c r="E29" s="461" t="s">
        <v>1309</v>
      </c>
      <c r="F29" s="763">
        <f>SUM(F27:F28)</f>
        <v>0</v>
      </c>
      <c r="G29" s="768">
        <f>SUM(G27:G28)</f>
        <v>0</v>
      </c>
      <c r="H29" s="763">
        <f>SUM(H27:H28)</f>
        <v>0</v>
      </c>
      <c r="I29" s="768">
        <f>SUM(I27:I28)</f>
        <v>0</v>
      </c>
    </row>
    <row r="30" spans="1:9" x14ac:dyDescent="0.2">
      <c r="A30" s="213">
        <v>3</v>
      </c>
      <c r="E30" s="460"/>
      <c r="F30" s="758"/>
      <c r="G30" s="759"/>
    </row>
    <row r="31" spans="1:9" ht="74.25" customHeight="1" x14ac:dyDescent="0.2">
      <c r="A31" s="213">
        <v>3</v>
      </c>
      <c r="E31" s="1086" t="s">
        <v>1313</v>
      </c>
      <c r="F31" s="1086"/>
      <c r="G31" s="1086"/>
      <c r="H31" s="1086"/>
      <c r="I31" s="1086"/>
    </row>
    <row r="32" spans="1:9" ht="49.5" customHeight="1" x14ac:dyDescent="0.2">
      <c r="A32" s="213">
        <v>3</v>
      </c>
      <c r="E32" s="1086" t="s">
        <v>1314</v>
      </c>
      <c r="F32" s="1086"/>
      <c r="G32" s="1086"/>
      <c r="H32" s="1086"/>
      <c r="I32" s="1086"/>
    </row>
    <row r="33" spans="1:9" ht="25.9" customHeight="1" x14ac:dyDescent="0.2">
      <c r="A33" s="213">
        <v>3</v>
      </c>
      <c r="E33" s="1086" t="s">
        <v>1315</v>
      </c>
      <c r="F33" s="1086"/>
      <c r="G33" s="1086"/>
      <c r="H33" s="1086"/>
      <c r="I33" s="1086"/>
    </row>
    <row r="34" spans="1:9" ht="27.2" customHeight="1" x14ac:dyDescent="0.2">
      <c r="A34" s="213">
        <v>3</v>
      </c>
      <c r="D34" s="213"/>
      <c r="E34" s="1153" t="s">
        <v>1316</v>
      </c>
      <c r="F34" s="1153"/>
      <c r="G34" s="1153"/>
      <c r="H34" s="1153"/>
      <c r="I34" s="1153"/>
    </row>
    <row r="40" spans="1:9" ht="3.75" customHeight="1" x14ac:dyDescent="0.2"/>
    <row r="41" spans="1:9" ht="63.75" customHeight="1" x14ac:dyDescent="0.2"/>
    <row r="42" spans="1:9" x14ac:dyDescent="0.2">
      <c r="E42" s="54"/>
      <c r="F42" s="54"/>
      <c r="G42" s="54"/>
      <c r="H42" s="54"/>
    </row>
    <row r="43" spans="1:9" x14ac:dyDescent="0.2">
      <c r="E43" s="245"/>
      <c r="F43" s="245"/>
      <c r="G43" s="245"/>
      <c r="H43" s="245"/>
    </row>
    <row r="44" spans="1:9" x14ac:dyDescent="0.2">
      <c r="E44" s="245"/>
      <c r="F44" s="245"/>
      <c r="G44" s="245"/>
      <c r="H44" s="245"/>
    </row>
  </sheetData>
  <mergeCells count="7">
    <mergeCell ref="E34:I34"/>
    <mergeCell ref="B1:C1"/>
    <mergeCell ref="F4:G4"/>
    <mergeCell ref="H4:I4"/>
    <mergeCell ref="E31:I31"/>
    <mergeCell ref="E32:I32"/>
    <mergeCell ref="E33:I33"/>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FEB8-3FD7-4A3B-A15F-3A406A0CE8CB}">
  <sheetPr codeName="Sheet50">
    <tabColor theme="5" tint="0.79998168889431442"/>
    <pageSetUpPr autoPageBreaks="0"/>
  </sheetPr>
  <dimension ref="A1:G859"/>
  <sheetViews>
    <sheetView showGridLines="0" view="pageBreakPreview" topLeftCell="D1" zoomScaleNormal="100" zoomScaleSheetLayoutView="100" workbookViewId="0">
      <selection activeCell="D1" sqref="D1"/>
    </sheetView>
  </sheetViews>
  <sheetFormatPr defaultRowHeight="12.75" x14ac:dyDescent="0.2"/>
  <cols>
    <col min="1" max="1" width="4.7109375" style="213" hidden="1" customWidth="1"/>
    <col min="2" max="2" width="6.7109375" style="213" hidden="1" customWidth="1"/>
    <col min="3" max="3" width="5.28515625" style="213" hidden="1" customWidth="1"/>
    <col min="4" max="4" width="13.28515625" style="213" customWidth="1"/>
    <col min="5" max="5" width="56.42578125" style="215" customWidth="1"/>
    <col min="6" max="7" width="14.7109375" style="215" customWidth="1"/>
    <col min="8" max="9664" width="9.140625" style="213"/>
    <col min="9665" max="9665" width="9.28515625" style="213" customWidth="1"/>
    <col min="9666" max="16384" width="9.140625" style="213"/>
  </cols>
  <sheetData>
    <row r="1" spans="1:7" ht="24" x14ac:dyDescent="0.2">
      <c r="A1" s="213" t="s">
        <v>0</v>
      </c>
      <c r="B1" s="1143" t="s">
        <v>243</v>
      </c>
      <c r="C1" s="1143"/>
      <c r="D1" s="245" t="s">
        <v>1317</v>
      </c>
    </row>
    <row r="2" spans="1:7" ht="15" customHeight="1" x14ac:dyDescent="0.2">
      <c r="A2" s="213">
        <v>3</v>
      </c>
      <c r="B2" s="213" t="s">
        <v>577</v>
      </c>
      <c r="C2" s="213">
        <v>108</v>
      </c>
      <c r="E2" s="224" t="str">
        <f ca="1">INDEX(TBLStructure[Number],MATCH(C2,TBLStructure[Model Reference],0))&amp;"."&amp;INDEX(TBLStructure[Sub Number],MATCH(C2,TBLStructure[Model Reference],0))&amp;" "&amp;INDEX(TBLStructure[Sub-category],MATCH(C2,TBLStructure[Model Reference],0))</f>
        <v>5.3 Regulatory Charging Summary</v>
      </c>
      <c r="F2" s="224"/>
      <c r="G2" s="224"/>
    </row>
    <row r="3" spans="1:7" ht="12.75" customHeight="1" x14ac:dyDescent="0.2">
      <c r="A3" s="213">
        <v>3</v>
      </c>
      <c r="D3" s="1135" t="s">
        <v>1318</v>
      </c>
      <c r="E3" s="208"/>
      <c r="F3" s="208"/>
      <c r="G3" s="208"/>
    </row>
    <row r="4" spans="1:7" x14ac:dyDescent="0.2">
      <c r="A4" s="213">
        <v>3</v>
      </c>
      <c r="D4" s="1135"/>
      <c r="E4" s="209"/>
      <c r="F4" s="392" t="str">
        <f>Contents!F3</f>
        <v>20X2</v>
      </c>
      <c r="G4" s="393" t="str">
        <f>Contents!F4</f>
        <v>20X1</v>
      </c>
    </row>
    <row r="5" spans="1:7" ht="13.5" thickBot="1" x14ac:dyDescent="0.25">
      <c r="A5" s="213">
        <v>3</v>
      </c>
      <c r="D5" s="1135"/>
      <c r="E5" s="230"/>
      <c r="F5" s="279" t="s">
        <v>305</v>
      </c>
      <c r="G5" s="280" t="s">
        <v>305</v>
      </c>
    </row>
    <row r="6" spans="1:7" ht="12" customHeight="1" x14ac:dyDescent="0.2">
      <c r="A6" s="213">
        <v>3</v>
      </c>
      <c r="E6" s="209"/>
      <c r="F6" s="209"/>
      <c r="G6" s="209"/>
    </row>
    <row r="7" spans="1:7" ht="12" customHeight="1" x14ac:dyDescent="0.2">
      <c r="A7" s="213">
        <v>3</v>
      </c>
      <c r="E7" s="252" t="s">
        <v>1319</v>
      </c>
      <c r="F7" s="758"/>
      <c r="G7" s="759"/>
    </row>
    <row r="8" spans="1:7" ht="12" customHeight="1" x14ac:dyDescent="0.2">
      <c r="A8" s="213">
        <v>3</v>
      </c>
      <c r="E8" s="239" t="s">
        <v>1320</v>
      </c>
      <c r="F8" s="758">
        <v>0</v>
      </c>
      <c r="G8" s="759">
        <v>0</v>
      </c>
    </row>
    <row r="9" spans="1:7" ht="12" customHeight="1" x14ac:dyDescent="0.2">
      <c r="A9" s="213">
        <v>3</v>
      </c>
      <c r="E9" s="239" t="s">
        <v>3</v>
      </c>
      <c r="F9" s="758"/>
      <c r="G9" s="759"/>
    </row>
    <row r="10" spans="1:7" ht="12" customHeight="1" x14ac:dyDescent="0.2">
      <c r="A10" s="213">
        <v>3</v>
      </c>
      <c r="E10" s="285" t="s">
        <v>487</v>
      </c>
      <c r="F10" s="758">
        <v>0</v>
      </c>
      <c r="G10" s="759">
        <v>0</v>
      </c>
    </row>
    <row r="11" spans="1:7" ht="12" customHeight="1" x14ac:dyDescent="0.2">
      <c r="A11" s="213">
        <v>3</v>
      </c>
      <c r="E11" s="285" t="s">
        <v>1321</v>
      </c>
      <c r="F11" s="758">
        <v>0</v>
      </c>
      <c r="G11" s="759">
        <v>0</v>
      </c>
    </row>
    <row r="12" spans="1:7" ht="12" customHeight="1" x14ac:dyDescent="0.2">
      <c r="A12" s="213">
        <v>3</v>
      </c>
      <c r="E12" s="285" t="s">
        <v>1322</v>
      </c>
      <c r="F12" s="758">
        <v>0</v>
      </c>
      <c r="G12" s="759">
        <v>0</v>
      </c>
    </row>
    <row r="13" spans="1:7" ht="12" customHeight="1" x14ac:dyDescent="0.2">
      <c r="A13" s="213">
        <v>3</v>
      </c>
      <c r="E13" s="538" t="s">
        <v>4</v>
      </c>
      <c r="F13" s="184">
        <v>0</v>
      </c>
      <c r="G13" s="185">
        <v>0</v>
      </c>
    </row>
    <row r="14" spans="1:7" ht="12" customHeight="1" x14ac:dyDescent="0.2">
      <c r="A14" s="213">
        <v>3</v>
      </c>
      <c r="E14" s="540" t="s">
        <v>487</v>
      </c>
      <c r="F14" s="184">
        <v>0</v>
      </c>
      <c r="G14" s="185">
        <v>0</v>
      </c>
    </row>
    <row r="15" spans="1:7" ht="12" customHeight="1" x14ac:dyDescent="0.2">
      <c r="A15" s="213">
        <v>3</v>
      </c>
      <c r="E15" s="540" t="s">
        <v>1321</v>
      </c>
      <c r="F15" s="184">
        <v>0</v>
      </c>
      <c r="G15" s="185">
        <v>0</v>
      </c>
    </row>
    <row r="16" spans="1:7" ht="12" customHeight="1" x14ac:dyDescent="0.2">
      <c r="A16" s="213">
        <v>3</v>
      </c>
      <c r="E16" s="249" t="s">
        <v>1323</v>
      </c>
      <c r="F16" s="763">
        <f>SUM(F7:F15)</f>
        <v>0</v>
      </c>
      <c r="G16" s="768">
        <f>SUM(G7:G15)</f>
        <v>0</v>
      </c>
    </row>
    <row r="17" spans="1:7" ht="12" customHeight="1" x14ac:dyDescent="0.2">
      <c r="A17" s="213">
        <v>3</v>
      </c>
      <c r="E17" s="249"/>
      <c r="F17" s="758"/>
      <c r="G17" s="759"/>
    </row>
    <row r="18" spans="1:7" ht="12" customHeight="1" x14ac:dyDescent="0.2">
      <c r="A18" s="213">
        <v>3</v>
      </c>
      <c r="E18" s="249" t="s">
        <v>67</v>
      </c>
      <c r="F18" s="774"/>
      <c r="G18" s="775"/>
    </row>
    <row r="19" spans="1:7" ht="12" customHeight="1" x14ac:dyDescent="0.2">
      <c r="A19" s="213">
        <v>3</v>
      </c>
      <c r="E19" s="239" t="s">
        <v>3</v>
      </c>
      <c r="F19" s="758">
        <v>0</v>
      </c>
      <c r="G19" s="759">
        <v>0</v>
      </c>
    </row>
    <row r="20" spans="1:7" ht="12" customHeight="1" x14ac:dyDescent="0.2">
      <c r="A20" s="213">
        <v>3</v>
      </c>
      <c r="E20" s="689" t="s">
        <v>4</v>
      </c>
      <c r="F20" s="162">
        <v>0</v>
      </c>
      <c r="G20" s="163">
        <v>0</v>
      </c>
    </row>
    <row r="21" spans="1:7" ht="12" customHeight="1" x14ac:dyDescent="0.2">
      <c r="A21" s="213">
        <v>3</v>
      </c>
      <c r="E21" s="252" t="s">
        <v>257</v>
      </c>
      <c r="F21" s="763">
        <f>SUM(F18:F20)</f>
        <v>0</v>
      </c>
      <c r="G21" s="768">
        <f>SUM(G18:G20)</f>
        <v>0</v>
      </c>
    </row>
    <row r="22" spans="1:7" ht="12" customHeight="1" x14ac:dyDescent="0.2">
      <c r="A22" s="213">
        <v>3</v>
      </c>
      <c r="E22" s="459"/>
      <c r="F22" s="774"/>
      <c r="G22" s="775"/>
    </row>
    <row r="23" spans="1:7" ht="12" customHeight="1" x14ac:dyDescent="0.2">
      <c r="A23" s="213">
        <v>3</v>
      </c>
      <c r="E23" s="252" t="s">
        <v>1324</v>
      </c>
      <c r="F23" s="774"/>
      <c r="G23" s="775"/>
    </row>
    <row r="24" spans="1:7" ht="12" customHeight="1" x14ac:dyDescent="0.2">
      <c r="A24" s="213">
        <v>3</v>
      </c>
      <c r="E24" s="239" t="s">
        <v>1325</v>
      </c>
      <c r="F24" s="758">
        <v>0</v>
      </c>
      <c r="G24" s="759">
        <v>0</v>
      </c>
    </row>
    <row r="25" spans="1:7" ht="12" customHeight="1" x14ac:dyDescent="0.2">
      <c r="A25" s="213">
        <v>3</v>
      </c>
      <c r="E25" s="239" t="s">
        <v>3</v>
      </c>
      <c r="F25" s="758">
        <v>0</v>
      </c>
      <c r="G25" s="759">
        <v>0</v>
      </c>
    </row>
    <row r="26" spans="1:7" ht="12" customHeight="1" x14ac:dyDescent="0.2">
      <c r="A26" s="213">
        <v>3</v>
      </c>
      <c r="E26" s="689" t="s">
        <v>4</v>
      </c>
      <c r="F26" s="162">
        <v>0</v>
      </c>
      <c r="G26" s="163">
        <v>0</v>
      </c>
    </row>
    <row r="27" spans="1:7" ht="12" customHeight="1" x14ac:dyDescent="0.2">
      <c r="A27" s="213">
        <v>3</v>
      </c>
      <c r="E27" s="252" t="s">
        <v>1326</v>
      </c>
      <c r="F27" s="763">
        <f>SUM(F23:F26)</f>
        <v>0</v>
      </c>
      <c r="G27" s="768">
        <f>SUM(G23:G26)</f>
        <v>0</v>
      </c>
    </row>
    <row r="28" spans="1:7" ht="12" customHeight="1" x14ac:dyDescent="0.2">
      <c r="A28" s="213">
        <v>3</v>
      </c>
      <c r="E28" s="252"/>
      <c r="F28" s="774"/>
      <c r="G28" s="775"/>
    </row>
    <row r="29" spans="1:7" ht="12" customHeight="1" x14ac:dyDescent="0.2">
      <c r="A29" s="213">
        <v>3</v>
      </c>
      <c r="E29" s="716"/>
      <c r="F29" s="774"/>
      <c r="G29" s="775"/>
    </row>
    <row r="30" spans="1:7" ht="12" customHeight="1" x14ac:dyDescent="0.2">
      <c r="A30" s="213">
        <v>3</v>
      </c>
      <c r="E30" s="716" t="s">
        <v>873</v>
      </c>
      <c r="F30" s="774"/>
      <c r="G30" s="775"/>
    </row>
    <row r="31" spans="1:7" ht="12" customHeight="1" x14ac:dyDescent="0.2">
      <c r="A31" s="213">
        <v>3</v>
      </c>
      <c r="E31" s="239" t="s">
        <v>3</v>
      </c>
      <c r="F31" s="758">
        <v>0</v>
      </c>
      <c r="G31" s="759">
        <v>0</v>
      </c>
    </row>
    <row r="32" spans="1:7" ht="12" customHeight="1" x14ac:dyDescent="0.2">
      <c r="A32" s="213">
        <v>3</v>
      </c>
      <c r="E32" s="689" t="s">
        <v>4</v>
      </c>
      <c r="F32" s="162">
        <v>0</v>
      </c>
      <c r="G32" s="163">
        <v>0</v>
      </c>
    </row>
    <row r="33" spans="1:7" ht="12" customHeight="1" x14ac:dyDescent="0.2">
      <c r="A33" s="213">
        <v>3</v>
      </c>
      <c r="E33" s="252" t="s">
        <v>1327</v>
      </c>
      <c r="F33" s="763">
        <f>SUM(F30:F32)</f>
        <v>0</v>
      </c>
      <c r="G33" s="768">
        <f>SUM(G30:G32)</f>
        <v>0</v>
      </c>
    </row>
    <row r="34" spans="1:7" ht="12" customHeight="1" x14ac:dyDescent="0.2">
      <c r="A34" s="213">
        <v>3</v>
      </c>
    </row>
    <row r="35" spans="1:7" ht="12" customHeight="1" x14ac:dyDescent="0.2">
      <c r="A35" s="213">
        <v>3</v>
      </c>
      <c r="E35" s="252" t="s">
        <v>1328</v>
      </c>
    </row>
    <row r="36" spans="1:7" ht="12" customHeight="1" x14ac:dyDescent="0.2">
      <c r="A36" s="213">
        <v>3</v>
      </c>
      <c r="D36" s="272"/>
      <c r="E36" s="782" t="s">
        <v>1329</v>
      </c>
    </row>
    <row r="37" spans="1:7" ht="12" customHeight="1" x14ac:dyDescent="0.2">
      <c r="A37" s="213">
        <v>3</v>
      </c>
    </row>
    <row r="38" spans="1:7" ht="24" customHeight="1" x14ac:dyDescent="0.2">
      <c r="A38" s="213">
        <v>3</v>
      </c>
      <c r="E38" s="1234" t="s">
        <v>1330</v>
      </c>
      <c r="F38" s="1176"/>
      <c r="G38" s="1176"/>
    </row>
    <row r="40" spans="1:7" ht="12.75" customHeight="1" x14ac:dyDescent="0.2">
      <c r="E40" s="1235"/>
      <c r="F40" s="1235"/>
      <c r="G40" s="1235"/>
    </row>
    <row r="41" spans="1:7" ht="9.1999999999999993" customHeight="1" x14ac:dyDescent="0.2">
      <c r="E41" s="1235"/>
      <c r="F41" s="1235"/>
      <c r="G41" s="1235"/>
    </row>
    <row r="42" spans="1:7" ht="12.75" customHeight="1" x14ac:dyDescent="0.2">
      <c r="E42" s="1235"/>
      <c r="F42" s="1235"/>
      <c r="G42" s="1235"/>
    </row>
    <row r="43" spans="1:7" ht="12.75" customHeight="1" x14ac:dyDescent="0.2">
      <c r="E43" s="1235"/>
      <c r="F43" s="1235"/>
      <c r="G43" s="1235"/>
    </row>
    <row r="44" spans="1:7" ht="12.75" customHeight="1" x14ac:dyDescent="0.2"/>
    <row r="45" spans="1:7" ht="25.5" customHeight="1" x14ac:dyDescent="0.2"/>
    <row r="46" spans="1:7" ht="12.75" customHeight="1" x14ac:dyDescent="0.2"/>
    <row r="47" spans="1:7" ht="25.5" customHeight="1" x14ac:dyDescent="0.2"/>
    <row r="48" spans="1:7" ht="25.5" customHeight="1" x14ac:dyDescent="0.2"/>
    <row r="49" ht="12.75" customHeight="1" x14ac:dyDescent="0.2"/>
    <row r="52" ht="12.75" customHeight="1" x14ac:dyDescent="0.2"/>
    <row r="803" spans="4:7" s="641" customFormat="1" x14ac:dyDescent="0.2">
      <c r="D803" s="213"/>
      <c r="E803" s="215"/>
      <c r="F803" s="215"/>
      <c r="G803" s="215"/>
    </row>
    <row r="859" spans="4:7" s="641" customFormat="1" x14ac:dyDescent="0.2">
      <c r="D859" s="213"/>
      <c r="E859" s="215"/>
      <c r="F859" s="215"/>
      <c r="G859" s="215"/>
    </row>
  </sheetData>
  <mergeCells count="4">
    <mergeCell ref="B1:C1"/>
    <mergeCell ref="D3:D5"/>
    <mergeCell ref="E38:G38"/>
    <mergeCell ref="E40:G43"/>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79AE-E940-4B08-B375-24828BFB885A}">
  <sheetPr codeName="Sheet16">
    <tabColor theme="5" tint="0.79998168889431442"/>
  </sheetPr>
  <dimension ref="A1:H31"/>
  <sheetViews>
    <sheetView showGridLines="0" view="pageBreakPreview" topLeftCell="D1" zoomScaleNormal="100" zoomScaleSheetLayoutView="100" workbookViewId="0">
      <selection activeCell="D1" sqref="D1"/>
    </sheetView>
  </sheetViews>
  <sheetFormatPr defaultRowHeight="12.75" x14ac:dyDescent="0.2"/>
  <cols>
    <col min="1" max="1" width="8.7109375" style="213" hidden="1" customWidth="1"/>
    <col min="2" max="2" width="2.5703125" style="213" hidden="1" customWidth="1"/>
    <col min="3" max="3" width="3.28515625" style="213" hidden="1" customWidth="1"/>
    <col min="4" max="4" width="13.28515625" style="213" customWidth="1"/>
    <col min="5" max="5" width="68.28515625" style="213" customWidth="1"/>
    <col min="6" max="7" width="12" style="213" customWidth="1"/>
    <col min="8" max="9677" width="9.140625" style="213"/>
    <col min="9678" max="9678" width="9.28515625" style="213" customWidth="1"/>
    <col min="9679" max="16384" width="9.140625" style="213"/>
  </cols>
  <sheetData>
    <row r="1" spans="1:8" ht="24" x14ac:dyDescent="0.2">
      <c r="A1" s="213" t="s">
        <v>0</v>
      </c>
      <c r="B1" s="1143" t="s">
        <v>243</v>
      </c>
      <c r="C1" s="1143"/>
      <c r="D1" s="245" t="s">
        <v>1331</v>
      </c>
    </row>
    <row r="2" spans="1:8" x14ac:dyDescent="0.2">
      <c r="A2" s="213">
        <v>3</v>
      </c>
      <c r="B2" s="213" t="s">
        <v>577</v>
      </c>
      <c r="C2" s="213">
        <v>109</v>
      </c>
      <c r="E2" s="224" t="str">
        <f ca="1">INDEX(TBLStructure[Number],MATCH(C2,TBLStructure[Model Reference],0))&amp;"."&amp;INDEX(TBLStructure[Sub Number],MATCH(C2,TBLStructure[Model Reference],0))&amp;" "&amp;INDEX(TBLStructure[Sub-category],MATCH(C2,TBLStructure[Model Reference],0))</f>
        <v>5.4 Net Cash Appropriation Arrangements</v>
      </c>
      <c r="F2" s="224"/>
      <c r="G2" s="224"/>
      <c r="H2" s="215"/>
    </row>
    <row r="3" spans="1:8" x14ac:dyDescent="0.2">
      <c r="A3" s="213">
        <v>3</v>
      </c>
      <c r="D3" s="3"/>
      <c r="E3" s="208"/>
      <c r="F3" s="208"/>
      <c r="G3" s="209"/>
      <c r="H3" s="215"/>
    </row>
    <row r="4" spans="1:8" x14ac:dyDescent="0.2">
      <c r="A4" s="213">
        <v>3</v>
      </c>
      <c r="E4" s="209"/>
      <c r="F4" s="392" t="str">
        <f>Contents!F3</f>
        <v>20X2</v>
      </c>
      <c r="G4" s="393" t="str">
        <f>Contents!F4</f>
        <v>20X1</v>
      </c>
      <c r="H4" s="215"/>
    </row>
    <row r="5" spans="1:8" ht="13.5" thickBot="1" x14ac:dyDescent="0.25">
      <c r="A5" s="213">
        <v>3</v>
      </c>
      <c r="E5" s="230"/>
      <c r="F5" s="279" t="s">
        <v>305</v>
      </c>
      <c r="G5" s="280" t="s">
        <v>305</v>
      </c>
      <c r="H5" s="215"/>
    </row>
    <row r="6" spans="1:8" x14ac:dyDescent="0.2">
      <c r="A6" s="213">
        <v>3</v>
      </c>
      <c r="E6" s="209"/>
      <c r="F6" s="282"/>
      <c r="G6" s="283"/>
      <c r="H6" s="215"/>
    </row>
    <row r="7" spans="1:8" ht="24" x14ac:dyDescent="0.2">
      <c r="A7" s="213">
        <v>3</v>
      </c>
      <c r="E7" s="460" t="s">
        <v>1332</v>
      </c>
      <c r="F7" s="783">
        <v>0</v>
      </c>
      <c r="G7" s="784">
        <v>0</v>
      </c>
      <c r="H7" s="215"/>
    </row>
    <row r="8" spans="1:8" ht="26.25" x14ac:dyDescent="0.2">
      <c r="A8" s="213">
        <v>3</v>
      </c>
      <c r="E8" s="785" t="s">
        <v>1333</v>
      </c>
      <c r="F8" s="783">
        <v>0</v>
      </c>
      <c r="G8" s="784">
        <v>0</v>
      </c>
      <c r="H8" s="215"/>
    </row>
    <row r="9" spans="1:8" ht="14.65" customHeight="1" x14ac:dyDescent="0.2">
      <c r="A9" s="213">
        <v>3</v>
      </c>
      <c r="E9" s="786" t="s">
        <v>1334</v>
      </c>
      <c r="F9" s="783">
        <v>0</v>
      </c>
      <c r="G9" s="784">
        <v>0</v>
      </c>
      <c r="H9" s="215"/>
    </row>
    <row r="10" spans="1:8" ht="14.65" customHeight="1" x14ac:dyDescent="0.2">
      <c r="A10" s="213">
        <v>3</v>
      </c>
      <c r="E10" s="786" t="s">
        <v>1335</v>
      </c>
      <c r="F10" s="783">
        <v>0</v>
      </c>
      <c r="G10" s="784">
        <v>0</v>
      </c>
      <c r="H10" s="215"/>
    </row>
    <row r="11" spans="1:8" ht="14.65" customHeight="1" x14ac:dyDescent="0.2">
      <c r="A11" s="213">
        <v>3</v>
      </c>
      <c r="E11" s="197" t="s">
        <v>1336</v>
      </c>
      <c r="F11" s="763">
        <f>F7+F8+F9-F10</f>
        <v>0</v>
      </c>
      <c r="G11" s="763">
        <f>G7+G8+G9-G10</f>
        <v>0</v>
      </c>
      <c r="H11" s="215"/>
    </row>
    <row r="12" spans="1:8" x14ac:dyDescent="0.2">
      <c r="A12" s="213">
        <v>3</v>
      </c>
      <c r="E12" s="209"/>
      <c r="F12" s="209"/>
      <c r="G12" s="209"/>
      <c r="H12" s="215"/>
    </row>
    <row r="13" spans="1:8" ht="120" customHeight="1" x14ac:dyDescent="0.2">
      <c r="A13" s="213">
        <v>3</v>
      </c>
      <c r="E13" s="1086" t="s">
        <v>1337</v>
      </c>
      <c r="F13" s="1086"/>
      <c r="G13" s="1086"/>
      <c r="H13" s="215"/>
    </row>
    <row r="14" spans="1:8" ht="66" customHeight="1" x14ac:dyDescent="0.2">
      <c r="A14" s="213">
        <v>3</v>
      </c>
      <c r="E14" s="1086" t="s">
        <v>1338</v>
      </c>
      <c r="F14" s="1086"/>
      <c r="G14" s="1086"/>
      <c r="H14" s="215"/>
    </row>
    <row r="15" spans="1:8" ht="152.44999999999999" customHeight="1" x14ac:dyDescent="0.2">
      <c r="A15" s="213">
        <v>3</v>
      </c>
      <c r="E15" s="1236" t="s">
        <v>1339</v>
      </c>
      <c r="F15" s="1236"/>
      <c r="G15" s="1236"/>
      <c r="H15" s="215"/>
    </row>
    <row r="16" spans="1:8" x14ac:dyDescent="0.2">
      <c r="H16" s="215"/>
    </row>
    <row r="17" spans="8:8" x14ac:dyDescent="0.2">
      <c r="H17" s="215"/>
    </row>
    <row r="18" spans="8:8" x14ac:dyDescent="0.2">
      <c r="H18" s="215"/>
    </row>
    <row r="19" spans="8:8" x14ac:dyDescent="0.2">
      <c r="H19" s="215"/>
    </row>
    <row r="20" spans="8:8" x14ac:dyDescent="0.2">
      <c r="H20" s="215"/>
    </row>
    <row r="21" spans="8:8" x14ac:dyDescent="0.2">
      <c r="H21" s="215"/>
    </row>
    <row r="22" spans="8:8" x14ac:dyDescent="0.2">
      <c r="H22" s="215"/>
    </row>
    <row r="23" spans="8:8" x14ac:dyDescent="0.2">
      <c r="H23" s="215"/>
    </row>
    <row r="24" spans="8:8" x14ac:dyDescent="0.2">
      <c r="H24" s="215"/>
    </row>
    <row r="25" spans="8:8" x14ac:dyDescent="0.2">
      <c r="H25" s="215"/>
    </row>
    <row r="26" spans="8:8" x14ac:dyDescent="0.2">
      <c r="H26" s="215"/>
    </row>
    <row r="27" spans="8:8" x14ac:dyDescent="0.2">
      <c r="H27" s="215"/>
    </row>
    <row r="28" spans="8:8" x14ac:dyDescent="0.2">
      <c r="H28" s="215"/>
    </row>
    <row r="29" spans="8:8" x14ac:dyDescent="0.2">
      <c r="H29" s="215"/>
    </row>
    <row r="30" spans="8:8" x14ac:dyDescent="0.2">
      <c r="H30" s="215"/>
    </row>
    <row r="31" spans="8:8" x14ac:dyDescent="0.2">
      <c r="H31" s="215"/>
    </row>
  </sheetData>
  <mergeCells count="4">
    <mergeCell ref="B1:C1"/>
    <mergeCell ref="E13:G13"/>
    <mergeCell ref="E14:G14"/>
    <mergeCell ref="E15:G15"/>
  </mergeCells>
  <printOptions horizontalCentered="1"/>
  <pageMargins left="0.23622047244094491" right="0.23622047244094491" top="0.74803149606299213" bottom="0.74803149606299213" header="0.31496062992125984" footer="0.31496062992125984"/>
  <pageSetup paperSize="9" scale="94" fitToWidth="0" fitToHeight="0" orientation="portrait" r:id="rId1"/>
  <customProperties>
    <customPr name="_pios_id"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B432-C4C0-418C-A223-C36C72BAFC69}">
  <sheetPr codeName="Sheet47">
    <tabColor rgb="FFFFC000"/>
  </sheetPr>
  <dimension ref="A1:K235"/>
  <sheetViews>
    <sheetView showGridLines="0" view="pageBreakPreview" topLeftCell="D1" zoomScaleNormal="100" zoomScaleSheetLayoutView="100" workbookViewId="0">
      <selection activeCell="D1" sqref="D1"/>
    </sheetView>
  </sheetViews>
  <sheetFormatPr defaultRowHeight="12.75" x14ac:dyDescent="0.2"/>
  <cols>
    <col min="1" max="1" width="8.7109375" style="213" hidden="1" customWidth="1"/>
    <col min="2" max="2" width="4.42578125" style="213" hidden="1" customWidth="1"/>
    <col min="3" max="3" width="2.7109375" style="214" hidden="1" customWidth="1"/>
    <col min="4" max="4" width="14.28515625" style="215" customWidth="1"/>
    <col min="5" max="5" width="56.28515625" style="215" customWidth="1"/>
    <col min="6" max="7" width="10.5703125" style="215" customWidth="1"/>
    <col min="8" max="9669" width="9.140625" style="213"/>
    <col min="9670" max="9670" width="9.28515625" style="213" customWidth="1"/>
    <col min="9671" max="16384" width="9.140625" style="213"/>
  </cols>
  <sheetData>
    <row r="1" spans="1:8" x14ac:dyDescent="0.2">
      <c r="A1" s="213" t="s">
        <v>0</v>
      </c>
      <c r="B1" s="1143" t="s">
        <v>243</v>
      </c>
      <c r="C1" s="1143"/>
      <c r="E1" s="222"/>
      <c r="F1" s="222"/>
      <c r="G1" s="222"/>
      <c r="H1" s="221"/>
    </row>
    <row r="2" spans="1:8" ht="28.15" customHeight="1" x14ac:dyDescent="0.2">
      <c r="A2" s="213">
        <v>3</v>
      </c>
      <c r="E2" s="222"/>
      <c r="F2" s="222"/>
      <c r="G2" s="222"/>
      <c r="H2" s="221"/>
    </row>
    <row r="3" spans="1:8" ht="15" customHeight="1" x14ac:dyDescent="0.2">
      <c r="A3" s="213">
        <v>3</v>
      </c>
      <c r="B3" s="213" t="s">
        <v>577</v>
      </c>
      <c r="C3" s="214">
        <v>110</v>
      </c>
      <c r="E3" s="224" t="str">
        <f ca="1">INDEX(TBLStructure[Number],MATCH(C3,TBLStructure[Model Reference],0))&amp;"."&amp;INDEX(TBLStructure[Sub Number],MATCH(C3,TBLStructure[Model Reference],0))&amp;" "&amp;INDEX(TBLStructure[Sub-category],MATCH(C3,TBLStructure[Model Reference],0))</f>
        <v>6.1 Employee Provisions</v>
      </c>
      <c r="F3" s="224"/>
      <c r="G3" s="224"/>
    </row>
    <row r="4" spans="1:8" ht="7.15" customHeight="1" x14ac:dyDescent="0.2">
      <c r="A4" s="213">
        <v>3</v>
      </c>
    </row>
    <row r="5" spans="1:8" ht="12.75" customHeight="1" x14ac:dyDescent="0.2">
      <c r="A5" s="213">
        <v>3</v>
      </c>
      <c r="E5" s="209"/>
      <c r="F5" s="392" t="str">
        <f>Contents!F3</f>
        <v>20X2</v>
      </c>
      <c r="G5" s="393" t="str">
        <f>Contents!F4</f>
        <v>20X1</v>
      </c>
    </row>
    <row r="6" spans="1:8" ht="12.75" customHeight="1" thickBot="1" x14ac:dyDescent="0.25">
      <c r="A6" s="213">
        <v>3</v>
      </c>
      <c r="E6" s="230"/>
      <c r="F6" s="279" t="s">
        <v>305</v>
      </c>
      <c r="G6" s="280" t="s">
        <v>305</v>
      </c>
    </row>
    <row r="7" spans="1:8" ht="12.75" customHeight="1" x14ac:dyDescent="0.2">
      <c r="A7" s="213">
        <v>3</v>
      </c>
      <c r="E7" s="209"/>
      <c r="F7" s="282"/>
      <c r="G7" s="283"/>
    </row>
    <row r="8" spans="1:8" ht="12.75" customHeight="1" x14ac:dyDescent="0.2">
      <c r="A8" s="213">
        <v>3</v>
      </c>
      <c r="B8" s="1" t="s">
        <v>245</v>
      </c>
      <c r="C8" s="233">
        <v>110</v>
      </c>
      <c r="D8" s="3"/>
      <c r="E8" s="448" t="str">
        <f ca="1">INDEX(TBLStructure[Full Note Title],MATCH(C8,TBLStructure[Model Reference],0))</f>
        <v>6.1A: Employee provisions</v>
      </c>
      <c r="F8" s="282"/>
      <c r="G8" s="283"/>
    </row>
    <row r="9" spans="1:8" ht="12.75" customHeight="1" x14ac:dyDescent="0.2">
      <c r="A9" s="213">
        <v>3</v>
      </c>
      <c r="E9" s="209" t="s">
        <v>1340</v>
      </c>
      <c r="F9" s="28">
        <v>0</v>
      </c>
      <c r="G9" s="29">
        <v>0</v>
      </c>
    </row>
    <row r="10" spans="1:8" ht="12.75" customHeight="1" x14ac:dyDescent="0.2">
      <c r="A10" s="213">
        <v>3</v>
      </c>
      <c r="E10" s="209" t="s">
        <v>758</v>
      </c>
      <c r="F10" s="28">
        <v>0</v>
      </c>
      <c r="G10" s="29">
        <v>0</v>
      </c>
    </row>
    <row r="11" spans="1:8" ht="12.75" customHeight="1" x14ac:dyDescent="0.2">
      <c r="A11" s="213">
        <v>3</v>
      </c>
      <c r="E11" s="209" t="s">
        <v>405</v>
      </c>
      <c r="F11" s="28">
        <v>0</v>
      </c>
      <c r="G11" s="29">
        <v>0</v>
      </c>
    </row>
    <row r="12" spans="1:8" x14ac:dyDescent="0.2">
      <c r="A12" s="213">
        <v>3</v>
      </c>
      <c r="E12" s="396" t="s">
        <v>1341</v>
      </c>
      <c r="F12" s="35">
        <f>SUM(F8:F11)</f>
        <v>0</v>
      </c>
      <c r="G12" s="36">
        <f>SUM(G8:G11)</f>
        <v>0</v>
      </c>
    </row>
    <row r="13" spans="1:8" ht="6" customHeight="1" x14ac:dyDescent="0.2">
      <c r="A13" s="213">
        <v>3</v>
      </c>
      <c r="E13" s="396"/>
      <c r="F13" s="40"/>
      <c r="G13" s="41"/>
    </row>
    <row r="14" spans="1:8" ht="12" hidden="1" customHeight="1" x14ac:dyDescent="0.2">
      <c r="A14" s="213">
        <v>1</v>
      </c>
      <c r="E14" s="208" t="s">
        <v>1342</v>
      </c>
      <c r="F14" s="28"/>
      <c r="G14" s="29"/>
    </row>
    <row r="15" spans="1:8" ht="12" hidden="1" customHeight="1" x14ac:dyDescent="0.2">
      <c r="A15" s="213">
        <v>1</v>
      </c>
      <c r="E15" s="434" t="s">
        <v>865</v>
      </c>
      <c r="F15" s="28">
        <v>0</v>
      </c>
      <c r="G15" s="29">
        <v>0</v>
      </c>
    </row>
    <row r="16" spans="1:8" ht="12" hidden="1" customHeight="1" x14ac:dyDescent="0.2">
      <c r="A16" s="213">
        <v>1</v>
      </c>
      <c r="E16" s="434" t="s">
        <v>866</v>
      </c>
      <c r="F16" s="28">
        <v>0</v>
      </c>
      <c r="G16" s="29">
        <v>0</v>
      </c>
    </row>
    <row r="17" spans="1:11" ht="12" hidden="1" customHeight="1" x14ac:dyDescent="0.2">
      <c r="A17" s="213">
        <v>1</v>
      </c>
      <c r="E17" s="396" t="s">
        <v>1341</v>
      </c>
      <c r="F17" s="35">
        <f>SUM(F14:F16)</f>
        <v>0</v>
      </c>
      <c r="G17" s="36">
        <f>SUM(G14:G16)</f>
        <v>0</v>
      </c>
    </row>
    <row r="18" spans="1:11" ht="7.9" hidden="1" customHeight="1" x14ac:dyDescent="0.2">
      <c r="A18" s="213">
        <v>1</v>
      </c>
      <c r="E18" s="787"/>
      <c r="F18" s="28"/>
      <c r="G18" s="29"/>
    </row>
    <row r="19" spans="1:11" ht="12.75" customHeight="1" x14ac:dyDescent="0.2">
      <c r="A19" s="213">
        <v>3</v>
      </c>
      <c r="B19" s="213" t="s">
        <v>245</v>
      </c>
      <c r="C19" s="214">
        <v>111</v>
      </c>
      <c r="E19" s="324" t="str">
        <f ca="1">INDEX(TBLStructure[Full Note Title],MATCH(C19,TBLStructure[Model Reference],0))</f>
        <v>6.1B: Administered - employee provisions</v>
      </c>
      <c r="F19" s="688"/>
      <c r="G19" s="634"/>
    </row>
    <row r="20" spans="1:11" ht="12.75" customHeight="1" x14ac:dyDescent="0.2">
      <c r="A20" s="213">
        <v>3</v>
      </c>
      <c r="E20" s="316" t="s">
        <v>1343</v>
      </c>
      <c r="F20" s="108">
        <v>0</v>
      </c>
      <c r="G20" s="109">
        <v>0</v>
      </c>
    </row>
    <row r="21" spans="1:11" ht="12.75" customHeight="1" x14ac:dyDescent="0.2">
      <c r="A21" s="213">
        <v>3</v>
      </c>
      <c r="E21" s="316" t="s">
        <v>758</v>
      </c>
      <c r="F21" s="108">
        <v>0</v>
      </c>
      <c r="G21" s="109">
        <v>0</v>
      </c>
    </row>
    <row r="22" spans="1:11" x14ac:dyDescent="0.2">
      <c r="A22" s="213">
        <v>3</v>
      </c>
      <c r="E22" s="316" t="s">
        <v>405</v>
      </c>
      <c r="F22" s="108">
        <v>0</v>
      </c>
      <c r="G22" s="109">
        <v>0</v>
      </c>
    </row>
    <row r="23" spans="1:11" ht="12.75" customHeight="1" x14ac:dyDescent="0.2">
      <c r="A23" s="213">
        <v>3</v>
      </c>
      <c r="E23" s="327" t="s">
        <v>1341</v>
      </c>
      <c r="F23" s="114">
        <f>SUM(F19:F22)</f>
        <v>0</v>
      </c>
      <c r="G23" s="115">
        <f>SUM(G19:G22)</f>
        <v>0</v>
      </c>
    </row>
    <row r="24" spans="1:11" ht="4.9000000000000004" customHeight="1" x14ac:dyDescent="0.2">
      <c r="A24" s="213">
        <v>3</v>
      </c>
      <c r="E24" s="327"/>
      <c r="F24" s="122"/>
      <c r="G24" s="123"/>
    </row>
    <row r="25" spans="1:11" ht="12" hidden="1" customHeight="1" x14ac:dyDescent="0.2">
      <c r="A25" s="213">
        <v>1</v>
      </c>
      <c r="E25" s="327" t="s">
        <v>1342</v>
      </c>
      <c r="F25" s="352"/>
      <c r="G25" s="353"/>
      <c r="H25" s="215"/>
      <c r="I25" s="215"/>
      <c r="J25" s="215"/>
      <c r="K25" s="215"/>
    </row>
    <row r="26" spans="1:11" ht="12" hidden="1" customHeight="1" x14ac:dyDescent="0.2">
      <c r="A26" s="213">
        <v>1</v>
      </c>
      <c r="E26" s="316" t="s">
        <v>865</v>
      </c>
      <c r="F26" s="352">
        <v>0</v>
      </c>
      <c r="G26" s="353">
        <v>0</v>
      </c>
      <c r="H26" s="215"/>
      <c r="I26" s="215"/>
      <c r="J26" s="215"/>
      <c r="K26" s="215"/>
    </row>
    <row r="27" spans="1:11" ht="12" hidden="1" customHeight="1" x14ac:dyDescent="0.2">
      <c r="A27" s="213">
        <v>1</v>
      </c>
      <c r="E27" s="316" t="s">
        <v>866</v>
      </c>
      <c r="F27" s="352">
        <v>0</v>
      </c>
      <c r="G27" s="353">
        <v>0</v>
      </c>
      <c r="H27" s="215"/>
      <c r="I27" s="215"/>
      <c r="J27" s="215"/>
      <c r="K27" s="215"/>
    </row>
    <row r="28" spans="1:11" ht="12" hidden="1" customHeight="1" x14ac:dyDescent="0.2">
      <c r="A28" s="213">
        <v>1</v>
      </c>
      <c r="E28" s="327" t="s">
        <v>1341</v>
      </c>
      <c r="F28" s="120">
        <f>SUM(F25:F27)</f>
        <v>0</v>
      </c>
      <c r="G28" s="121">
        <f>SUM(G25:G27)</f>
        <v>0</v>
      </c>
      <c r="H28" s="215"/>
      <c r="I28" s="215"/>
      <c r="J28" s="215"/>
      <c r="K28" s="215"/>
    </row>
    <row r="29" spans="1:11" ht="12" customHeight="1" x14ac:dyDescent="0.2">
      <c r="E29" s="249"/>
      <c r="F29" s="92"/>
      <c r="G29" s="93"/>
      <c r="H29" s="215"/>
      <c r="I29" s="215"/>
      <c r="J29" s="215"/>
      <c r="K29" s="215"/>
    </row>
    <row r="30" spans="1:11" ht="12.75" customHeight="1" x14ac:dyDescent="0.2">
      <c r="A30" s="213">
        <v>3</v>
      </c>
      <c r="E30" s="787"/>
      <c r="F30" s="28"/>
      <c r="G30" s="29"/>
    </row>
    <row r="31" spans="1:11" ht="12.75" customHeight="1" x14ac:dyDescent="0.2">
      <c r="A31" s="213">
        <v>3</v>
      </c>
      <c r="E31" s="787"/>
      <c r="F31" s="28"/>
      <c r="G31" s="29"/>
    </row>
    <row r="32" spans="1:11" ht="12.75" customHeight="1" x14ac:dyDescent="0.2">
      <c r="A32" s="213">
        <v>3</v>
      </c>
      <c r="E32" s="787"/>
      <c r="F32" s="28"/>
      <c r="G32" s="29"/>
    </row>
    <row r="33" spans="1:7" ht="12.75" customHeight="1" x14ac:dyDescent="0.2">
      <c r="A33" s="213">
        <v>3</v>
      </c>
      <c r="E33" s="787"/>
      <c r="F33" s="28"/>
      <c r="G33" s="29"/>
    </row>
    <row r="34" spans="1:7" ht="12.75" customHeight="1" x14ac:dyDescent="0.2">
      <c r="A34" s="213">
        <v>3</v>
      </c>
      <c r="E34" s="787"/>
      <c r="F34" s="28"/>
      <c r="G34" s="29"/>
    </row>
    <row r="35" spans="1:7" ht="12.75" customHeight="1" x14ac:dyDescent="0.2">
      <c r="A35" s="213">
        <v>3</v>
      </c>
      <c r="E35" s="787"/>
      <c r="F35" s="28"/>
      <c r="G35" s="29"/>
    </row>
    <row r="36" spans="1:7" ht="12.75" customHeight="1" x14ac:dyDescent="0.2">
      <c r="A36" s="213">
        <v>3</v>
      </c>
      <c r="E36" s="787"/>
      <c r="F36" s="28"/>
      <c r="G36" s="29"/>
    </row>
    <row r="37" spans="1:7" ht="12.75" customHeight="1" x14ac:dyDescent="0.2">
      <c r="A37" s="213">
        <v>3</v>
      </c>
      <c r="E37" s="787"/>
      <c r="F37" s="28"/>
      <c r="G37" s="29"/>
    </row>
    <row r="38" spans="1:7" ht="12.75" customHeight="1" x14ac:dyDescent="0.2">
      <c r="A38" s="213">
        <v>3</v>
      </c>
      <c r="E38" s="787"/>
      <c r="F38" s="28"/>
      <c r="G38" s="29"/>
    </row>
    <row r="39" spans="1:7" ht="12.75" customHeight="1" x14ac:dyDescent="0.2">
      <c r="A39" s="213">
        <v>3</v>
      </c>
      <c r="E39" s="787"/>
      <c r="F39" s="28"/>
      <c r="G39" s="29"/>
    </row>
    <row r="40" spans="1:7" ht="12.75" customHeight="1" x14ac:dyDescent="0.2">
      <c r="A40" s="213">
        <v>3</v>
      </c>
      <c r="E40" s="787"/>
      <c r="F40" s="28"/>
      <c r="G40" s="29"/>
    </row>
    <row r="41" spans="1:7" ht="12.75" customHeight="1" x14ac:dyDescent="0.2">
      <c r="A41" s="213">
        <v>3</v>
      </c>
      <c r="E41" s="787"/>
      <c r="F41" s="28"/>
      <c r="G41" s="29"/>
    </row>
    <row r="42" spans="1:7" ht="12.75" customHeight="1" x14ac:dyDescent="0.2">
      <c r="A42" s="213">
        <v>3</v>
      </c>
      <c r="E42" s="787"/>
      <c r="F42" s="28"/>
      <c r="G42" s="29"/>
    </row>
    <row r="43" spans="1:7" ht="12.75" customHeight="1" x14ac:dyDescent="0.2">
      <c r="D43" s="356"/>
      <c r="E43" s="787"/>
      <c r="F43" s="28"/>
      <c r="G43" s="29"/>
    </row>
    <row r="44" spans="1:7" ht="12.75" customHeight="1" x14ac:dyDescent="0.2">
      <c r="D44" s="1153" t="s">
        <v>1344</v>
      </c>
      <c r="E44" s="787"/>
      <c r="F44" s="28"/>
      <c r="G44" s="29"/>
    </row>
    <row r="45" spans="1:7" ht="12.75" customHeight="1" x14ac:dyDescent="0.2">
      <c r="D45" s="1153"/>
      <c r="E45" s="787"/>
      <c r="F45" s="28"/>
      <c r="G45" s="29"/>
    </row>
    <row r="46" spans="1:7" ht="12.75" customHeight="1" x14ac:dyDescent="0.2">
      <c r="A46" s="213">
        <v>3</v>
      </c>
      <c r="E46" s="787"/>
      <c r="F46" s="28"/>
      <c r="G46" s="29"/>
    </row>
    <row r="47" spans="1:7" ht="12.75" customHeight="1" x14ac:dyDescent="0.2">
      <c r="A47" s="213">
        <v>3</v>
      </c>
      <c r="D47" s="213"/>
      <c r="E47" s="787"/>
      <c r="F47" s="28"/>
      <c r="G47" s="29"/>
    </row>
    <row r="48" spans="1:7" ht="12.75" customHeight="1" x14ac:dyDescent="0.2">
      <c r="A48" s="213">
        <v>3</v>
      </c>
      <c r="D48" s="1145" t="s">
        <v>1345</v>
      </c>
      <c r="E48" s="787"/>
      <c r="F48" s="28"/>
      <c r="G48" s="29"/>
    </row>
    <row r="49" spans="1:7" ht="12.75" customHeight="1" x14ac:dyDescent="0.2">
      <c r="A49" s="213">
        <v>3</v>
      </c>
      <c r="D49" s="1145"/>
      <c r="E49" s="787"/>
      <c r="F49" s="28"/>
      <c r="G49" s="29"/>
    </row>
    <row r="50" spans="1:7" ht="12.75" customHeight="1" x14ac:dyDescent="0.2">
      <c r="A50" s="213">
        <v>3</v>
      </c>
      <c r="D50" s="213"/>
      <c r="E50" s="787"/>
      <c r="F50" s="28"/>
      <c r="G50" s="29"/>
    </row>
    <row r="51" spans="1:7" ht="12.75" customHeight="1" x14ac:dyDescent="0.2">
      <c r="A51" s="213">
        <v>3</v>
      </c>
      <c r="D51" s="213"/>
      <c r="E51" s="787"/>
      <c r="F51" s="28"/>
      <c r="G51" s="29"/>
    </row>
    <row r="52" spans="1:7" ht="12.75" customHeight="1" x14ac:dyDescent="0.2">
      <c r="A52" s="213">
        <v>3</v>
      </c>
      <c r="E52" s="787"/>
      <c r="F52" s="28"/>
      <c r="G52" s="29"/>
    </row>
    <row r="53" spans="1:7" ht="12.75" customHeight="1" x14ac:dyDescent="0.2">
      <c r="A53" s="213">
        <v>3</v>
      </c>
      <c r="D53" s="213"/>
      <c r="E53" s="787"/>
      <c r="F53" s="28"/>
      <c r="G53" s="29"/>
    </row>
    <row r="54" spans="1:7" ht="12.75" customHeight="1" x14ac:dyDescent="0.2">
      <c r="A54" s="213">
        <v>3</v>
      </c>
      <c r="D54" s="215" t="s">
        <v>1346</v>
      </c>
      <c r="E54" s="787"/>
      <c r="F54" s="28"/>
      <c r="G54" s="29"/>
    </row>
    <row r="55" spans="1:7" ht="12.75" customHeight="1" x14ac:dyDescent="0.2">
      <c r="A55" s="213">
        <v>3</v>
      </c>
      <c r="D55" s="1237" t="s">
        <v>1347</v>
      </c>
      <c r="E55" s="787"/>
      <c r="F55" s="28"/>
      <c r="G55" s="29"/>
    </row>
    <row r="56" spans="1:7" ht="29.65" customHeight="1" x14ac:dyDescent="0.2">
      <c r="A56" s="213">
        <v>3</v>
      </c>
      <c r="D56" s="1238"/>
      <c r="E56" s="787"/>
      <c r="F56" s="28"/>
      <c r="G56" s="29"/>
    </row>
    <row r="57" spans="1:7" ht="12.75" customHeight="1" x14ac:dyDescent="0.2">
      <c r="A57" s="213">
        <v>3</v>
      </c>
      <c r="D57" s="215" t="s">
        <v>1348</v>
      </c>
      <c r="E57" s="787"/>
      <c r="F57" s="28"/>
      <c r="G57" s="29"/>
    </row>
    <row r="58" spans="1:7" ht="150" customHeight="1" x14ac:dyDescent="0.2">
      <c r="A58" s="213">
        <v>3</v>
      </c>
      <c r="D58" s="466" t="s">
        <v>1347</v>
      </c>
      <c r="E58" s="787"/>
      <c r="F58" s="28"/>
      <c r="G58" s="29"/>
    </row>
    <row r="59" spans="1:7" ht="16.149999999999999" customHeight="1" x14ac:dyDescent="0.2">
      <c r="E59" s="787"/>
      <c r="F59" s="28"/>
      <c r="G59" s="29"/>
    </row>
    <row r="60" spans="1:7" ht="12.75" customHeight="1" x14ac:dyDescent="0.2">
      <c r="E60" s="787"/>
      <c r="F60" s="28"/>
      <c r="G60" s="29"/>
    </row>
    <row r="61" spans="1:7" ht="12.75" customHeight="1" x14ac:dyDescent="0.2">
      <c r="E61" s="787"/>
      <c r="F61" s="28"/>
      <c r="G61" s="29"/>
    </row>
    <row r="62" spans="1:7" ht="12.75" customHeight="1" x14ac:dyDescent="0.2">
      <c r="E62" s="787"/>
      <c r="F62" s="28"/>
      <c r="G62" s="29"/>
    </row>
    <row r="63" spans="1:7" ht="15" customHeight="1" x14ac:dyDescent="0.2">
      <c r="E63" s="787"/>
      <c r="F63" s="28"/>
      <c r="G63" s="29"/>
    </row>
    <row r="64" spans="1:7" ht="12.75" customHeight="1" x14ac:dyDescent="0.2">
      <c r="E64" s="787"/>
      <c r="F64" s="28"/>
      <c r="G64" s="29"/>
    </row>
    <row r="65" spans="5:7" ht="12.75" customHeight="1" x14ac:dyDescent="0.2">
      <c r="E65" s="787"/>
      <c r="F65" s="28"/>
      <c r="G65" s="29"/>
    </row>
    <row r="66" spans="5:7" ht="12.75" customHeight="1" x14ac:dyDescent="0.2">
      <c r="E66" s="787"/>
      <c r="F66" s="28"/>
      <c r="G66" s="29"/>
    </row>
    <row r="67" spans="5:7" ht="30" customHeight="1" x14ac:dyDescent="0.2">
      <c r="E67" s="787"/>
      <c r="F67" s="28"/>
      <c r="G67" s="29"/>
    </row>
    <row r="70" spans="5:7" x14ac:dyDescent="0.2">
      <c r="E70" s="276"/>
      <c r="F70" s="276"/>
      <c r="G70" s="276"/>
    </row>
    <row r="71" spans="5:7" x14ac:dyDescent="0.2">
      <c r="E71" s="276"/>
      <c r="F71" s="276"/>
      <c r="G71" s="276"/>
    </row>
    <row r="72" spans="5:7" x14ac:dyDescent="0.2">
      <c r="E72" s="276"/>
      <c r="F72" s="276"/>
      <c r="G72" s="276"/>
    </row>
    <row r="73" spans="5:7" x14ac:dyDescent="0.2">
      <c r="E73" s="276"/>
      <c r="F73" s="276"/>
      <c r="G73" s="276"/>
    </row>
    <row r="77" spans="5:7" x14ac:dyDescent="0.2">
      <c r="E77" s="276"/>
      <c r="F77" s="276"/>
      <c r="G77" s="276"/>
    </row>
    <row r="78" spans="5:7" x14ac:dyDescent="0.2">
      <c r="E78" s="276"/>
      <c r="F78" s="276"/>
      <c r="G78" s="276"/>
    </row>
    <row r="166" spans="5:7" x14ac:dyDescent="0.2">
      <c r="E166" s="276"/>
      <c r="F166" s="276"/>
      <c r="G166" s="276"/>
    </row>
    <row r="167" spans="5:7" x14ac:dyDescent="0.2">
      <c r="E167" s="276"/>
      <c r="F167" s="276"/>
      <c r="G167" s="276"/>
    </row>
    <row r="217" spans="5:6" ht="27.75" customHeight="1" x14ac:dyDescent="0.2"/>
    <row r="220" spans="5:6" x14ac:dyDescent="0.2">
      <c r="E220" s="276"/>
      <c r="F220" s="276"/>
    </row>
    <row r="221" spans="5:6" x14ac:dyDescent="0.2">
      <c r="E221" s="276"/>
      <c r="F221" s="276"/>
    </row>
    <row r="230" spans="5:6" x14ac:dyDescent="0.2">
      <c r="E230" s="276"/>
      <c r="F230" s="276"/>
    </row>
    <row r="231" spans="5:6" x14ac:dyDescent="0.2">
      <c r="E231" s="276"/>
      <c r="F231" s="276"/>
    </row>
    <row r="232" spans="5:6" x14ac:dyDescent="0.2">
      <c r="E232" s="276"/>
      <c r="F232" s="276"/>
    </row>
    <row r="233" spans="5:6" x14ac:dyDescent="0.2">
      <c r="E233" s="276"/>
      <c r="F233" s="276"/>
    </row>
    <row r="234" spans="5:6" x14ac:dyDescent="0.2">
      <c r="E234" s="276"/>
      <c r="F234" s="276"/>
    </row>
    <row r="235" spans="5:6" x14ac:dyDescent="0.2">
      <c r="E235" s="276"/>
      <c r="F235" s="276"/>
    </row>
  </sheetData>
  <sheetProtection selectLockedCells="1" selectUnlockedCells="1"/>
  <mergeCells count="4">
    <mergeCell ref="B1:C1"/>
    <mergeCell ref="D44:D45"/>
    <mergeCell ref="D48:D49"/>
    <mergeCell ref="D55:D56"/>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51" min="4" max="6" man="1"/>
  </rowBreaks>
  <customProperties>
    <customPr name="_pios_id" r:id="rId2"/>
  </customPropertie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7D4A-816D-4E8B-85CC-A2BCA53D003B}">
  <sheetPr codeName="Sheet51">
    <tabColor rgb="FFFFC000"/>
  </sheetPr>
  <dimension ref="A1:I96"/>
  <sheetViews>
    <sheetView showGridLines="0" view="pageBreakPreview" topLeftCell="D1" zoomScaleNormal="100" zoomScaleSheetLayoutView="100" workbookViewId="0">
      <selection activeCell="D1" sqref="D1"/>
    </sheetView>
  </sheetViews>
  <sheetFormatPr defaultRowHeight="12.75" x14ac:dyDescent="0.2"/>
  <cols>
    <col min="1" max="1" width="8.7109375" style="213" hidden="1" customWidth="1"/>
    <col min="2" max="2" width="4.5703125" style="213" hidden="1" customWidth="1"/>
    <col min="3" max="3" width="6.28515625" style="213" hidden="1" customWidth="1"/>
    <col min="4" max="4" width="13.7109375" style="215" customWidth="1"/>
    <col min="5" max="5" width="59.7109375" style="215" customWidth="1"/>
    <col min="6" max="7" width="11.28515625" style="215" customWidth="1"/>
    <col min="8" max="9663" width="9.140625" style="213"/>
    <col min="9664" max="9664" width="9.28515625" style="213" customWidth="1"/>
    <col min="9665" max="16384" width="9.140625" style="213"/>
  </cols>
  <sheetData>
    <row r="1" spans="1:9" ht="24" x14ac:dyDescent="0.2">
      <c r="A1" s="213" t="s">
        <v>0</v>
      </c>
      <c r="B1" s="1143" t="s">
        <v>243</v>
      </c>
      <c r="C1" s="1143"/>
      <c r="D1" s="245" t="s">
        <v>1349</v>
      </c>
    </row>
    <row r="2" spans="1:9" ht="15" customHeight="1" x14ac:dyDescent="0.2">
      <c r="A2" s="213">
        <v>3</v>
      </c>
      <c r="B2" s="213" t="s">
        <v>577</v>
      </c>
      <c r="C2" s="213">
        <v>112</v>
      </c>
      <c r="E2" s="224" t="str">
        <f ca="1">INDEX(TBLStructure[Number],MATCH(C2,TBLStructure[Model Reference],0))&amp;"."&amp;INDEX(TBLStructure[Sub Number],MATCH(C2,TBLStructure[Model Reference],0))&amp;" "&amp;INDEX(TBLStructure[Sub-category],MATCH(C2,TBLStructure[Model Reference],0))</f>
        <v>6.2 Key Management Personnel Remuneration</v>
      </c>
      <c r="F2" s="224"/>
      <c r="G2" s="224"/>
    </row>
    <row r="3" spans="1:9" ht="12.75" customHeight="1" x14ac:dyDescent="0.2">
      <c r="A3" s="213">
        <v>3</v>
      </c>
      <c r="E3" s="459"/>
      <c r="F3" s="459"/>
      <c r="G3" s="459"/>
    </row>
    <row r="4" spans="1:9" ht="73.150000000000006" customHeight="1" x14ac:dyDescent="0.2">
      <c r="A4" s="213">
        <v>3</v>
      </c>
      <c r="D4" s="209" t="s">
        <v>1350</v>
      </c>
      <c r="E4" s="1239" t="s">
        <v>1351</v>
      </c>
      <c r="F4" s="1239"/>
      <c r="G4" s="1239"/>
      <c r="H4" s="789"/>
      <c r="I4" s="215"/>
    </row>
    <row r="5" spans="1:9" ht="16.899999999999999" customHeight="1" x14ac:dyDescent="0.2">
      <c r="D5" s="213"/>
      <c r="E5" s="788"/>
      <c r="F5" s="788"/>
      <c r="G5" s="788"/>
      <c r="H5" s="789"/>
      <c r="I5" s="215"/>
    </row>
    <row r="6" spans="1:9" ht="12.75" customHeight="1" x14ac:dyDescent="0.2">
      <c r="A6" s="213">
        <v>3</v>
      </c>
      <c r="D6" s="3" t="s">
        <v>1082</v>
      </c>
      <c r="E6" s="209"/>
      <c r="F6" s="392" t="str">
        <f>Contents!F3</f>
        <v>20X2</v>
      </c>
      <c r="G6" s="393" t="str">
        <f>Contents!F4</f>
        <v>20X1</v>
      </c>
    </row>
    <row r="7" spans="1:9" s="790" customFormat="1" ht="12.75" customHeight="1" thickBot="1" x14ac:dyDescent="0.25">
      <c r="A7" s="213">
        <v>3</v>
      </c>
      <c r="D7" s="490"/>
      <c r="E7" s="230"/>
      <c r="F7" s="279" t="s">
        <v>305</v>
      </c>
      <c r="G7" s="280" t="s">
        <v>305</v>
      </c>
    </row>
    <row r="8" spans="1:9" ht="12.75" customHeight="1" x14ac:dyDescent="0.2">
      <c r="A8" s="213">
        <v>3</v>
      </c>
      <c r="E8" s="285"/>
      <c r="F8" s="282"/>
      <c r="G8" s="283"/>
    </row>
    <row r="9" spans="1:9" ht="12.75" customHeight="1" x14ac:dyDescent="0.2">
      <c r="A9" s="213">
        <v>3</v>
      </c>
      <c r="D9" s="215" t="s">
        <v>1352</v>
      </c>
      <c r="E9" s="54" t="s">
        <v>1353</v>
      </c>
      <c r="F9" s="92">
        <v>0</v>
      </c>
      <c r="G9" s="93">
        <v>0</v>
      </c>
    </row>
    <row r="10" spans="1:9" ht="12.75" customHeight="1" x14ac:dyDescent="0.2">
      <c r="A10" s="213">
        <v>3</v>
      </c>
      <c r="D10" s="215" t="s">
        <v>1354</v>
      </c>
      <c r="E10" s="54" t="s">
        <v>1355</v>
      </c>
      <c r="F10" s="92">
        <v>0</v>
      </c>
      <c r="G10" s="93">
        <v>0</v>
      </c>
    </row>
    <row r="11" spans="1:9" ht="12.75" customHeight="1" x14ac:dyDescent="0.2">
      <c r="A11" s="213">
        <v>3</v>
      </c>
      <c r="D11" s="215" t="s">
        <v>1356</v>
      </c>
      <c r="E11" s="54" t="s">
        <v>1357</v>
      </c>
      <c r="F11" s="92">
        <v>0</v>
      </c>
      <c r="G11" s="93">
        <v>0</v>
      </c>
    </row>
    <row r="12" spans="1:9" ht="12.75" customHeight="1" x14ac:dyDescent="0.2">
      <c r="A12" s="213">
        <v>3</v>
      </c>
      <c r="D12" s="215" t="s">
        <v>1358</v>
      </c>
      <c r="E12" s="54" t="s">
        <v>1359</v>
      </c>
      <c r="F12" s="92">
        <v>0</v>
      </c>
      <c r="G12" s="93">
        <v>0</v>
      </c>
    </row>
    <row r="13" spans="1:9" ht="14.25" x14ac:dyDescent="0.2">
      <c r="A13" s="213">
        <v>3</v>
      </c>
      <c r="D13" s="1086" t="s">
        <v>1360</v>
      </c>
      <c r="E13" s="252" t="s">
        <v>1361</v>
      </c>
      <c r="F13" s="35">
        <f>SUM(F9:F12)</f>
        <v>0</v>
      </c>
      <c r="G13" s="36">
        <f>SUM(G9:G12)</f>
        <v>0</v>
      </c>
    </row>
    <row r="14" spans="1:9" x14ac:dyDescent="0.2">
      <c r="A14" s="213">
        <v>3</v>
      </c>
      <c r="D14" s="1086"/>
      <c r="E14" s="54"/>
    </row>
    <row r="15" spans="1:9" ht="33" customHeight="1" x14ac:dyDescent="0.2">
      <c r="A15" s="213">
        <v>3</v>
      </c>
      <c r="D15" s="263" t="s">
        <v>1362</v>
      </c>
      <c r="E15" s="1086" t="s">
        <v>1363</v>
      </c>
      <c r="F15" s="1086"/>
      <c r="G15" s="1086"/>
    </row>
    <row r="16" spans="1:9" ht="36.6" customHeight="1" x14ac:dyDescent="0.2">
      <c r="D16" s="39"/>
      <c r="E16" s="1153" t="s">
        <v>1364</v>
      </c>
      <c r="F16" s="1153"/>
      <c r="G16" s="1153"/>
      <c r="H16" s="245"/>
    </row>
    <row r="27" spans="6:7" x14ac:dyDescent="0.2">
      <c r="F27" s="276"/>
      <c r="G27" s="276"/>
    </row>
    <row r="28" spans="6:7" x14ac:dyDescent="0.2">
      <c r="F28" s="276"/>
      <c r="G28" s="276"/>
    </row>
    <row r="81" spans="6:7" x14ac:dyDescent="0.2">
      <c r="F81" s="276"/>
      <c r="G81" s="276"/>
    </row>
    <row r="82" spans="6:7" x14ac:dyDescent="0.2">
      <c r="F82" s="276"/>
      <c r="G82" s="276"/>
    </row>
    <row r="83" spans="6:7" ht="27.75" customHeight="1" x14ac:dyDescent="0.2"/>
    <row r="91" spans="6:7" x14ac:dyDescent="0.2">
      <c r="F91" s="276"/>
      <c r="G91" s="276"/>
    </row>
    <row r="92" spans="6:7" x14ac:dyDescent="0.2">
      <c r="F92" s="276"/>
      <c r="G92" s="276"/>
    </row>
    <row r="93" spans="6:7" x14ac:dyDescent="0.2">
      <c r="F93" s="276"/>
      <c r="G93" s="276"/>
    </row>
    <row r="94" spans="6:7" x14ac:dyDescent="0.2">
      <c r="F94" s="276"/>
      <c r="G94" s="276"/>
    </row>
    <row r="95" spans="6:7" x14ac:dyDescent="0.2">
      <c r="F95" s="276"/>
      <c r="G95" s="276"/>
    </row>
    <row r="96" spans="6:7" x14ac:dyDescent="0.2">
      <c r="F96" s="276"/>
      <c r="G96" s="276"/>
    </row>
  </sheetData>
  <mergeCells count="5">
    <mergeCell ref="B1:C1"/>
    <mergeCell ref="E4:G4"/>
    <mergeCell ref="D13:D14"/>
    <mergeCell ref="E15:G15"/>
    <mergeCell ref="E16:G16"/>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3543-BFED-4563-AE78-C52B7B1352AE}">
  <sheetPr codeName="Sheet48">
    <tabColor rgb="FFFFC000"/>
  </sheetPr>
  <dimension ref="A1:I43"/>
  <sheetViews>
    <sheetView showGridLines="0" view="pageBreakPreview" topLeftCell="B30" zoomScaleNormal="100" zoomScaleSheetLayoutView="100" workbookViewId="0">
      <selection activeCell="B30" sqref="B30"/>
    </sheetView>
  </sheetViews>
  <sheetFormatPr defaultRowHeight="12.75" x14ac:dyDescent="0.2"/>
  <cols>
    <col min="1" max="1" width="3.7109375" style="213" hidden="1" customWidth="1"/>
    <col min="2" max="2" width="11.28515625" style="213" customWidth="1"/>
    <col min="3" max="3" width="4" style="213" hidden="1" customWidth="1"/>
    <col min="4" max="4" width="3.42578125" style="213" customWidth="1"/>
    <col min="5" max="5" width="24.7109375" style="215" customWidth="1"/>
    <col min="6" max="6" width="23.42578125" style="215" customWidth="1"/>
    <col min="7" max="7" width="14" style="215" customWidth="1"/>
    <col min="8" max="8" width="23.28515625" style="215" customWidth="1"/>
    <col min="9" max="9" width="9.140625" style="215"/>
    <col min="10" max="9664" width="9.140625" style="213"/>
    <col min="9665" max="9665" width="9.28515625" style="213" customWidth="1"/>
    <col min="9666" max="16384" width="9.140625" style="213"/>
  </cols>
  <sheetData>
    <row r="1" spans="1:8" hidden="1" x14ac:dyDescent="0.2">
      <c r="A1" s="213" t="s">
        <v>0</v>
      </c>
      <c r="B1" s="1143" t="s">
        <v>243</v>
      </c>
      <c r="C1" s="1143"/>
    </row>
    <row r="2" spans="1:8" hidden="1" x14ac:dyDescent="0.2">
      <c r="A2" s="213">
        <v>0</v>
      </c>
      <c r="B2" s="213" t="s">
        <v>577</v>
      </c>
      <c r="C2" s="213">
        <v>113</v>
      </c>
      <c r="E2" s="224" t="str">
        <f ca="1">INDEX(TBLStructure[Number],MATCH(C2,TBLStructure[Model Reference],0))&amp;"."&amp;INDEX(TBLStructure[Sub Number],MATCH(C2,TBLStructure[Model Reference],0))&amp;" "&amp;INDEX(TBLStructure[Sub-category],MATCH(C2,TBLStructure[Model Reference],0))</f>
        <v>6.3 Related Party Disclosures</v>
      </c>
      <c r="F2" s="224"/>
      <c r="G2" s="224"/>
      <c r="H2" s="224"/>
    </row>
    <row r="3" spans="1:8" hidden="1" x14ac:dyDescent="0.2">
      <c r="A3" s="213">
        <v>0</v>
      </c>
      <c r="E3" s="788"/>
      <c r="F3" s="788"/>
      <c r="G3" s="788"/>
      <c r="H3" s="788"/>
    </row>
    <row r="4" spans="1:8" hidden="1" x14ac:dyDescent="0.2">
      <c r="A4" s="213">
        <v>0</v>
      </c>
      <c r="E4" s="209"/>
      <c r="F4" s="209"/>
      <c r="G4" s="392" t="str">
        <f>Contents!F3</f>
        <v>20X2</v>
      </c>
      <c r="H4" s="393" t="str">
        <f>Contents!F4</f>
        <v>20X1</v>
      </c>
    </row>
    <row r="5" spans="1:8" ht="13.5" hidden="1" thickBot="1" x14ac:dyDescent="0.25">
      <c r="A5" s="213">
        <v>0</v>
      </c>
      <c r="E5" s="230"/>
      <c r="F5" s="230"/>
      <c r="G5" s="279" t="s">
        <v>305</v>
      </c>
      <c r="H5" s="280" t="s">
        <v>305</v>
      </c>
    </row>
    <row r="6" spans="1:8" hidden="1" x14ac:dyDescent="0.2">
      <c r="A6" s="213">
        <v>0</v>
      </c>
      <c r="E6" s="209"/>
      <c r="F6" s="209"/>
      <c r="G6" s="282"/>
      <c r="H6" s="283"/>
    </row>
    <row r="7" spans="1:8" hidden="1" x14ac:dyDescent="0.2">
      <c r="A7" s="213">
        <v>0</v>
      </c>
      <c r="E7" s="1167" t="s">
        <v>1365</v>
      </c>
      <c r="F7" s="1167"/>
      <c r="G7" s="1167"/>
      <c r="H7" s="1167"/>
    </row>
    <row r="8" spans="1:8" ht="24" hidden="1" x14ac:dyDescent="0.2">
      <c r="A8" s="213">
        <v>0</v>
      </c>
      <c r="E8" s="209" t="s">
        <v>1366</v>
      </c>
      <c r="F8" s="209"/>
      <c r="G8" s="92">
        <v>0</v>
      </c>
      <c r="H8" s="791">
        <v>0</v>
      </c>
    </row>
    <row r="9" spans="1:8" ht="24" hidden="1" x14ac:dyDescent="0.2">
      <c r="A9" s="213">
        <v>0</v>
      </c>
      <c r="E9" s="209" t="s">
        <v>1367</v>
      </c>
      <c r="F9" s="209"/>
      <c r="G9" s="92">
        <v>0</v>
      </c>
      <c r="H9" s="791">
        <v>0</v>
      </c>
    </row>
    <row r="10" spans="1:8" ht="24" hidden="1" x14ac:dyDescent="0.2">
      <c r="A10" s="213">
        <v>0</v>
      </c>
      <c r="E10" s="209" t="s">
        <v>1368</v>
      </c>
      <c r="F10" s="209"/>
      <c r="G10" s="92">
        <v>0</v>
      </c>
      <c r="H10" s="791">
        <v>0</v>
      </c>
    </row>
    <row r="11" spans="1:8" ht="36" hidden="1" x14ac:dyDescent="0.2">
      <c r="A11" s="213">
        <v>0</v>
      </c>
      <c r="E11" s="209" t="s">
        <v>1369</v>
      </c>
      <c r="F11" s="209"/>
      <c r="G11" s="92">
        <v>0</v>
      </c>
      <c r="H11" s="791">
        <v>0</v>
      </c>
    </row>
    <row r="12" spans="1:8" ht="24" hidden="1" x14ac:dyDescent="0.2">
      <c r="A12" s="213">
        <v>0</v>
      </c>
      <c r="E12" s="209" t="s">
        <v>1370</v>
      </c>
      <c r="F12" s="209"/>
      <c r="G12" s="92">
        <v>0</v>
      </c>
      <c r="H12" s="791">
        <v>0</v>
      </c>
    </row>
    <row r="13" spans="1:8" ht="24" hidden="1" x14ac:dyDescent="0.2">
      <c r="A13" s="213">
        <v>0</v>
      </c>
      <c r="E13" s="209" t="s">
        <v>1371</v>
      </c>
      <c r="F13" s="209"/>
      <c r="G13" s="92">
        <v>0</v>
      </c>
      <c r="H13" s="791">
        <v>0</v>
      </c>
    </row>
    <row r="14" spans="1:8" ht="12" hidden="1" customHeight="1" x14ac:dyDescent="0.2">
      <c r="A14" s="213">
        <v>0</v>
      </c>
      <c r="E14" s="736" t="s">
        <v>1372</v>
      </c>
      <c r="F14" s="736"/>
      <c r="G14" s="90">
        <v>0</v>
      </c>
      <c r="H14" s="792">
        <v>0</v>
      </c>
    </row>
    <row r="15" spans="1:8" ht="13.15" hidden="1" customHeight="1" x14ac:dyDescent="0.2">
      <c r="A15" s="213">
        <v>0</v>
      </c>
      <c r="E15" s="209"/>
      <c r="F15" s="209"/>
      <c r="G15" s="92"/>
      <c r="H15" s="791"/>
    </row>
    <row r="16" spans="1:8" hidden="1" x14ac:dyDescent="0.2">
      <c r="A16" s="213">
        <v>0</v>
      </c>
      <c r="E16" s="209"/>
      <c r="F16" s="209"/>
      <c r="G16" s="92"/>
      <c r="H16" s="791"/>
    </row>
    <row r="17" spans="1:8" ht="12.75" hidden="1" customHeight="1" x14ac:dyDescent="0.2">
      <c r="A17" s="213">
        <v>0</v>
      </c>
      <c r="E17" s="209"/>
      <c r="F17" s="209"/>
      <c r="G17" s="92"/>
      <c r="H17" s="791"/>
    </row>
    <row r="18" spans="1:8" ht="12.75" hidden="1" customHeight="1" x14ac:dyDescent="0.2">
      <c r="A18" s="213">
        <v>0</v>
      </c>
      <c r="E18" s="209"/>
      <c r="F18" s="209"/>
      <c r="G18" s="92"/>
      <c r="H18" s="791"/>
    </row>
    <row r="19" spans="1:8" ht="12.75" hidden="1" customHeight="1" x14ac:dyDescent="0.2">
      <c r="A19" s="213">
        <v>0</v>
      </c>
      <c r="E19" s="209"/>
      <c r="F19" s="209"/>
      <c r="G19" s="92"/>
      <c r="H19" s="791"/>
    </row>
    <row r="20" spans="1:8" ht="3" hidden="1" customHeight="1" x14ac:dyDescent="0.2">
      <c r="A20" s="213">
        <v>0</v>
      </c>
      <c r="E20" s="209"/>
      <c r="F20" s="209"/>
      <c r="G20" s="92"/>
      <c r="H20" s="791"/>
    </row>
    <row r="21" spans="1:8" ht="9.75" hidden="1" customHeight="1" x14ac:dyDescent="0.2">
      <c r="A21" s="213">
        <v>0</v>
      </c>
      <c r="E21" s="209"/>
      <c r="F21" s="209"/>
      <c r="G21" s="92"/>
      <c r="H21" s="791"/>
    </row>
    <row r="22" spans="1:8" ht="15" hidden="1" customHeight="1" x14ac:dyDescent="0.2">
      <c r="A22" s="213">
        <v>0</v>
      </c>
      <c r="E22" s="459" t="s">
        <v>1373</v>
      </c>
      <c r="F22" s="459"/>
      <c r="G22" s="92"/>
      <c r="H22" s="93"/>
    </row>
    <row r="23" spans="1:8" ht="24" hidden="1" x14ac:dyDescent="0.2">
      <c r="A23" s="213">
        <v>0</v>
      </c>
      <c r="E23" s="209" t="s">
        <v>1374</v>
      </c>
      <c r="F23" s="209"/>
      <c r="G23" s="738">
        <v>0</v>
      </c>
      <c r="H23" s="792">
        <v>0</v>
      </c>
    </row>
    <row r="24" spans="1:8" hidden="1" x14ac:dyDescent="0.2">
      <c r="A24" s="213">
        <v>0</v>
      </c>
      <c r="E24" s="793"/>
      <c r="F24" s="793"/>
      <c r="G24" s="793"/>
      <c r="H24" s="793"/>
    </row>
    <row r="25" spans="1:8" hidden="1" x14ac:dyDescent="0.2">
      <c r="A25" s="213">
        <v>0</v>
      </c>
      <c r="E25" s="1239"/>
      <c r="F25" s="1239"/>
      <c r="G25" s="1239"/>
      <c r="H25" s="1239"/>
    </row>
    <row r="26" spans="1:8" hidden="1" x14ac:dyDescent="0.2">
      <c r="A26" s="213">
        <v>0</v>
      </c>
    </row>
    <row r="27" spans="1:8" hidden="1" x14ac:dyDescent="0.2">
      <c r="A27" s="213">
        <v>0</v>
      </c>
    </row>
    <row r="28" spans="1:8" hidden="1" x14ac:dyDescent="0.2">
      <c r="A28" s="213">
        <v>0</v>
      </c>
    </row>
    <row r="29" spans="1:8" hidden="1" x14ac:dyDescent="0.2">
      <c r="A29" s="213">
        <v>0</v>
      </c>
    </row>
    <row r="30" spans="1:8" x14ac:dyDescent="0.2">
      <c r="A30" s="213">
        <v>3</v>
      </c>
      <c r="B30" s="794"/>
      <c r="C30" s="794">
        <v>113</v>
      </c>
      <c r="E30" s="224" t="str">
        <f ca="1">INDEX(TBLStructure[Number],MATCH(C30,TBLStructure[Model Reference],0))&amp;"."&amp;INDEX(TBLStructure[Sub Number],MATCH(C30,TBLStructure[Model Reference],0))&amp;" "&amp;INDEX(TBLStructure[Sub-category],MATCH(C30,TBLStructure[Model Reference],0))</f>
        <v>6.3 Related Party Disclosures</v>
      </c>
      <c r="F30" s="224"/>
      <c r="G30" s="224"/>
      <c r="H30" s="224"/>
    </row>
    <row r="31" spans="1:8" x14ac:dyDescent="0.2">
      <c r="A31" s="213">
        <v>3</v>
      </c>
      <c r="B31" s="1184"/>
      <c r="C31" s="1184"/>
      <c r="D31" s="1184"/>
      <c r="E31" s="788"/>
      <c r="F31" s="788"/>
      <c r="G31" s="788"/>
      <c r="H31" s="788"/>
    </row>
    <row r="32" spans="1:8" x14ac:dyDescent="0.2">
      <c r="A32" s="213">
        <v>3</v>
      </c>
      <c r="B32" s="293"/>
      <c r="C32" s="293"/>
      <c r="D32" s="293"/>
      <c r="E32" s="795" t="s">
        <v>1375</v>
      </c>
      <c r="F32" s="796"/>
      <c r="G32" s="797"/>
      <c r="H32" s="797"/>
    </row>
    <row r="33" spans="1:8" ht="60" customHeight="1" x14ac:dyDescent="0.2">
      <c r="A33" s="213">
        <v>3</v>
      </c>
      <c r="B33" s="798" t="s">
        <v>1376</v>
      </c>
      <c r="C33" s="293"/>
      <c r="D33" s="293"/>
      <c r="E33" s="1241" t="s">
        <v>1377</v>
      </c>
      <c r="F33" s="1241"/>
      <c r="G33" s="1241"/>
      <c r="H33" s="1241"/>
    </row>
    <row r="34" spans="1:8" x14ac:dyDescent="0.2">
      <c r="A34" s="213">
        <v>3</v>
      </c>
      <c r="B34" s="293"/>
      <c r="C34" s="293"/>
      <c r="D34" s="293"/>
      <c r="E34" s="441" t="s">
        <v>1378</v>
      </c>
      <c r="F34" s="216"/>
      <c r="G34" s="216"/>
      <c r="H34" s="216"/>
    </row>
    <row r="35" spans="1:8" ht="50.65" customHeight="1" x14ac:dyDescent="0.2">
      <c r="A35" s="213">
        <v>3</v>
      </c>
      <c r="B35" s="293"/>
      <c r="C35" s="293"/>
      <c r="D35" s="293"/>
      <c r="E35" s="1144" t="s">
        <v>1379</v>
      </c>
      <c r="F35" s="1144"/>
      <c r="G35" s="1144"/>
      <c r="H35" s="1144"/>
    </row>
    <row r="36" spans="1:8" ht="18.600000000000001" customHeight="1" x14ac:dyDescent="0.2">
      <c r="A36" s="213">
        <v>3</v>
      </c>
      <c r="B36" s="293"/>
      <c r="C36" s="293"/>
      <c r="D36" s="293"/>
      <c r="E36" s="1144" t="s">
        <v>1380</v>
      </c>
      <c r="F36" s="1144"/>
      <c r="G36" s="1144"/>
      <c r="H36" s="1144"/>
    </row>
    <row r="37" spans="1:8" ht="9.9499999999999993" customHeight="1" x14ac:dyDescent="0.2">
      <c r="A37" s="213">
        <v>3</v>
      </c>
      <c r="B37" s="293"/>
      <c r="C37" s="293"/>
      <c r="D37" s="293"/>
      <c r="E37" s="1144"/>
      <c r="F37" s="1144"/>
      <c r="G37" s="1144"/>
      <c r="H37" s="1144"/>
    </row>
    <row r="38" spans="1:8" ht="39" customHeight="1" x14ac:dyDescent="0.2">
      <c r="A38" s="213">
        <v>3</v>
      </c>
      <c r="B38" s="293"/>
      <c r="C38" s="293"/>
      <c r="D38" s="293"/>
      <c r="E38" s="1091" t="s">
        <v>1381</v>
      </c>
      <c r="F38" s="1091"/>
      <c r="G38" s="1091"/>
      <c r="H38" s="1091"/>
    </row>
    <row r="39" spans="1:8" ht="76.5" hidden="1" customHeight="1" x14ac:dyDescent="0.2">
      <c r="A39" s="213">
        <v>1</v>
      </c>
      <c r="B39" s="1145"/>
      <c r="C39" s="1145"/>
      <c r="D39" s="1145"/>
      <c r="E39" s="1144" t="s">
        <v>1382</v>
      </c>
      <c r="F39" s="1144"/>
      <c r="G39" s="1144"/>
      <c r="H39" s="1144"/>
    </row>
    <row r="40" spans="1:8" ht="27.2" hidden="1" customHeight="1" x14ac:dyDescent="0.2">
      <c r="A40" s="213">
        <v>1</v>
      </c>
      <c r="B40" s="1145" t="s">
        <v>1383</v>
      </c>
      <c r="C40" s="1145"/>
      <c r="D40" s="1145"/>
      <c r="E40" s="1144" t="s">
        <v>1384</v>
      </c>
      <c r="F40" s="1144"/>
      <c r="G40" s="1144"/>
      <c r="H40" s="1144"/>
    </row>
    <row r="41" spans="1:8" x14ac:dyDescent="0.2">
      <c r="A41" s="213">
        <v>3</v>
      </c>
      <c r="B41" s="1145"/>
      <c r="C41" s="1145"/>
      <c r="D41" s="1145"/>
      <c r="E41" s="799" t="s">
        <v>1385</v>
      </c>
      <c r="F41" s="216"/>
      <c r="G41" s="216"/>
      <c r="H41" s="216"/>
    </row>
    <row r="42" spans="1:8" ht="150" customHeight="1" x14ac:dyDescent="0.2">
      <c r="A42" s="213">
        <v>3</v>
      </c>
      <c r="B42" s="1145"/>
      <c r="C42" s="1145"/>
      <c r="D42" s="1145"/>
      <c r="E42" s="1145" t="s">
        <v>1386</v>
      </c>
      <c r="F42" s="1145"/>
      <c r="G42" s="1145"/>
      <c r="H42" s="1145"/>
    </row>
    <row r="43" spans="1:8" ht="18.75" customHeight="1" x14ac:dyDescent="0.2">
      <c r="A43" s="213">
        <v>3</v>
      </c>
      <c r="B43" s="293"/>
      <c r="C43" s="293"/>
      <c r="D43" s="293"/>
      <c r="E43" s="1240" t="s">
        <v>1387</v>
      </c>
      <c r="F43" s="1240"/>
      <c r="G43" s="1240"/>
      <c r="H43" s="1240"/>
    </row>
  </sheetData>
  <mergeCells count="15">
    <mergeCell ref="E35:H35"/>
    <mergeCell ref="B1:C1"/>
    <mergeCell ref="E7:H7"/>
    <mergeCell ref="E25:H25"/>
    <mergeCell ref="B31:D31"/>
    <mergeCell ref="E33:H33"/>
    <mergeCell ref="E43:H43"/>
    <mergeCell ref="E36:H36"/>
    <mergeCell ref="E37:H37"/>
    <mergeCell ref="E38:H38"/>
    <mergeCell ref="B39:D39"/>
    <mergeCell ref="E39:H39"/>
    <mergeCell ref="B40:D42"/>
    <mergeCell ref="E40:H40"/>
    <mergeCell ref="E42:H42"/>
  </mergeCells>
  <printOptions horizontalCentered="1"/>
  <pageMargins left="0.23622047244094491" right="0.23622047244094491" top="0.74803149606299213" bottom="0.74803149606299213" header="0.31496062992125984" footer="0.31496062992125984"/>
  <pageSetup paperSize="9" scale="99" fitToWidth="0" fitToHeight="0" orientation="portrait" r:id="rId1"/>
  <customProperties>
    <customPr name="_pios_id" r:id="rId2"/>
  </customPropertie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6743-1DF7-420A-B256-CC830A127816}">
  <sheetPr codeName="Sheet31">
    <tabColor theme="0" tint="-0.499984740745262"/>
  </sheetPr>
  <dimension ref="A1:N68"/>
  <sheetViews>
    <sheetView showGridLines="0" view="pageBreakPreview" topLeftCell="D1" zoomScaleNormal="100" zoomScaleSheetLayoutView="100" workbookViewId="0">
      <selection activeCell="D1" sqref="D1"/>
    </sheetView>
  </sheetViews>
  <sheetFormatPr defaultRowHeight="12.75" x14ac:dyDescent="0.2"/>
  <cols>
    <col min="1" max="1" width="8.7109375" style="213" hidden="1" customWidth="1"/>
    <col min="2" max="2" width="2.7109375" style="213" hidden="1" customWidth="1"/>
    <col min="3" max="3" width="6" style="213" hidden="1" customWidth="1"/>
    <col min="4" max="4" width="13" style="245" customWidth="1"/>
    <col min="5" max="5" width="21.28515625" style="215" customWidth="1"/>
    <col min="6" max="13" width="8.28515625" style="215" customWidth="1"/>
    <col min="14" max="9671" width="9.140625" style="213"/>
    <col min="9672" max="9672" width="9.28515625" style="213" customWidth="1"/>
    <col min="9673" max="16384" width="9.140625" style="213"/>
  </cols>
  <sheetData>
    <row r="1" spans="1:14" x14ac:dyDescent="0.2">
      <c r="A1" s="213" t="s">
        <v>0</v>
      </c>
      <c r="B1" s="1143" t="s">
        <v>243</v>
      </c>
      <c r="C1" s="1143"/>
      <c r="D1" s="245" t="s">
        <v>1388</v>
      </c>
      <c r="E1" s="222"/>
      <c r="F1" s="222"/>
      <c r="G1" s="222"/>
      <c r="H1" s="222"/>
      <c r="I1" s="222"/>
      <c r="J1" s="222"/>
      <c r="K1" s="222"/>
      <c r="L1" s="222"/>
      <c r="M1" s="222"/>
      <c r="N1" s="221"/>
    </row>
    <row r="2" spans="1:14" ht="19.7" customHeight="1" x14ac:dyDescent="0.2">
      <c r="A2" s="213">
        <v>3</v>
      </c>
      <c r="E2" s="222"/>
      <c r="F2" s="222"/>
      <c r="G2" s="222"/>
      <c r="H2" s="222"/>
      <c r="I2" s="222"/>
      <c r="J2" s="222"/>
      <c r="K2" s="222"/>
      <c r="L2" s="222"/>
      <c r="M2" s="222"/>
      <c r="N2" s="221"/>
    </row>
    <row r="3" spans="1:14" ht="15" customHeight="1" x14ac:dyDescent="0.2">
      <c r="A3" s="213">
        <v>3</v>
      </c>
      <c r="B3" s="1" t="s">
        <v>245</v>
      </c>
      <c r="C3" s="213">
        <v>114</v>
      </c>
      <c r="E3" s="224" t="str">
        <f ca="1">INDEX(TBLStructure[Full Note Title],MATCH(C3,TBLStructure[Model Reference],0))</f>
        <v xml:space="preserve">7.1A: Contingent assets and liabilities </v>
      </c>
      <c r="F3" s="224"/>
      <c r="G3" s="224"/>
      <c r="H3" s="224"/>
      <c r="I3" s="224"/>
      <c r="J3" s="224"/>
      <c r="K3" s="224"/>
      <c r="L3" s="224"/>
      <c r="M3" s="224"/>
    </row>
    <row r="4" spans="1:14" ht="9.1999999999999993" customHeight="1" x14ac:dyDescent="0.2">
      <c r="A4" s="213">
        <v>3</v>
      </c>
    </row>
    <row r="5" spans="1:14" ht="23.25" customHeight="1" x14ac:dyDescent="0.2">
      <c r="A5" s="213">
        <v>3</v>
      </c>
      <c r="D5" s="1144" t="s">
        <v>1389</v>
      </c>
      <c r="E5" s="410"/>
      <c r="F5" s="1168" t="s">
        <v>1390</v>
      </c>
      <c r="G5" s="1168"/>
      <c r="H5" s="1168" t="s">
        <v>1391</v>
      </c>
      <c r="I5" s="1168"/>
      <c r="J5" s="1168" t="s">
        <v>1392</v>
      </c>
      <c r="K5" s="1168"/>
      <c r="L5" s="1168"/>
      <c r="M5" s="1168"/>
    </row>
    <row r="6" spans="1:14" x14ac:dyDescent="0.2">
      <c r="A6" s="213">
        <v>3</v>
      </c>
      <c r="D6" s="1257"/>
      <c r="E6" s="249"/>
      <c r="F6" s="1256"/>
      <c r="G6" s="1256"/>
      <c r="H6" s="1256"/>
      <c r="I6" s="1256"/>
      <c r="J6" s="1256" t="s">
        <v>1393</v>
      </c>
      <c r="K6" s="1256"/>
      <c r="L6" s="1256" t="s">
        <v>870</v>
      </c>
      <c r="M6" s="1256"/>
    </row>
    <row r="7" spans="1:14" ht="12" customHeight="1" x14ac:dyDescent="0.2">
      <c r="A7" s="213">
        <v>3</v>
      </c>
      <c r="D7" s="1257"/>
      <c r="F7" s="752" t="str">
        <f>Contents!F3</f>
        <v>20X2</v>
      </c>
      <c r="G7" s="800" t="str">
        <f>Contents!F4</f>
        <v>20X1</v>
      </c>
      <c r="H7" s="752" t="str">
        <f>Contents!F3</f>
        <v>20X2</v>
      </c>
      <c r="I7" s="800" t="str">
        <f>Contents!F4</f>
        <v>20X1</v>
      </c>
      <c r="J7" s="752" t="str">
        <f>Contents!F3</f>
        <v>20X2</v>
      </c>
      <c r="K7" s="800" t="str">
        <f>Contents!F4</f>
        <v>20X1</v>
      </c>
      <c r="L7" s="752" t="str">
        <f>Contents!F3</f>
        <v>20X2</v>
      </c>
      <c r="M7" s="800" t="str">
        <f>Contents!F4</f>
        <v>20X1</v>
      </c>
    </row>
    <row r="8" spans="1:14" ht="12" customHeight="1" x14ac:dyDescent="0.2">
      <c r="A8" s="213">
        <v>3</v>
      </c>
      <c r="E8" s="400"/>
      <c r="F8" s="401" t="s">
        <v>305</v>
      </c>
      <c r="G8" s="405" t="s">
        <v>305</v>
      </c>
      <c r="H8" s="401" t="s">
        <v>305</v>
      </c>
      <c r="I8" s="405" t="s">
        <v>305</v>
      </c>
      <c r="J8" s="401" t="s">
        <v>305</v>
      </c>
      <c r="K8" s="405" t="s">
        <v>305</v>
      </c>
      <c r="L8" s="401" t="s">
        <v>305</v>
      </c>
      <c r="M8" s="405" t="s">
        <v>305</v>
      </c>
    </row>
    <row r="9" spans="1:14" ht="12" customHeight="1" x14ac:dyDescent="0.2">
      <c r="A9" s="213">
        <v>3</v>
      </c>
      <c r="E9" s="249" t="s">
        <v>1394</v>
      </c>
      <c r="F9" s="717"/>
      <c r="G9" s="446"/>
      <c r="H9" s="717"/>
      <c r="I9" s="446"/>
      <c r="J9" s="717"/>
      <c r="K9" s="446"/>
      <c r="L9" s="717"/>
      <c r="M9" s="446"/>
    </row>
    <row r="10" spans="1:14" ht="21.75" customHeight="1" x14ac:dyDescent="0.2">
      <c r="A10" s="213">
        <v>3</v>
      </c>
      <c r="E10" s="801" t="s">
        <v>1395</v>
      </c>
      <c r="F10" s="31">
        <v>0</v>
      </c>
      <c r="G10" s="32">
        <v>0</v>
      </c>
      <c r="H10" s="31">
        <v>0</v>
      </c>
      <c r="I10" s="32">
        <v>0</v>
      </c>
      <c r="J10" s="31">
        <v>0</v>
      </c>
      <c r="K10" s="32">
        <v>0</v>
      </c>
      <c r="L10" s="92">
        <f t="shared" ref="L10:M14" si="0">F10+H10+J10</f>
        <v>0</v>
      </c>
      <c r="M10" s="93">
        <f>G10+I10+K10</f>
        <v>0</v>
      </c>
    </row>
    <row r="11" spans="1:14" ht="21.6" customHeight="1" x14ac:dyDescent="0.2">
      <c r="A11" s="213">
        <v>3</v>
      </c>
      <c r="E11" s="801" t="s">
        <v>1396</v>
      </c>
      <c r="F11" s="92">
        <v>0</v>
      </c>
      <c r="G11" s="93">
        <v>0</v>
      </c>
      <c r="H11" s="92">
        <v>0</v>
      </c>
      <c r="I11" s="93">
        <v>0</v>
      </c>
      <c r="J11" s="92">
        <v>0</v>
      </c>
      <c r="K11" s="93">
        <v>0</v>
      </c>
      <c r="L11" s="92">
        <f t="shared" si="0"/>
        <v>0</v>
      </c>
      <c r="M11" s="93">
        <f t="shared" si="0"/>
        <v>0</v>
      </c>
    </row>
    <row r="12" spans="1:14" ht="12" customHeight="1" x14ac:dyDescent="0.2">
      <c r="A12" s="213">
        <v>3</v>
      </c>
      <c r="E12" s="244" t="s">
        <v>1397</v>
      </c>
      <c r="F12" s="92">
        <v>0</v>
      </c>
      <c r="G12" s="93">
        <v>0</v>
      </c>
      <c r="H12" s="92">
        <v>0</v>
      </c>
      <c r="I12" s="93">
        <v>0</v>
      </c>
      <c r="J12" s="92">
        <v>0</v>
      </c>
      <c r="K12" s="93">
        <v>0</v>
      </c>
      <c r="L12" s="92">
        <f t="shared" si="0"/>
        <v>0</v>
      </c>
      <c r="M12" s="93">
        <f t="shared" si="0"/>
        <v>0</v>
      </c>
    </row>
    <row r="13" spans="1:14" ht="12" customHeight="1" x14ac:dyDescent="0.2">
      <c r="A13" s="213">
        <v>3</v>
      </c>
      <c r="E13" s="244" t="s">
        <v>1398</v>
      </c>
      <c r="F13" s="92">
        <v>0</v>
      </c>
      <c r="G13" s="93">
        <v>0</v>
      </c>
      <c r="H13" s="92">
        <v>0</v>
      </c>
      <c r="I13" s="93">
        <v>0</v>
      </c>
      <c r="J13" s="92">
        <v>0</v>
      </c>
      <c r="K13" s="93">
        <v>0</v>
      </c>
      <c r="L13" s="92">
        <f t="shared" si="0"/>
        <v>0</v>
      </c>
      <c r="M13" s="93">
        <f t="shared" si="0"/>
        <v>0</v>
      </c>
    </row>
    <row r="14" spans="1:14" ht="12" customHeight="1" x14ac:dyDescent="0.2">
      <c r="A14" s="213">
        <v>3</v>
      </c>
      <c r="E14" s="244" t="s">
        <v>1399</v>
      </c>
      <c r="F14" s="92">
        <v>0</v>
      </c>
      <c r="G14" s="93">
        <v>0</v>
      </c>
      <c r="H14" s="92">
        <v>0</v>
      </c>
      <c r="I14" s="93">
        <v>0</v>
      </c>
      <c r="J14" s="92">
        <v>0</v>
      </c>
      <c r="K14" s="93">
        <v>0</v>
      </c>
      <c r="L14" s="92">
        <f>F14+H14+J14</f>
        <v>0</v>
      </c>
      <c r="M14" s="93">
        <f t="shared" si="0"/>
        <v>0</v>
      </c>
    </row>
    <row r="15" spans="1:14" ht="12" customHeight="1" x14ac:dyDescent="0.2">
      <c r="A15" s="213">
        <v>3</v>
      </c>
      <c r="E15" s="403" t="s">
        <v>1400</v>
      </c>
      <c r="F15" s="60">
        <f>SUM(F9:F14)</f>
        <v>0</v>
      </c>
      <c r="G15" s="61">
        <f t="shared" ref="G15:M15" si="1">SUM(G9:G14)</f>
        <v>0</v>
      </c>
      <c r="H15" s="60">
        <f t="shared" si="1"/>
        <v>0</v>
      </c>
      <c r="I15" s="61">
        <f t="shared" si="1"/>
        <v>0</v>
      </c>
      <c r="J15" s="60">
        <f t="shared" si="1"/>
        <v>0</v>
      </c>
      <c r="K15" s="61">
        <f t="shared" si="1"/>
        <v>0</v>
      </c>
      <c r="L15" s="60">
        <f>SUM(L9:L14)</f>
        <v>0</v>
      </c>
      <c r="M15" s="61">
        <f t="shared" si="1"/>
        <v>0</v>
      </c>
    </row>
    <row r="16" spans="1:14" ht="12" customHeight="1" x14ac:dyDescent="0.2">
      <c r="A16" s="213">
        <v>3</v>
      </c>
      <c r="E16" s="249" t="s">
        <v>1401</v>
      </c>
      <c r="F16" s="717"/>
      <c r="G16" s="41"/>
      <c r="H16" s="717"/>
      <c r="I16" s="41"/>
      <c r="J16" s="717"/>
      <c r="K16" s="41"/>
      <c r="L16" s="717"/>
      <c r="M16" s="446"/>
    </row>
    <row r="17" spans="1:13" ht="23.45" customHeight="1" x14ac:dyDescent="0.2">
      <c r="A17" s="213">
        <v>3</v>
      </c>
      <c r="E17" s="801" t="s">
        <v>1395</v>
      </c>
      <c r="F17" s="40">
        <v>0</v>
      </c>
      <c r="G17" s="41">
        <v>0</v>
      </c>
      <c r="H17" s="40">
        <v>0</v>
      </c>
      <c r="I17" s="41">
        <v>0</v>
      </c>
      <c r="J17" s="40">
        <v>0</v>
      </c>
      <c r="K17" s="41">
        <v>0</v>
      </c>
      <c r="L17" s="40">
        <f t="shared" ref="L17:M21" si="2">F17+H17+J17</f>
        <v>0</v>
      </c>
      <c r="M17" s="41">
        <f t="shared" si="2"/>
        <v>0</v>
      </c>
    </row>
    <row r="18" spans="1:13" ht="22.15" customHeight="1" x14ac:dyDescent="0.2">
      <c r="A18" s="213">
        <v>3</v>
      </c>
      <c r="E18" s="801" t="s">
        <v>1402</v>
      </c>
      <c r="F18" s="40">
        <v>0</v>
      </c>
      <c r="G18" s="41">
        <v>0</v>
      </c>
      <c r="H18" s="40">
        <v>0</v>
      </c>
      <c r="I18" s="41">
        <v>0</v>
      </c>
      <c r="J18" s="40">
        <v>0</v>
      </c>
      <c r="K18" s="41">
        <v>0</v>
      </c>
      <c r="L18" s="40">
        <f t="shared" si="2"/>
        <v>0</v>
      </c>
      <c r="M18" s="41">
        <f t="shared" si="2"/>
        <v>0</v>
      </c>
    </row>
    <row r="19" spans="1:13" ht="12" customHeight="1" x14ac:dyDescent="0.2">
      <c r="A19" s="213">
        <v>3</v>
      </c>
      <c r="E19" s="244" t="s">
        <v>1397</v>
      </c>
      <c r="F19" s="40">
        <v>0</v>
      </c>
      <c r="G19" s="41">
        <v>0</v>
      </c>
      <c r="H19" s="40">
        <v>0</v>
      </c>
      <c r="I19" s="41">
        <v>0</v>
      </c>
      <c r="J19" s="40">
        <v>0</v>
      </c>
      <c r="K19" s="41">
        <v>0</v>
      </c>
      <c r="L19" s="40">
        <f t="shared" si="2"/>
        <v>0</v>
      </c>
      <c r="M19" s="41">
        <f t="shared" si="2"/>
        <v>0</v>
      </c>
    </row>
    <row r="20" spans="1:13" ht="12" customHeight="1" x14ac:dyDescent="0.2">
      <c r="A20" s="213">
        <v>3</v>
      </c>
      <c r="E20" s="244" t="s">
        <v>1403</v>
      </c>
      <c r="F20" s="40">
        <v>0</v>
      </c>
      <c r="G20" s="41">
        <v>0</v>
      </c>
      <c r="H20" s="40">
        <v>0</v>
      </c>
      <c r="I20" s="41">
        <v>0</v>
      </c>
      <c r="J20" s="40">
        <v>0</v>
      </c>
      <c r="K20" s="41">
        <v>0</v>
      </c>
      <c r="L20" s="40">
        <f t="shared" si="2"/>
        <v>0</v>
      </c>
      <c r="M20" s="41">
        <f t="shared" si="2"/>
        <v>0</v>
      </c>
    </row>
    <row r="21" spans="1:13" ht="12" customHeight="1" x14ac:dyDescent="0.2">
      <c r="A21" s="213">
        <v>3</v>
      </c>
      <c r="E21" s="244" t="s">
        <v>1404</v>
      </c>
      <c r="F21" s="40">
        <v>0</v>
      </c>
      <c r="G21" s="41">
        <v>0</v>
      </c>
      <c r="H21" s="40">
        <v>0</v>
      </c>
      <c r="I21" s="41">
        <v>0</v>
      </c>
      <c r="J21" s="40">
        <v>0</v>
      </c>
      <c r="K21" s="41">
        <v>0</v>
      </c>
      <c r="L21" s="40">
        <f t="shared" si="2"/>
        <v>0</v>
      </c>
      <c r="M21" s="41">
        <f t="shared" si="2"/>
        <v>0</v>
      </c>
    </row>
    <row r="22" spans="1:13" ht="12" customHeight="1" x14ac:dyDescent="0.2">
      <c r="A22" s="213">
        <v>3</v>
      </c>
      <c r="E22" s="403" t="s">
        <v>1405</v>
      </c>
      <c r="F22" s="35">
        <f>SUM(F16:F21)</f>
        <v>0</v>
      </c>
      <c r="G22" s="36">
        <f t="shared" ref="G22:M22" si="3">SUM(G16:G21)</f>
        <v>0</v>
      </c>
      <c r="H22" s="35">
        <f t="shared" si="3"/>
        <v>0</v>
      </c>
      <c r="I22" s="36">
        <f t="shared" si="3"/>
        <v>0</v>
      </c>
      <c r="J22" s="35">
        <f t="shared" si="3"/>
        <v>0</v>
      </c>
      <c r="K22" s="36">
        <f t="shared" si="3"/>
        <v>0</v>
      </c>
      <c r="L22" s="35">
        <f t="shared" si="3"/>
        <v>0</v>
      </c>
      <c r="M22" s="36">
        <f t="shared" si="3"/>
        <v>0</v>
      </c>
    </row>
    <row r="23" spans="1:13" ht="27.75" customHeight="1" x14ac:dyDescent="0.2">
      <c r="A23" s="213">
        <v>3</v>
      </c>
      <c r="E23" s="461" t="s">
        <v>1406</v>
      </c>
      <c r="F23" s="802"/>
      <c r="G23" s="802"/>
      <c r="H23" s="802"/>
      <c r="I23" s="802"/>
      <c r="J23" s="60"/>
      <c r="K23" s="61"/>
      <c r="L23" s="60">
        <f>L15-L22</f>
        <v>0</v>
      </c>
      <c r="M23" s="61">
        <f>M15-M22</f>
        <v>0</v>
      </c>
    </row>
    <row r="24" spans="1:13" ht="4.9000000000000004" customHeight="1" x14ac:dyDescent="0.2">
      <c r="A24" s="213">
        <v>3</v>
      </c>
    </row>
    <row r="25" spans="1:13" ht="14.25" x14ac:dyDescent="0.2">
      <c r="A25" s="213">
        <v>3</v>
      </c>
      <c r="D25" s="42" t="s">
        <v>1407</v>
      </c>
      <c r="E25" s="1239" t="s">
        <v>1408</v>
      </c>
      <c r="F25" s="1239"/>
      <c r="G25" s="1239"/>
      <c r="H25" s="1239"/>
      <c r="I25" s="1244"/>
      <c r="J25" s="1244"/>
      <c r="K25" s="1244"/>
      <c r="L25" s="1244"/>
      <c r="M25" s="1244"/>
    </row>
    <row r="26" spans="1:13" ht="16.149999999999999" customHeight="1" x14ac:dyDescent="0.2">
      <c r="D26" s="42"/>
      <c r="E26" s="216"/>
    </row>
    <row r="27" spans="1:13" x14ac:dyDescent="0.2">
      <c r="A27" s="213">
        <v>3</v>
      </c>
      <c r="D27" s="42"/>
      <c r="E27" s="1247" t="s">
        <v>1409</v>
      </c>
      <c r="F27" s="1247"/>
      <c r="G27" s="1247"/>
      <c r="H27" s="1247"/>
      <c r="I27" s="1247"/>
      <c r="J27" s="1247"/>
      <c r="K27" s="1247"/>
      <c r="L27" s="1247"/>
      <c r="M27" s="1247"/>
    </row>
    <row r="28" spans="1:13" ht="32.450000000000003" customHeight="1" x14ac:dyDescent="0.2">
      <c r="A28" s="213">
        <v>3</v>
      </c>
      <c r="D28" s="209" t="s">
        <v>1410</v>
      </c>
      <c r="E28" s="1239" t="s">
        <v>1411</v>
      </c>
      <c r="F28" s="1239"/>
      <c r="G28" s="1239"/>
      <c r="H28" s="1239"/>
      <c r="I28" s="1244"/>
      <c r="J28" s="1244"/>
      <c r="K28" s="1244"/>
      <c r="L28" s="1244"/>
      <c r="M28" s="1244"/>
    </row>
    <row r="29" spans="1:13" ht="32.450000000000003" customHeight="1" x14ac:dyDescent="0.2">
      <c r="A29" s="213">
        <v>3</v>
      </c>
      <c r="D29" s="209" t="s">
        <v>1412</v>
      </c>
      <c r="E29" s="1239" t="s">
        <v>1413</v>
      </c>
      <c r="F29" s="1239"/>
      <c r="G29" s="1239"/>
      <c r="H29" s="1239"/>
      <c r="I29" s="1244"/>
      <c r="J29" s="1244"/>
      <c r="K29" s="1244"/>
      <c r="L29" s="1244"/>
      <c r="M29" s="1244"/>
    </row>
    <row r="30" spans="1:13" x14ac:dyDescent="0.2">
      <c r="A30" s="213">
        <v>3</v>
      </c>
      <c r="D30" s="42" t="s">
        <v>1414</v>
      </c>
      <c r="E30" s="1247" t="s">
        <v>1415</v>
      </c>
      <c r="F30" s="1247"/>
      <c r="G30" s="1247"/>
      <c r="H30" s="1247"/>
      <c r="I30" s="1247"/>
      <c r="J30" s="1247"/>
      <c r="K30" s="1247"/>
      <c r="L30" s="1247"/>
      <c r="M30" s="1247"/>
    </row>
    <row r="31" spans="1:13" ht="36.75" customHeight="1" x14ac:dyDescent="0.2">
      <c r="A31" s="213">
        <v>3</v>
      </c>
      <c r="D31" s="42"/>
      <c r="E31" s="1239" t="s">
        <v>1416</v>
      </c>
      <c r="F31" s="1239"/>
      <c r="G31" s="1239"/>
      <c r="H31" s="1239"/>
      <c r="I31" s="1244"/>
      <c r="J31" s="1244"/>
      <c r="K31" s="1244"/>
      <c r="L31" s="1244"/>
      <c r="M31" s="1244"/>
    </row>
    <row r="32" spans="1:13" ht="14.25" x14ac:dyDescent="0.2">
      <c r="A32" s="213">
        <v>3</v>
      </c>
      <c r="E32" s="788"/>
      <c r="F32" s="788"/>
      <c r="G32" s="788"/>
      <c r="H32" s="788"/>
      <c r="I32" s="1"/>
      <c r="J32" s="1"/>
      <c r="K32" s="1"/>
      <c r="L32" s="1"/>
      <c r="M32" s="1"/>
    </row>
    <row r="33" spans="1:13" ht="78" customHeight="1" x14ac:dyDescent="0.2">
      <c r="A33" s="213">
        <v>3</v>
      </c>
      <c r="E33" s="788"/>
      <c r="F33" s="788"/>
      <c r="G33" s="788"/>
      <c r="H33" s="788"/>
      <c r="I33" s="1"/>
      <c r="J33" s="1"/>
      <c r="K33" s="1"/>
      <c r="L33" s="1"/>
      <c r="M33" s="1"/>
    </row>
    <row r="34" spans="1:13" ht="14.25" x14ac:dyDescent="0.2">
      <c r="A34" s="213">
        <v>3</v>
      </c>
      <c r="E34" s="788"/>
      <c r="F34" s="788"/>
      <c r="G34" s="788"/>
      <c r="H34" s="788"/>
      <c r="I34" s="1"/>
      <c r="J34" s="1"/>
      <c r="K34" s="1"/>
      <c r="L34" s="1"/>
      <c r="M34" s="1"/>
    </row>
    <row r="35" spans="1:13" ht="6.6" customHeight="1" x14ac:dyDescent="0.2">
      <c r="A35" s="213">
        <v>3</v>
      </c>
      <c r="E35" s="788"/>
      <c r="F35" s="788"/>
      <c r="G35" s="788"/>
      <c r="H35" s="788"/>
      <c r="I35" s="1"/>
      <c r="J35" s="1"/>
      <c r="K35" s="1"/>
      <c r="L35" s="1"/>
      <c r="M35" s="1"/>
    </row>
    <row r="36" spans="1:13" ht="14.25" x14ac:dyDescent="0.2">
      <c r="A36" s="213">
        <v>3</v>
      </c>
      <c r="B36" s="1" t="s">
        <v>245</v>
      </c>
      <c r="C36" s="213">
        <v>115</v>
      </c>
      <c r="E36" s="803" t="str">
        <f ca="1">INDEX(TBLStructure[Full Note Title],MATCH(C36,TBLStructure[Model Reference],0))</f>
        <v>7.1B: Administered - contingent assets and liabilities</v>
      </c>
      <c r="F36" s="804"/>
      <c r="G36" s="804"/>
      <c r="H36" s="804"/>
      <c r="I36" s="804"/>
      <c r="J36" s="804"/>
      <c r="K36" s="804"/>
      <c r="L36" s="804"/>
      <c r="M36" s="804"/>
    </row>
    <row r="37" spans="1:13" ht="15.6" customHeight="1" x14ac:dyDescent="0.2">
      <c r="A37" s="213">
        <v>3</v>
      </c>
      <c r="E37" s="1206"/>
      <c r="F37" s="1206"/>
      <c r="G37" s="1206"/>
      <c r="H37" s="1206"/>
      <c r="I37" s="1206"/>
      <c r="J37" s="316"/>
      <c r="K37" s="316"/>
      <c r="L37" s="316"/>
      <c r="M37" s="316"/>
    </row>
    <row r="38" spans="1:13" x14ac:dyDescent="0.2">
      <c r="A38" s="213">
        <v>3</v>
      </c>
      <c r="E38" s="1248"/>
      <c r="F38" s="1250" t="s">
        <v>1390</v>
      </c>
      <c r="G38" s="1250"/>
      <c r="H38" s="1252" t="s">
        <v>1391</v>
      </c>
      <c r="I38" s="1252"/>
      <c r="J38" s="1254" t="s">
        <v>1417</v>
      </c>
      <c r="K38" s="1254"/>
      <c r="L38" s="1245"/>
      <c r="M38" s="1245"/>
    </row>
    <row r="39" spans="1:13" x14ac:dyDescent="0.2">
      <c r="A39" s="213">
        <v>3</v>
      </c>
      <c r="E39" s="1249"/>
      <c r="F39" s="1251"/>
      <c r="G39" s="1251"/>
      <c r="H39" s="1253"/>
      <c r="I39" s="1253"/>
      <c r="J39" s="1255"/>
      <c r="K39" s="1255"/>
      <c r="L39" s="1246" t="s">
        <v>870</v>
      </c>
      <c r="M39" s="1246"/>
    </row>
    <row r="40" spans="1:13" x14ac:dyDescent="0.2">
      <c r="A40" s="213">
        <v>3</v>
      </c>
      <c r="E40" s="316"/>
      <c r="F40" s="317" t="str">
        <f>Contents!F3</f>
        <v>20X2</v>
      </c>
      <c r="G40" s="318" t="str">
        <f>Contents!F4</f>
        <v>20X1</v>
      </c>
      <c r="H40" s="317" t="str">
        <f>Contents!F3</f>
        <v>20X2</v>
      </c>
      <c r="I40" s="318" t="str">
        <f>Contents!F4</f>
        <v>20X1</v>
      </c>
      <c r="J40" s="317" t="str">
        <f>Contents!F3</f>
        <v>20X2</v>
      </c>
      <c r="K40" s="318" t="str">
        <f>Contents!F4</f>
        <v>20X1</v>
      </c>
      <c r="L40" s="317" t="str">
        <f>Contents!F3</f>
        <v>20X2</v>
      </c>
      <c r="M40" s="318" t="str">
        <f>Contents!F4</f>
        <v>20X1</v>
      </c>
    </row>
    <row r="41" spans="1:13" x14ac:dyDescent="0.2">
      <c r="A41" s="213">
        <v>3</v>
      </c>
      <c r="E41" s="545"/>
      <c r="F41" s="806" t="s">
        <v>305</v>
      </c>
      <c r="G41" s="807" t="s">
        <v>305</v>
      </c>
      <c r="H41" s="806" t="s">
        <v>305</v>
      </c>
      <c r="I41" s="807" t="s">
        <v>305</v>
      </c>
      <c r="J41" s="806" t="s">
        <v>305</v>
      </c>
      <c r="K41" s="807" t="s">
        <v>305</v>
      </c>
      <c r="L41" s="806" t="s">
        <v>305</v>
      </c>
      <c r="M41" s="807" t="s">
        <v>305</v>
      </c>
    </row>
    <row r="42" spans="1:13" x14ac:dyDescent="0.2">
      <c r="A42" s="213">
        <v>3</v>
      </c>
      <c r="E42" s="327" t="s">
        <v>1394</v>
      </c>
      <c r="F42" s="808"/>
      <c r="G42" s="809"/>
      <c r="H42" s="808"/>
      <c r="I42" s="809"/>
      <c r="J42" s="808"/>
      <c r="K42" s="809"/>
      <c r="L42" s="808"/>
      <c r="M42" s="809"/>
    </row>
    <row r="43" spans="1:13" ht="24" x14ac:dyDescent="0.2">
      <c r="A43" s="213">
        <v>3</v>
      </c>
      <c r="E43" s="810" t="s">
        <v>1395</v>
      </c>
      <c r="F43" s="122">
        <v>0</v>
      </c>
      <c r="G43" s="123">
        <v>0</v>
      </c>
      <c r="H43" s="122">
        <v>0</v>
      </c>
      <c r="I43" s="123">
        <v>0</v>
      </c>
      <c r="J43" s="122">
        <v>0</v>
      </c>
      <c r="K43" s="123">
        <v>0</v>
      </c>
      <c r="L43" s="122">
        <f t="shared" ref="L43:M47" si="4">F43+H43+J43</f>
        <v>0</v>
      </c>
      <c r="M43" s="123">
        <f t="shared" si="4"/>
        <v>0</v>
      </c>
    </row>
    <row r="44" spans="1:13" ht="24" x14ac:dyDescent="0.2">
      <c r="A44" s="213">
        <v>3</v>
      </c>
      <c r="E44" s="810" t="s">
        <v>1396</v>
      </c>
      <c r="F44" s="122">
        <v>0</v>
      </c>
      <c r="G44" s="123">
        <v>0</v>
      </c>
      <c r="H44" s="122">
        <v>0</v>
      </c>
      <c r="I44" s="123">
        <v>0</v>
      </c>
      <c r="J44" s="122">
        <v>0</v>
      </c>
      <c r="K44" s="123">
        <v>0</v>
      </c>
      <c r="L44" s="122">
        <f>F44+H44+J44</f>
        <v>0</v>
      </c>
      <c r="M44" s="123">
        <f t="shared" si="4"/>
        <v>0</v>
      </c>
    </row>
    <row r="45" spans="1:13" x14ac:dyDescent="0.2">
      <c r="A45" s="213">
        <v>3</v>
      </c>
      <c r="E45" s="328" t="s">
        <v>1397</v>
      </c>
      <c r="F45" s="122">
        <v>0</v>
      </c>
      <c r="G45" s="123">
        <v>0</v>
      </c>
      <c r="H45" s="122">
        <v>0</v>
      </c>
      <c r="I45" s="123">
        <v>0</v>
      </c>
      <c r="J45" s="122">
        <v>0</v>
      </c>
      <c r="K45" s="123">
        <v>0</v>
      </c>
      <c r="L45" s="122">
        <f t="shared" si="4"/>
        <v>0</v>
      </c>
      <c r="M45" s="123">
        <f t="shared" si="4"/>
        <v>0</v>
      </c>
    </row>
    <row r="46" spans="1:13" x14ac:dyDescent="0.2">
      <c r="A46" s="213">
        <v>3</v>
      </c>
      <c r="E46" s="328" t="s">
        <v>1398</v>
      </c>
      <c r="F46" s="122">
        <v>0</v>
      </c>
      <c r="G46" s="123">
        <v>0</v>
      </c>
      <c r="H46" s="122">
        <v>0</v>
      </c>
      <c r="I46" s="123">
        <v>0</v>
      </c>
      <c r="J46" s="122">
        <v>0</v>
      </c>
      <c r="K46" s="123">
        <v>0</v>
      </c>
      <c r="L46" s="122">
        <f t="shared" si="4"/>
        <v>0</v>
      </c>
      <c r="M46" s="123">
        <f t="shared" si="4"/>
        <v>0</v>
      </c>
    </row>
    <row r="47" spans="1:13" x14ac:dyDescent="0.2">
      <c r="A47" s="213">
        <v>3</v>
      </c>
      <c r="E47" s="328" t="s">
        <v>1399</v>
      </c>
      <c r="F47" s="122">
        <v>0</v>
      </c>
      <c r="G47" s="123">
        <v>0</v>
      </c>
      <c r="H47" s="122">
        <v>0</v>
      </c>
      <c r="I47" s="123">
        <v>0</v>
      </c>
      <c r="J47" s="122">
        <v>0</v>
      </c>
      <c r="K47" s="123">
        <v>0</v>
      </c>
      <c r="L47" s="122">
        <f t="shared" si="4"/>
        <v>0</v>
      </c>
      <c r="M47" s="123">
        <f t="shared" si="4"/>
        <v>0</v>
      </c>
    </row>
    <row r="48" spans="1:13" x14ac:dyDescent="0.2">
      <c r="A48" s="213">
        <v>3</v>
      </c>
      <c r="E48" s="548" t="s">
        <v>1400</v>
      </c>
      <c r="F48" s="114">
        <f>SUM(F42:F47)</f>
        <v>0</v>
      </c>
      <c r="G48" s="115">
        <f t="shared" ref="G48:K48" si="5">SUM(G42:G47)</f>
        <v>0</v>
      </c>
      <c r="H48" s="114">
        <f t="shared" si="5"/>
        <v>0</v>
      </c>
      <c r="I48" s="115">
        <f t="shared" si="5"/>
        <v>0</v>
      </c>
      <c r="J48" s="114">
        <f t="shared" si="5"/>
        <v>0</v>
      </c>
      <c r="K48" s="115">
        <f t="shared" si="5"/>
        <v>0</v>
      </c>
      <c r="L48" s="114">
        <f>F48+H48+J48</f>
        <v>0</v>
      </c>
      <c r="M48" s="115">
        <f>G48+I48+K48</f>
        <v>0</v>
      </c>
    </row>
    <row r="49" spans="1:13" x14ac:dyDescent="0.2">
      <c r="A49" s="213">
        <v>3</v>
      </c>
      <c r="E49" s="811"/>
      <c r="F49" s="812"/>
      <c r="G49" s="812"/>
      <c r="H49" s="812"/>
      <c r="I49" s="812"/>
      <c r="J49" s="812"/>
      <c r="K49" s="812"/>
      <c r="L49" s="812"/>
      <c r="M49" s="812"/>
    </row>
    <row r="50" spans="1:13" x14ac:dyDescent="0.2">
      <c r="A50" s="213">
        <v>3</v>
      </c>
      <c r="E50" s="327" t="s">
        <v>1401</v>
      </c>
      <c r="F50" s="808"/>
      <c r="G50" s="809"/>
      <c r="H50" s="808"/>
      <c r="I50" s="809"/>
      <c r="J50" s="808"/>
      <c r="K50" s="809"/>
      <c r="L50" s="808"/>
      <c r="M50" s="809"/>
    </row>
    <row r="51" spans="1:13" ht="24" x14ac:dyDescent="0.2">
      <c r="A51" s="213">
        <v>3</v>
      </c>
      <c r="E51" s="810" t="s">
        <v>1395</v>
      </c>
      <c r="F51" s="122">
        <v>0</v>
      </c>
      <c r="G51" s="123">
        <v>0</v>
      </c>
      <c r="H51" s="122">
        <v>0</v>
      </c>
      <c r="I51" s="123">
        <v>0</v>
      </c>
      <c r="J51" s="122">
        <v>0</v>
      </c>
      <c r="K51" s="123">
        <v>0</v>
      </c>
      <c r="L51" s="122">
        <f t="shared" ref="L51:M56" si="6">F51+H51+J51</f>
        <v>0</v>
      </c>
      <c r="M51" s="123">
        <f t="shared" si="6"/>
        <v>0</v>
      </c>
    </row>
    <row r="52" spans="1:13" ht="24" x14ac:dyDescent="0.2">
      <c r="A52" s="213">
        <v>3</v>
      </c>
      <c r="E52" s="810" t="s">
        <v>1402</v>
      </c>
      <c r="F52" s="122">
        <v>0</v>
      </c>
      <c r="G52" s="123">
        <v>0</v>
      </c>
      <c r="H52" s="122">
        <v>0</v>
      </c>
      <c r="I52" s="123">
        <v>0</v>
      </c>
      <c r="J52" s="122">
        <v>0</v>
      </c>
      <c r="K52" s="123">
        <v>0</v>
      </c>
      <c r="L52" s="122">
        <f t="shared" si="6"/>
        <v>0</v>
      </c>
      <c r="M52" s="123">
        <f t="shared" si="6"/>
        <v>0</v>
      </c>
    </row>
    <row r="53" spans="1:13" x14ac:dyDescent="0.2">
      <c r="A53" s="213">
        <v>3</v>
      </c>
      <c r="E53" s="328" t="s">
        <v>1397</v>
      </c>
      <c r="F53" s="122">
        <v>0</v>
      </c>
      <c r="G53" s="123">
        <v>0</v>
      </c>
      <c r="H53" s="122">
        <v>0</v>
      </c>
      <c r="I53" s="123">
        <v>0</v>
      </c>
      <c r="J53" s="122">
        <v>0</v>
      </c>
      <c r="K53" s="123">
        <v>0</v>
      </c>
      <c r="L53" s="122">
        <f t="shared" si="6"/>
        <v>0</v>
      </c>
      <c r="M53" s="123">
        <f t="shared" si="6"/>
        <v>0</v>
      </c>
    </row>
    <row r="54" spans="1:13" x14ac:dyDescent="0.2">
      <c r="A54" s="213">
        <v>3</v>
      </c>
      <c r="E54" s="328" t="s">
        <v>1403</v>
      </c>
      <c r="F54" s="122">
        <v>0</v>
      </c>
      <c r="G54" s="123">
        <v>0</v>
      </c>
      <c r="H54" s="122">
        <v>0</v>
      </c>
      <c r="I54" s="123">
        <v>0</v>
      </c>
      <c r="J54" s="122">
        <v>0</v>
      </c>
      <c r="K54" s="123">
        <v>0</v>
      </c>
      <c r="L54" s="122">
        <f t="shared" si="6"/>
        <v>0</v>
      </c>
      <c r="M54" s="123">
        <f t="shared" si="6"/>
        <v>0</v>
      </c>
    </row>
    <row r="55" spans="1:13" x14ac:dyDescent="0.2">
      <c r="A55" s="213">
        <v>3</v>
      </c>
      <c r="E55" s="328" t="s">
        <v>1404</v>
      </c>
      <c r="F55" s="122">
        <v>0</v>
      </c>
      <c r="G55" s="123">
        <v>0</v>
      </c>
      <c r="H55" s="122">
        <v>0</v>
      </c>
      <c r="I55" s="123">
        <v>0</v>
      </c>
      <c r="J55" s="122">
        <v>0</v>
      </c>
      <c r="K55" s="123">
        <v>0</v>
      </c>
      <c r="L55" s="122">
        <f t="shared" si="6"/>
        <v>0</v>
      </c>
      <c r="M55" s="123">
        <f t="shared" si="6"/>
        <v>0</v>
      </c>
    </row>
    <row r="56" spans="1:13" x14ac:dyDescent="0.2">
      <c r="A56" s="213">
        <v>3</v>
      </c>
      <c r="E56" s="548" t="s">
        <v>1405</v>
      </c>
      <c r="F56" s="114">
        <f t="shared" ref="F56:K56" si="7">SUM(F50:F55)</f>
        <v>0</v>
      </c>
      <c r="G56" s="115">
        <f t="shared" si="7"/>
        <v>0</v>
      </c>
      <c r="H56" s="114">
        <f t="shared" si="7"/>
        <v>0</v>
      </c>
      <c r="I56" s="115">
        <f t="shared" si="7"/>
        <v>0</v>
      </c>
      <c r="J56" s="114">
        <f t="shared" si="7"/>
        <v>0</v>
      </c>
      <c r="K56" s="115">
        <f t="shared" si="7"/>
        <v>0</v>
      </c>
      <c r="L56" s="114">
        <f t="shared" si="6"/>
        <v>0</v>
      </c>
      <c r="M56" s="115">
        <f t="shared" si="6"/>
        <v>0</v>
      </c>
    </row>
    <row r="57" spans="1:13" ht="24" x14ac:dyDescent="0.2">
      <c r="A57" s="213">
        <v>3</v>
      </c>
      <c r="E57" s="628" t="s">
        <v>1406</v>
      </c>
      <c r="F57" s="1242"/>
      <c r="G57" s="1242"/>
      <c r="H57" s="1242"/>
      <c r="I57" s="1242"/>
      <c r="J57" s="813"/>
      <c r="K57" s="813"/>
      <c r="L57" s="114">
        <f>L48-L56</f>
        <v>0</v>
      </c>
      <c r="M57" s="115">
        <f>M48-M56</f>
        <v>0</v>
      </c>
    </row>
    <row r="58" spans="1:13" x14ac:dyDescent="0.2">
      <c r="E58" s="326"/>
      <c r="F58" s="814"/>
      <c r="G58" s="814"/>
      <c r="H58" s="814"/>
      <c r="I58" s="814"/>
      <c r="J58" s="815"/>
      <c r="K58" s="815"/>
      <c r="L58" s="122"/>
      <c r="M58" s="123"/>
    </row>
    <row r="59" spans="1:13" x14ac:dyDescent="0.2">
      <c r="A59" s="213">
        <v>3</v>
      </c>
      <c r="D59" s="4"/>
      <c r="E59" s="1243" t="s">
        <v>1418</v>
      </c>
      <c r="F59" s="1243"/>
      <c r="G59" s="1243"/>
      <c r="H59" s="1243"/>
      <c r="I59" s="1243"/>
      <c r="J59" s="316"/>
      <c r="K59" s="316"/>
      <c r="L59" s="316"/>
      <c r="M59" s="316"/>
    </row>
    <row r="60" spans="1:13" ht="4.9000000000000004" customHeight="1" x14ac:dyDescent="0.2">
      <c r="A60" s="213">
        <v>3</v>
      </c>
      <c r="E60" s="324"/>
      <c r="F60" s="347"/>
      <c r="G60" s="347"/>
      <c r="H60" s="347"/>
      <c r="I60" s="347"/>
      <c r="J60" s="316"/>
      <c r="K60" s="316"/>
      <c r="L60" s="316"/>
      <c r="M60" s="316"/>
    </row>
    <row r="61" spans="1:13" ht="28.9" customHeight="1" x14ac:dyDescent="0.2">
      <c r="A61" s="213">
        <v>3</v>
      </c>
      <c r="D61" s="212" t="s">
        <v>1410</v>
      </c>
      <c r="E61" s="1159" t="s">
        <v>1419</v>
      </c>
      <c r="F61" s="1159"/>
      <c r="G61" s="1159"/>
      <c r="H61" s="1159"/>
      <c r="I61" s="1159"/>
      <c r="J61" s="1244"/>
      <c r="K61" s="1244"/>
      <c r="L61" s="1244"/>
      <c r="M61" s="1244"/>
    </row>
    <row r="62" spans="1:13" ht="28.9" customHeight="1" x14ac:dyDescent="0.2">
      <c r="A62" s="213">
        <v>3</v>
      </c>
      <c r="D62" s="212" t="s">
        <v>1412</v>
      </c>
      <c r="E62" s="1159" t="s">
        <v>1413</v>
      </c>
      <c r="F62" s="1159"/>
      <c r="G62" s="1159"/>
      <c r="H62" s="1159"/>
      <c r="I62" s="1159"/>
      <c r="J62" s="1244"/>
      <c r="K62" s="1244"/>
      <c r="L62" s="1244"/>
      <c r="M62" s="1244"/>
    </row>
    <row r="63" spans="1:13" ht="6.6" customHeight="1" x14ac:dyDescent="0.2">
      <c r="A63" s="213">
        <v>3</v>
      </c>
      <c r="E63" s="343"/>
      <c r="F63" s="343"/>
      <c r="G63" s="343"/>
      <c r="H63" s="343"/>
      <c r="I63" s="343"/>
      <c r="J63" s="316"/>
      <c r="K63" s="316"/>
      <c r="L63" s="316"/>
      <c r="M63" s="316"/>
    </row>
    <row r="64" spans="1:13" ht="12.75" customHeight="1" x14ac:dyDescent="0.2">
      <c r="A64" s="213">
        <v>3</v>
      </c>
      <c r="D64" s="1099" t="s">
        <v>1414</v>
      </c>
      <c r="E64" s="1243" t="s">
        <v>1420</v>
      </c>
      <c r="F64" s="1243"/>
      <c r="G64" s="1243"/>
      <c r="H64" s="1243"/>
      <c r="I64" s="1243"/>
      <c r="J64" s="316"/>
      <c r="K64" s="316"/>
      <c r="L64" s="316"/>
      <c r="M64" s="316"/>
    </row>
    <row r="65" spans="1:13" ht="42" customHeight="1" x14ac:dyDescent="0.2">
      <c r="A65" s="213">
        <v>3</v>
      </c>
      <c r="D65" s="1099"/>
      <c r="E65" s="1159" t="s">
        <v>1421</v>
      </c>
      <c r="F65" s="1159"/>
      <c r="G65" s="1159"/>
      <c r="H65" s="1159"/>
      <c r="I65" s="1159"/>
      <c r="J65" s="1244"/>
      <c r="K65" s="1244"/>
      <c r="L65" s="1244"/>
      <c r="M65" s="1244"/>
    </row>
    <row r="66" spans="1:13" x14ac:dyDescent="0.2">
      <c r="A66" s="213">
        <v>3</v>
      </c>
      <c r="E66" s="343"/>
      <c r="F66" s="343"/>
      <c r="G66" s="343"/>
      <c r="H66" s="343"/>
      <c r="I66" s="343"/>
      <c r="J66" s="316"/>
      <c r="K66" s="316"/>
      <c r="L66" s="316"/>
      <c r="M66" s="316"/>
    </row>
    <row r="67" spans="1:13" ht="93.6" customHeight="1" x14ac:dyDescent="0.2">
      <c r="A67" s="213">
        <v>3</v>
      </c>
      <c r="E67" s="343"/>
      <c r="F67" s="343"/>
      <c r="G67" s="343"/>
      <c r="H67" s="343"/>
      <c r="I67" s="343"/>
      <c r="J67" s="316"/>
      <c r="K67" s="316"/>
      <c r="L67" s="316"/>
      <c r="M67" s="316"/>
    </row>
    <row r="68" spans="1:13" x14ac:dyDescent="0.2">
      <c r="A68" s="213">
        <v>3</v>
      </c>
      <c r="E68" s="343"/>
      <c r="F68" s="343"/>
      <c r="G68" s="343"/>
      <c r="H68" s="343"/>
      <c r="I68" s="343"/>
      <c r="J68" s="316"/>
      <c r="K68" s="316"/>
      <c r="L68" s="316"/>
      <c r="M68" s="316"/>
    </row>
  </sheetData>
  <mergeCells count="28">
    <mergeCell ref="L5:M5"/>
    <mergeCell ref="J6:K6"/>
    <mergeCell ref="L6:M6"/>
    <mergeCell ref="B1:C1"/>
    <mergeCell ref="D5:D7"/>
    <mergeCell ref="F5:G6"/>
    <mergeCell ref="H5:I6"/>
    <mergeCell ref="J5:K5"/>
    <mergeCell ref="L38:M38"/>
    <mergeCell ref="L39:M39"/>
    <mergeCell ref="E25:M25"/>
    <mergeCell ref="E27:M27"/>
    <mergeCell ref="E28:M28"/>
    <mergeCell ref="E29:M29"/>
    <mergeCell ref="E30:M30"/>
    <mergeCell ref="E31:M31"/>
    <mergeCell ref="E37:I37"/>
    <mergeCell ref="E38:E39"/>
    <mergeCell ref="F38:G39"/>
    <mergeCell ref="H38:I39"/>
    <mergeCell ref="J38:K39"/>
    <mergeCell ref="F57:I57"/>
    <mergeCell ref="E59:I59"/>
    <mergeCell ref="E61:M61"/>
    <mergeCell ref="E62:M62"/>
    <mergeCell ref="D64:D65"/>
    <mergeCell ref="E64:I64"/>
    <mergeCell ref="E65:M65"/>
  </mergeCells>
  <printOptions horizontalCentered="1"/>
  <pageMargins left="0.23622047244094491" right="0.23622047244094491" top="0.74803149606299213" bottom="0.74803149606299213" header="0.31496062992125984" footer="0.31496062992125984"/>
  <pageSetup paperSize="9" scale="98" fitToWidth="0" fitToHeight="0" orientation="portrait" r:id="rId1"/>
  <rowBreaks count="1" manualBreakCount="1">
    <brk id="35" min="4" max="12" man="1"/>
  </rowBreaks>
  <customProperties>
    <customPr name="_pios_id" r:id="rId2"/>
  </customPropertie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B0E2-EE77-4CB5-876D-FBA428514753}">
  <sheetPr codeName="Sheet36">
    <tabColor theme="0" tint="-0.499984740745262"/>
  </sheetPr>
  <dimension ref="A1:K268"/>
  <sheetViews>
    <sheetView showGridLines="0" view="pageBreakPreview" topLeftCell="D1" zoomScaleNormal="100" zoomScaleSheetLayoutView="100" workbookViewId="0">
      <selection activeCell="D1" sqref="D1"/>
    </sheetView>
  </sheetViews>
  <sheetFormatPr defaultRowHeight="12.75" x14ac:dyDescent="0.2"/>
  <cols>
    <col min="1" max="1" width="6.5703125" style="213" hidden="1" customWidth="1"/>
    <col min="2" max="2" width="10.7109375" style="213" hidden="1" customWidth="1"/>
    <col min="3" max="3" width="5.28515625" style="213" hidden="1" customWidth="1"/>
    <col min="4" max="4" width="17.42578125" style="263" customWidth="1"/>
    <col min="5" max="5" width="31.28515625" style="215" customWidth="1"/>
    <col min="6" max="6" width="10.28515625" style="215" customWidth="1"/>
    <col min="7" max="7" width="11.5703125" style="215" customWidth="1"/>
    <col min="8" max="8" width="11.28515625" style="215" customWidth="1"/>
    <col min="9" max="10" width="10.7109375" style="215" customWidth="1"/>
    <col min="11" max="9670" width="9.140625" style="213"/>
    <col min="9671" max="9671" width="9.28515625" style="213" customWidth="1"/>
    <col min="9672" max="16384" width="9.140625" style="213"/>
  </cols>
  <sheetData>
    <row r="1" spans="1:10" x14ac:dyDescent="0.2">
      <c r="A1" s="213" t="s">
        <v>0</v>
      </c>
      <c r="B1" s="1143" t="s">
        <v>243</v>
      </c>
      <c r="C1" s="1143"/>
      <c r="D1" s="263" t="s">
        <v>1082</v>
      </c>
    </row>
    <row r="2" spans="1:10" x14ac:dyDescent="0.2">
      <c r="A2" s="213">
        <v>3</v>
      </c>
      <c r="B2" s="213" t="s">
        <v>577</v>
      </c>
      <c r="C2" s="213">
        <v>116</v>
      </c>
      <c r="E2" s="224" t="str">
        <f ca="1">INDEX(TBLStructure[Number],MATCH(C2,TBLStructure[Model Reference],0))&amp;"."&amp;INDEX(TBLStructure[Sub Number],MATCH(C2,TBLStructure[Model Reference],0))&amp;" "&amp;INDEX(TBLStructure[Sub-category],MATCH(C2,TBLStructure[Model Reference],0))</f>
        <v>7.2 Financial Instruments</v>
      </c>
      <c r="F2" s="224"/>
      <c r="G2" s="224"/>
      <c r="H2" s="224"/>
      <c r="I2" s="224"/>
      <c r="J2" s="224"/>
    </row>
    <row r="3" spans="1:10" s="215" customFormat="1" x14ac:dyDescent="0.2">
      <c r="A3" s="213">
        <v>3</v>
      </c>
      <c r="D3" s="816"/>
      <c r="E3" s="209"/>
      <c r="F3" s="209"/>
      <c r="G3" s="209"/>
      <c r="H3" s="817"/>
      <c r="I3" s="392" t="str">
        <f>Contents!F3</f>
        <v>20X2</v>
      </c>
      <c r="J3" s="393" t="str">
        <f>Contents!F4</f>
        <v>20X1</v>
      </c>
    </row>
    <row r="4" spans="1:10" s="215" customFormat="1" ht="15" customHeight="1" thickBot="1" x14ac:dyDescent="0.25">
      <c r="A4" s="213">
        <v>3</v>
      </c>
      <c r="D4" s="1091" t="s">
        <v>1422</v>
      </c>
      <c r="E4" s="230"/>
      <c r="F4" s="230"/>
      <c r="G4" s="230"/>
      <c r="H4" s="818"/>
      <c r="I4" s="279" t="s">
        <v>305</v>
      </c>
      <c r="J4" s="280" t="s">
        <v>305</v>
      </c>
    </row>
    <row r="5" spans="1:10" s="215" customFormat="1" ht="7.35" customHeight="1" x14ac:dyDescent="0.2">
      <c r="A5" s="213">
        <v>3</v>
      </c>
      <c r="D5" s="1091"/>
      <c r="I5" s="474"/>
      <c r="J5" s="819"/>
    </row>
    <row r="6" spans="1:10" s="215" customFormat="1" ht="12" customHeight="1" x14ac:dyDescent="0.2">
      <c r="A6" s="213">
        <v>3</v>
      </c>
      <c r="B6" s="1" t="s">
        <v>245</v>
      </c>
      <c r="C6" s="1">
        <v>116</v>
      </c>
      <c r="D6" s="1091"/>
      <c r="E6" s="448" t="str">
        <f ca="1">INDEX(TBLStructure[Full Note Title],MATCH(C6,TBLStructure[Model Reference],0))</f>
        <v>7.2A: Categories of financial instruments</v>
      </c>
      <c r="F6" s="448"/>
      <c r="G6" s="448"/>
      <c r="H6" s="448"/>
    </row>
    <row r="7" spans="1:10" s="215" customFormat="1" ht="12" customHeight="1" x14ac:dyDescent="0.2">
      <c r="A7" s="213">
        <v>3</v>
      </c>
      <c r="D7" s="295" t="s">
        <v>1423</v>
      </c>
      <c r="E7" s="249" t="s">
        <v>1424</v>
      </c>
      <c r="F7" s="249"/>
      <c r="G7" s="249"/>
      <c r="H7" s="249"/>
      <c r="I7" s="92"/>
      <c r="J7" s="820"/>
    </row>
    <row r="8" spans="1:10" s="215" customFormat="1" ht="12" customHeight="1" x14ac:dyDescent="0.2">
      <c r="A8" s="213">
        <v>3</v>
      </c>
      <c r="D8" s="295" t="s">
        <v>1425</v>
      </c>
      <c r="E8" s="276" t="s">
        <v>926</v>
      </c>
      <c r="F8" s="249"/>
      <c r="G8" s="249"/>
      <c r="H8" s="31"/>
      <c r="I8" s="31">
        <v>0</v>
      </c>
      <c r="J8" s="471">
        <v>0</v>
      </c>
    </row>
    <row r="9" spans="1:10" s="215" customFormat="1" ht="12" customHeight="1" x14ac:dyDescent="0.2">
      <c r="A9" s="213">
        <v>3</v>
      </c>
      <c r="D9" s="295"/>
      <c r="E9" s="249" t="s">
        <v>1426</v>
      </c>
      <c r="F9" s="249"/>
      <c r="G9" s="249"/>
      <c r="H9" s="31"/>
      <c r="I9" s="60">
        <f>SUM(I7:I8)</f>
        <v>0</v>
      </c>
      <c r="J9" s="729">
        <f>SUM(J7:J8)</f>
        <v>0</v>
      </c>
    </row>
    <row r="10" spans="1:10" s="215" customFormat="1" ht="12" customHeight="1" x14ac:dyDescent="0.2">
      <c r="A10" s="213">
        <v>3</v>
      </c>
      <c r="D10" s="295"/>
      <c r="E10" s="249"/>
      <c r="F10" s="249"/>
      <c r="G10" s="249"/>
      <c r="H10" s="249"/>
      <c r="I10" s="92"/>
      <c r="J10" s="791"/>
    </row>
    <row r="11" spans="1:10" s="215" customFormat="1" ht="23.25" customHeight="1" x14ac:dyDescent="0.2">
      <c r="A11" s="213">
        <v>3</v>
      </c>
      <c r="D11" s="295" t="s">
        <v>1427</v>
      </c>
      <c r="E11" s="1264" t="s">
        <v>1428</v>
      </c>
      <c r="F11" s="1264"/>
      <c r="G11" s="1264"/>
      <c r="H11" s="249"/>
      <c r="I11" s="92"/>
      <c r="J11" s="791"/>
    </row>
    <row r="12" spans="1:10" s="215" customFormat="1" ht="12" customHeight="1" x14ac:dyDescent="0.2">
      <c r="A12" s="213">
        <v>3</v>
      </c>
      <c r="D12" s="295"/>
      <c r="E12" s="276" t="s">
        <v>926</v>
      </c>
      <c r="F12" s="249"/>
      <c r="G12" s="249"/>
      <c r="H12" s="31"/>
      <c r="I12" s="31">
        <v>0</v>
      </c>
      <c r="J12" s="471">
        <v>0</v>
      </c>
    </row>
    <row r="13" spans="1:10" s="215" customFormat="1" ht="12" customHeight="1" x14ac:dyDescent="0.2">
      <c r="A13" s="213">
        <v>3</v>
      </c>
      <c r="D13" s="295"/>
      <c r="E13" s="1264" t="s">
        <v>1429</v>
      </c>
      <c r="F13" s="1264"/>
      <c r="G13" s="1264"/>
      <c r="H13" s="31"/>
      <c r="I13" s="60">
        <f>SUM(I12)</f>
        <v>0</v>
      </c>
      <c r="J13" s="60">
        <f>SUM(J12)</f>
        <v>0</v>
      </c>
    </row>
    <row r="14" spans="1:10" s="215" customFormat="1" ht="11.1" customHeight="1" x14ac:dyDescent="0.2">
      <c r="A14" s="213">
        <v>3</v>
      </c>
      <c r="D14" s="295"/>
      <c r="E14" s="249"/>
      <c r="F14" s="249"/>
      <c r="G14" s="249"/>
      <c r="H14" s="249"/>
      <c r="I14" s="92"/>
      <c r="J14" s="791"/>
    </row>
    <row r="15" spans="1:10" s="215" customFormat="1" ht="24" customHeight="1" x14ac:dyDescent="0.2">
      <c r="A15" s="213">
        <v>3</v>
      </c>
      <c r="D15" s="295" t="s">
        <v>1430</v>
      </c>
      <c r="E15" s="1264" t="s">
        <v>1431</v>
      </c>
      <c r="F15" s="1264"/>
      <c r="G15" s="1264"/>
      <c r="H15" s="249"/>
      <c r="I15" s="92"/>
      <c r="J15" s="791"/>
    </row>
    <row r="16" spans="1:10" s="215" customFormat="1" ht="12" customHeight="1" x14ac:dyDescent="0.2">
      <c r="A16" s="213">
        <v>3</v>
      </c>
      <c r="D16" s="295"/>
      <c r="E16" s="276" t="s">
        <v>926</v>
      </c>
      <c r="F16" s="249"/>
      <c r="G16" s="249"/>
      <c r="H16" s="31"/>
      <c r="I16" s="31">
        <v>0</v>
      </c>
      <c r="J16" s="471">
        <v>0</v>
      </c>
    </row>
    <row r="17" spans="1:10" s="215" customFormat="1" ht="22.15" customHeight="1" x14ac:dyDescent="0.2">
      <c r="A17" s="213">
        <v>3</v>
      </c>
      <c r="D17" s="295"/>
      <c r="E17" s="1264" t="s">
        <v>1432</v>
      </c>
      <c r="F17" s="1264"/>
      <c r="G17" s="1264"/>
      <c r="H17" s="31"/>
      <c r="I17" s="60">
        <f>SUM(I15:I16)</f>
        <v>0</v>
      </c>
      <c r="J17" s="729">
        <f>SUM(J15:J16)</f>
        <v>0</v>
      </c>
    </row>
    <row r="18" spans="1:10" s="215" customFormat="1" ht="12" customHeight="1" x14ac:dyDescent="0.2">
      <c r="A18" s="213">
        <v>3</v>
      </c>
      <c r="D18" s="295"/>
      <c r="E18" s="249"/>
      <c r="F18" s="249"/>
      <c r="G18" s="249"/>
      <c r="H18" s="249"/>
      <c r="I18" s="40"/>
      <c r="J18" s="749"/>
    </row>
    <row r="19" spans="1:10" s="215" customFormat="1" ht="12" customHeight="1" x14ac:dyDescent="0.2">
      <c r="A19" s="213">
        <v>2</v>
      </c>
      <c r="D19" s="295" t="s">
        <v>1433</v>
      </c>
      <c r="E19" s="1264" t="s">
        <v>1434</v>
      </c>
      <c r="F19" s="1264"/>
      <c r="G19" s="1264"/>
      <c r="H19" s="396"/>
      <c r="I19" s="28"/>
      <c r="J19" s="76"/>
    </row>
    <row r="20" spans="1:10" s="215" customFormat="1" ht="12" customHeight="1" x14ac:dyDescent="0.2">
      <c r="A20" s="213">
        <v>2</v>
      </c>
      <c r="D20" s="263"/>
      <c r="E20" s="276" t="s">
        <v>926</v>
      </c>
      <c r="F20" s="276"/>
      <c r="G20" s="276"/>
      <c r="H20" s="28"/>
      <c r="I20" s="31">
        <v>0</v>
      </c>
      <c r="J20" s="471">
        <v>0</v>
      </c>
    </row>
    <row r="21" spans="1:10" s="215" customFormat="1" ht="12" customHeight="1" x14ac:dyDescent="0.2">
      <c r="A21" s="213">
        <v>2</v>
      </c>
      <c r="D21" s="263"/>
      <c r="E21" s="1270" t="s">
        <v>1435</v>
      </c>
      <c r="F21" s="1270"/>
      <c r="G21" s="1270"/>
      <c r="H21" s="31"/>
      <c r="I21" s="60">
        <f>SUM(I19:I20)</f>
        <v>0</v>
      </c>
      <c r="J21" s="729">
        <f>SUM(J19:J20)</f>
        <v>0</v>
      </c>
    </row>
    <row r="22" spans="1:10" s="215" customFormat="1" ht="12" hidden="1" customHeight="1" x14ac:dyDescent="0.2">
      <c r="A22" s="213">
        <v>1</v>
      </c>
      <c r="D22" s="263"/>
      <c r="E22" s="716"/>
      <c r="F22" s="716"/>
      <c r="G22" s="716"/>
      <c r="H22" s="249"/>
      <c r="I22" s="40"/>
      <c r="J22" s="749"/>
    </row>
    <row r="23" spans="1:10" s="215" customFormat="1" ht="12" hidden="1" customHeight="1" x14ac:dyDescent="0.2">
      <c r="A23" s="215">
        <v>1</v>
      </c>
      <c r="D23" s="263"/>
      <c r="E23" s="1268" t="s">
        <v>1436</v>
      </c>
      <c r="F23" s="1268"/>
      <c r="G23" s="1268"/>
      <c r="H23" s="396"/>
      <c r="I23" s="28"/>
      <c r="J23" s="76"/>
    </row>
    <row r="24" spans="1:10" s="215" customFormat="1" ht="12" hidden="1" customHeight="1" x14ac:dyDescent="0.2">
      <c r="A24" s="215">
        <v>1</v>
      </c>
      <c r="D24" s="263"/>
      <c r="E24" s="276" t="s">
        <v>926</v>
      </c>
      <c r="F24" s="276"/>
      <c r="G24" s="276"/>
      <c r="H24" s="31"/>
      <c r="I24" s="31">
        <v>0</v>
      </c>
      <c r="J24" s="471">
        <v>0</v>
      </c>
    </row>
    <row r="25" spans="1:10" s="215" customFormat="1" ht="12" hidden="1" customHeight="1" x14ac:dyDescent="0.2">
      <c r="A25" s="215">
        <v>1</v>
      </c>
      <c r="D25" s="263"/>
      <c r="E25" s="1226" t="s">
        <v>1437</v>
      </c>
      <c r="F25" s="1226"/>
      <c r="G25" s="1226"/>
      <c r="H25" s="31"/>
      <c r="I25" s="60">
        <f>SUM(I23:I24)</f>
        <v>0</v>
      </c>
      <c r="J25" s="729">
        <f>SUM(J23:J24)</f>
        <v>0</v>
      </c>
    </row>
    <row r="26" spans="1:10" s="215" customFormat="1" ht="12" hidden="1" x14ac:dyDescent="0.2">
      <c r="A26" s="215">
        <v>1</v>
      </c>
      <c r="D26" s="263"/>
      <c r="E26" s="823"/>
      <c r="F26" s="824"/>
      <c r="G26" s="824"/>
      <c r="H26" s="825"/>
      <c r="I26" s="824"/>
      <c r="J26" s="824"/>
    </row>
    <row r="27" spans="1:10" s="215" customFormat="1" ht="12" customHeight="1" x14ac:dyDescent="0.2">
      <c r="A27" s="213">
        <v>3</v>
      </c>
      <c r="D27" s="263"/>
      <c r="E27" s="249" t="s">
        <v>312</v>
      </c>
      <c r="F27" s="249"/>
      <c r="G27" s="249"/>
      <c r="H27" s="825"/>
      <c r="I27" s="90">
        <f>I9+I13+I17+I21+I25</f>
        <v>0</v>
      </c>
      <c r="J27" s="792">
        <f>J9+J13+J17+J21+J25</f>
        <v>0</v>
      </c>
    </row>
    <row r="28" spans="1:10" s="215" customFormat="1" ht="12" customHeight="1" x14ac:dyDescent="0.2">
      <c r="A28" s="213">
        <v>3</v>
      </c>
      <c r="D28" s="263"/>
      <c r="I28" s="31"/>
      <c r="J28" s="32"/>
    </row>
    <row r="29" spans="1:10" s="215" customFormat="1" ht="12" customHeight="1" x14ac:dyDescent="0.2">
      <c r="A29" s="213">
        <v>3</v>
      </c>
      <c r="D29" s="263"/>
      <c r="E29" s="716" t="s">
        <v>1438</v>
      </c>
      <c r="F29" s="716"/>
      <c r="G29" s="716"/>
      <c r="H29" s="716"/>
      <c r="I29" s="31"/>
      <c r="J29" s="32"/>
    </row>
    <row r="30" spans="1:10" s="215" customFormat="1" ht="12" customHeight="1" x14ac:dyDescent="0.2">
      <c r="A30" s="213">
        <v>3</v>
      </c>
      <c r="D30" s="295" t="s">
        <v>1439</v>
      </c>
      <c r="E30" s="1268" t="s">
        <v>1440</v>
      </c>
      <c r="F30" s="1268"/>
      <c r="G30" s="396"/>
      <c r="H30" s="396"/>
      <c r="I30" s="31"/>
      <c r="J30" s="32"/>
    </row>
    <row r="31" spans="1:10" s="215" customFormat="1" ht="12" customHeight="1" x14ac:dyDescent="0.2">
      <c r="A31" s="213">
        <v>3</v>
      </c>
      <c r="D31" s="295"/>
      <c r="E31" s="276" t="s">
        <v>926</v>
      </c>
      <c r="F31" s="276"/>
      <c r="G31" s="276"/>
      <c r="H31" s="276"/>
      <c r="I31" s="31">
        <v>0</v>
      </c>
      <c r="J31" s="32">
        <v>0</v>
      </c>
    </row>
    <row r="32" spans="1:10" s="215" customFormat="1" ht="12" customHeight="1" x14ac:dyDescent="0.2">
      <c r="A32" s="213"/>
      <c r="D32" s="295" t="s">
        <v>1441</v>
      </c>
      <c r="E32" s="826" t="s">
        <v>1442</v>
      </c>
      <c r="F32" s="276"/>
      <c r="G32" s="276"/>
      <c r="H32" s="276"/>
      <c r="I32" s="31"/>
      <c r="J32" s="32"/>
    </row>
    <row r="33" spans="1:10" s="215" customFormat="1" ht="12" customHeight="1" x14ac:dyDescent="0.2">
      <c r="A33" s="213">
        <v>3</v>
      </c>
      <c r="D33" s="295"/>
      <c r="E33" s="1226" t="s">
        <v>1443</v>
      </c>
      <c r="F33" s="1226"/>
      <c r="G33" s="1226"/>
      <c r="H33" s="716"/>
      <c r="I33" s="60">
        <f>SUM(I30:I31)</f>
        <v>0</v>
      </c>
      <c r="J33" s="61">
        <f>SUM(J30:J31)</f>
        <v>0</v>
      </c>
    </row>
    <row r="34" spans="1:10" s="215" customFormat="1" ht="12" customHeight="1" x14ac:dyDescent="0.2">
      <c r="A34" s="213">
        <v>3</v>
      </c>
      <c r="D34" s="295"/>
      <c r="E34" s="716"/>
      <c r="F34" s="716"/>
      <c r="G34" s="716"/>
      <c r="H34" s="716"/>
      <c r="I34" s="92"/>
      <c r="J34" s="93"/>
    </row>
    <row r="35" spans="1:10" s="215" customFormat="1" ht="25.15" hidden="1" customHeight="1" x14ac:dyDescent="0.2">
      <c r="A35" s="215">
        <v>1</v>
      </c>
      <c r="D35" s="295"/>
      <c r="E35" s="1264" t="s">
        <v>1444</v>
      </c>
      <c r="F35" s="1264"/>
      <c r="G35" s="1264"/>
      <c r="H35" s="396"/>
      <c r="I35" s="31"/>
      <c r="J35" s="32"/>
    </row>
    <row r="36" spans="1:10" s="215" customFormat="1" ht="12" customHeight="1" x14ac:dyDescent="0.2">
      <c r="A36" s="213">
        <v>2</v>
      </c>
      <c r="D36" s="295" t="s">
        <v>1445</v>
      </c>
      <c r="E36" s="1264" t="s">
        <v>1446</v>
      </c>
      <c r="F36" s="1264"/>
      <c r="G36" s="1264"/>
      <c r="H36" s="396"/>
      <c r="I36" s="31"/>
      <c r="J36" s="32"/>
    </row>
    <row r="37" spans="1:10" s="215" customFormat="1" ht="12" customHeight="1" x14ac:dyDescent="0.2">
      <c r="A37" s="213">
        <v>3</v>
      </c>
      <c r="D37" s="263"/>
      <c r="E37" s="276" t="s">
        <v>926</v>
      </c>
      <c r="F37" s="276"/>
      <c r="G37" s="276"/>
      <c r="H37" s="276"/>
      <c r="I37" s="31">
        <v>0</v>
      </c>
      <c r="J37" s="32">
        <v>0</v>
      </c>
    </row>
    <row r="38" spans="1:10" s="215" customFormat="1" ht="12" customHeight="1" x14ac:dyDescent="0.2">
      <c r="A38" s="213"/>
      <c r="D38" s="295" t="s">
        <v>1441</v>
      </c>
      <c r="E38" s="826" t="s">
        <v>1442</v>
      </c>
      <c r="F38" s="276"/>
      <c r="G38" s="276"/>
      <c r="H38" s="276"/>
      <c r="I38" s="31"/>
      <c r="J38" s="32"/>
    </row>
    <row r="39" spans="1:10" s="215" customFormat="1" ht="25.15" hidden="1" customHeight="1" x14ac:dyDescent="0.2">
      <c r="A39" s="215">
        <v>1</v>
      </c>
      <c r="D39" s="263"/>
      <c r="E39" s="1270" t="s">
        <v>1447</v>
      </c>
      <c r="F39" s="1270"/>
      <c r="G39" s="1270"/>
      <c r="H39" s="716"/>
      <c r="I39" s="35">
        <f>SUM(I35:I37)</f>
        <v>0</v>
      </c>
      <c r="J39" s="36">
        <f>SUM(J35:J37)</f>
        <v>0</v>
      </c>
    </row>
    <row r="40" spans="1:10" s="215" customFormat="1" ht="12" customHeight="1" x14ac:dyDescent="0.2">
      <c r="A40" s="213">
        <v>2</v>
      </c>
      <c r="D40" s="263"/>
      <c r="E40" s="1270" t="s">
        <v>1448</v>
      </c>
      <c r="F40" s="1270"/>
      <c r="G40" s="1270"/>
      <c r="H40" s="716"/>
      <c r="I40" s="35">
        <f>SUM(I36:I37)</f>
        <v>0</v>
      </c>
      <c r="J40" s="36">
        <f>SUM(J36:J37)</f>
        <v>0</v>
      </c>
    </row>
    <row r="41" spans="1:10" s="215" customFormat="1" ht="12" hidden="1" customHeight="1" x14ac:dyDescent="0.2">
      <c r="A41" s="213">
        <v>3</v>
      </c>
      <c r="D41" s="263"/>
      <c r="E41" s="716"/>
      <c r="F41" s="716"/>
      <c r="G41" s="716"/>
      <c r="H41" s="716"/>
      <c r="I41" s="40"/>
      <c r="J41" s="41"/>
    </row>
    <row r="42" spans="1:10" s="215" customFormat="1" ht="12" hidden="1" customHeight="1" x14ac:dyDescent="0.2">
      <c r="A42" s="215">
        <v>1</v>
      </c>
      <c r="D42" s="263"/>
      <c r="E42" s="1268" t="s">
        <v>1449</v>
      </c>
      <c r="F42" s="1268"/>
      <c r="G42" s="1268"/>
      <c r="H42" s="396"/>
      <c r="I42" s="31"/>
      <c r="J42" s="32"/>
    </row>
    <row r="43" spans="1:10" s="215" customFormat="1" ht="12" hidden="1" customHeight="1" x14ac:dyDescent="0.2">
      <c r="A43" s="215">
        <v>1</v>
      </c>
      <c r="D43" s="263"/>
      <c r="E43" s="276" t="s">
        <v>926</v>
      </c>
      <c r="F43" s="276"/>
      <c r="G43" s="276"/>
      <c r="H43" s="276"/>
      <c r="I43" s="31">
        <v>0</v>
      </c>
      <c r="J43" s="32">
        <v>0</v>
      </c>
    </row>
    <row r="44" spans="1:10" s="215" customFormat="1" ht="24" hidden="1" customHeight="1" x14ac:dyDescent="0.2">
      <c r="A44" s="215">
        <v>1</v>
      </c>
      <c r="D44" s="263"/>
      <c r="E44" s="1270" t="s">
        <v>1450</v>
      </c>
      <c r="F44" s="1270"/>
      <c r="G44" s="1270"/>
      <c r="H44" s="716"/>
      <c r="I44" s="35">
        <f>SUM(I42:I43)</f>
        <v>0</v>
      </c>
      <c r="J44" s="36">
        <f>SUM(J42:J43)</f>
        <v>0</v>
      </c>
    </row>
    <row r="45" spans="1:10" s="215" customFormat="1" ht="12" hidden="1" customHeight="1" x14ac:dyDescent="0.2">
      <c r="D45" s="263"/>
      <c r="E45" s="716"/>
      <c r="F45" s="716"/>
      <c r="G45" s="716"/>
      <c r="H45" s="716"/>
      <c r="I45" s="92"/>
      <c r="J45" s="93"/>
    </row>
    <row r="46" spans="1:10" s="215" customFormat="1" ht="12" customHeight="1" x14ac:dyDescent="0.2">
      <c r="A46" s="213">
        <v>3</v>
      </c>
      <c r="D46" s="263"/>
      <c r="E46" s="249" t="s">
        <v>1451</v>
      </c>
      <c r="F46" s="249"/>
      <c r="G46" s="249"/>
      <c r="H46" s="249"/>
      <c r="I46" s="90">
        <f>I40+I33+I44</f>
        <v>0</v>
      </c>
      <c r="J46" s="91">
        <f>J40+J33+J44</f>
        <v>0</v>
      </c>
    </row>
    <row r="47" spans="1:10" s="215" customFormat="1" ht="8.25" customHeight="1" x14ac:dyDescent="0.2">
      <c r="A47" s="213"/>
      <c r="D47" s="263"/>
      <c r="E47" s="249"/>
      <c r="F47" s="249"/>
      <c r="G47" s="249"/>
      <c r="H47" s="249"/>
      <c r="I47" s="92"/>
      <c r="J47" s="93"/>
    </row>
    <row r="48" spans="1:10" s="356" customFormat="1" ht="6.95" customHeight="1" x14ac:dyDescent="0.2">
      <c r="A48" s="272"/>
      <c r="D48" s="816"/>
      <c r="E48" s="465"/>
      <c r="F48" s="465"/>
      <c r="G48" s="465"/>
      <c r="H48" s="465"/>
      <c r="I48" s="827"/>
      <c r="J48" s="828"/>
    </row>
    <row r="49" spans="1:1" s="1185" customFormat="1" ht="13.15" customHeight="1" x14ac:dyDescent="0.25">
      <c r="A49" s="1185" t="s">
        <v>1452</v>
      </c>
    </row>
    <row r="50" spans="1:1" s="1185" customFormat="1" ht="13.15" customHeight="1" x14ac:dyDescent="0.25"/>
    <row r="51" spans="1:1" s="1185" customFormat="1" ht="13.15" customHeight="1" x14ac:dyDescent="0.25"/>
    <row r="52" spans="1:1" s="1185" customFormat="1" ht="13.15" customHeight="1" x14ac:dyDescent="0.25"/>
    <row r="53" spans="1:1" s="1185" customFormat="1" ht="13.15" customHeight="1" x14ac:dyDescent="0.25"/>
    <row r="54" spans="1:1" s="1185" customFormat="1" ht="13.15" customHeight="1" x14ac:dyDescent="0.25"/>
    <row r="55" spans="1:1" s="1185" customFormat="1" ht="13.15" customHeight="1" x14ac:dyDescent="0.25"/>
    <row r="56" spans="1:1" s="1185" customFormat="1" ht="13.15" customHeight="1" x14ac:dyDescent="0.25"/>
    <row r="57" spans="1:1" s="1185" customFormat="1" ht="13.15" customHeight="1" x14ac:dyDescent="0.25"/>
    <row r="58" spans="1:1" s="1185" customFormat="1" ht="13.15" customHeight="1" x14ac:dyDescent="0.25"/>
    <row r="59" spans="1:1" s="1185" customFormat="1" ht="13.15" customHeight="1" x14ac:dyDescent="0.25"/>
    <row r="60" spans="1:1" s="1185" customFormat="1" ht="13.15" customHeight="1" x14ac:dyDescent="0.25"/>
    <row r="61" spans="1:1" s="1185" customFormat="1" ht="13.15" customHeight="1" x14ac:dyDescent="0.25"/>
    <row r="62" spans="1:1" s="1185" customFormat="1" ht="13.15" customHeight="1" x14ac:dyDescent="0.25"/>
    <row r="63" spans="1:1" s="1185" customFormat="1" ht="13.15" customHeight="1" x14ac:dyDescent="0.25"/>
    <row r="64" spans="1:1" s="1185" customFormat="1" ht="13.15" customHeight="1" x14ac:dyDescent="0.25"/>
    <row r="65" s="1185" customFormat="1" ht="13.15" customHeight="1" x14ac:dyDescent="0.25"/>
    <row r="66" s="1185" customFormat="1" ht="13.15" customHeight="1" x14ac:dyDescent="0.25"/>
    <row r="67" s="1185" customFormat="1" ht="13.15" customHeight="1" x14ac:dyDescent="0.25"/>
    <row r="68" s="1185" customFormat="1" ht="13.15" customHeight="1" x14ac:dyDescent="0.25"/>
    <row r="69" s="1185" customFormat="1" ht="13.15" customHeight="1" x14ac:dyDescent="0.25"/>
    <row r="70" s="1185" customFormat="1" ht="13.15" customHeight="1" x14ac:dyDescent="0.25"/>
    <row r="71" s="1185" customFormat="1" ht="13.15" customHeight="1" x14ac:dyDescent="0.25"/>
    <row r="72" s="1185" customFormat="1" ht="13.15" customHeight="1" x14ac:dyDescent="0.25"/>
    <row r="73" s="1185" customFormat="1" ht="36.6" customHeight="1" x14ac:dyDescent="0.25"/>
    <row r="74" s="1185" customFormat="1" ht="13.15" customHeight="1" x14ac:dyDescent="0.25"/>
    <row r="75" s="1185" customFormat="1" ht="13.15" customHeight="1" x14ac:dyDescent="0.25"/>
    <row r="76" s="1185" customFormat="1" ht="13.15" customHeight="1" x14ac:dyDescent="0.25"/>
    <row r="77" s="1185" customFormat="1" ht="13.15" customHeight="1" x14ac:dyDescent="0.25"/>
    <row r="78" s="1185" customFormat="1" ht="13.15" customHeight="1" x14ac:dyDescent="0.25"/>
    <row r="79" s="1185" customFormat="1" ht="13.15" customHeight="1" x14ac:dyDescent="0.25"/>
    <row r="80" s="1185" customFormat="1" ht="43.9" customHeight="1" x14ac:dyDescent="0.25"/>
    <row r="81" spans="1:10" s="1185" customFormat="1" ht="13.15" customHeight="1" x14ac:dyDescent="0.25"/>
    <row r="82" spans="1:10" s="1185" customFormat="1" ht="13.15" customHeight="1" x14ac:dyDescent="0.25"/>
    <row r="83" spans="1:10" s="1185" customFormat="1" ht="13.15" customHeight="1" x14ac:dyDescent="0.25"/>
    <row r="84" spans="1:10" s="1185" customFormat="1" ht="13.15" customHeight="1" x14ac:dyDescent="0.25"/>
    <row r="85" spans="1:10" s="1185" customFormat="1" ht="13.15" customHeight="1" x14ac:dyDescent="0.25"/>
    <row r="86" spans="1:10" s="1185" customFormat="1" ht="20.65" customHeight="1" x14ac:dyDescent="0.25"/>
    <row r="87" spans="1:10" s="1185" customFormat="1" ht="16.149999999999999" customHeight="1" x14ac:dyDescent="0.25"/>
    <row r="88" spans="1:10" s="1185" customFormat="1" ht="16.5" customHeight="1" x14ac:dyDescent="0.25"/>
    <row r="89" spans="1:10" s="1185" customFormat="1" ht="16.5" customHeight="1" x14ac:dyDescent="0.25"/>
    <row r="90" spans="1:10" s="1185" customFormat="1" ht="16.5" customHeight="1" x14ac:dyDescent="0.25"/>
    <row r="91" spans="1:10" s="1185" customFormat="1" ht="16.5" customHeight="1" x14ac:dyDescent="0.25"/>
    <row r="92" spans="1:10" s="1185" customFormat="1" ht="13.15" customHeight="1" x14ac:dyDescent="0.25"/>
    <row r="93" spans="1:10" s="215" customFormat="1" ht="16.149999999999999" customHeight="1" x14ac:dyDescent="0.2">
      <c r="A93" s="213">
        <v>3</v>
      </c>
      <c r="D93" s="263"/>
      <c r="E93" s="209"/>
      <c r="F93" s="209"/>
      <c r="G93" s="209"/>
      <c r="H93" s="209"/>
      <c r="I93" s="392" t="str">
        <f>Contents!F3</f>
        <v>20X2</v>
      </c>
      <c r="J93" s="393" t="str">
        <f>Contents!F4</f>
        <v>20X1</v>
      </c>
    </row>
    <row r="94" spans="1:10" s="215" customFormat="1" ht="16.149999999999999" customHeight="1" thickBot="1" x14ac:dyDescent="0.25">
      <c r="A94" s="213">
        <v>3</v>
      </c>
      <c r="D94" s="263"/>
      <c r="E94" s="230"/>
      <c r="F94" s="230"/>
      <c r="G94" s="230"/>
      <c r="H94" s="230"/>
      <c r="I94" s="279" t="s">
        <v>305</v>
      </c>
      <c r="J94" s="280" t="s">
        <v>305</v>
      </c>
    </row>
    <row r="95" spans="1:10" s="215" customFormat="1" ht="12" customHeight="1" x14ac:dyDescent="0.2">
      <c r="A95" s="213">
        <v>3</v>
      </c>
      <c r="D95" s="263"/>
      <c r="E95" s="209"/>
      <c r="F95" s="209"/>
      <c r="G95" s="209"/>
      <c r="H95" s="209"/>
      <c r="I95" s="282"/>
      <c r="J95" s="283"/>
    </row>
    <row r="96" spans="1:10" s="215" customFormat="1" ht="12" customHeight="1" x14ac:dyDescent="0.2">
      <c r="A96" s="213">
        <v>3</v>
      </c>
      <c r="B96" s="1" t="s">
        <v>245</v>
      </c>
      <c r="C96" s="1">
        <v>117</v>
      </c>
      <c r="D96" s="63"/>
      <c r="E96" s="448" t="str">
        <f ca="1">INDEX(TBLStructure[Full Note Title],MATCH(C96,TBLStructure[Model Reference],0))</f>
        <v>7.2B: Net gains or losses on financial assets</v>
      </c>
      <c r="F96" s="448"/>
      <c r="G96" s="448"/>
      <c r="H96" s="448"/>
    </row>
    <row r="97" spans="1:10" s="215" customFormat="1" ht="12" customHeight="1" x14ac:dyDescent="0.2">
      <c r="A97" s="213">
        <v>3</v>
      </c>
      <c r="D97" s="1086" t="s">
        <v>1453</v>
      </c>
      <c r="E97" s="396" t="s">
        <v>1424</v>
      </c>
      <c r="F97" s="396"/>
      <c r="G97" s="396"/>
      <c r="H97" s="396"/>
    </row>
    <row r="98" spans="1:10" s="215" customFormat="1" ht="12" customHeight="1" x14ac:dyDescent="0.2">
      <c r="A98" s="213">
        <v>3</v>
      </c>
      <c r="D98" s="1086"/>
      <c r="E98" s="276" t="s">
        <v>1454</v>
      </c>
      <c r="F98" s="276"/>
      <c r="G98" s="276"/>
      <c r="H98" s="276"/>
      <c r="I98" s="28">
        <v>0</v>
      </c>
      <c r="J98" s="29">
        <v>0</v>
      </c>
    </row>
    <row r="99" spans="1:10" s="215" customFormat="1" ht="12" customHeight="1" x14ac:dyDescent="0.2">
      <c r="A99" s="213">
        <v>3</v>
      </c>
      <c r="D99" s="1086"/>
      <c r="E99" s="276" t="s">
        <v>1455</v>
      </c>
      <c r="F99" s="276"/>
      <c r="G99" s="276"/>
      <c r="H99" s="276"/>
      <c r="I99" s="28">
        <v>0</v>
      </c>
      <c r="J99" s="29">
        <v>0</v>
      </c>
    </row>
    <row r="100" spans="1:10" s="215" customFormat="1" ht="12" customHeight="1" x14ac:dyDescent="0.2">
      <c r="A100" s="213">
        <v>3</v>
      </c>
      <c r="D100" s="263"/>
      <c r="E100" s="276" t="s">
        <v>1456</v>
      </c>
      <c r="F100" s="276"/>
      <c r="G100" s="276"/>
      <c r="H100" s="276"/>
      <c r="I100" s="28">
        <v>0</v>
      </c>
      <c r="J100" s="29">
        <v>0</v>
      </c>
    </row>
    <row r="101" spans="1:10" s="215" customFormat="1" ht="12" customHeight="1" x14ac:dyDescent="0.2">
      <c r="A101" s="213">
        <v>3</v>
      </c>
      <c r="D101" s="263"/>
      <c r="E101" s="276" t="s">
        <v>1457</v>
      </c>
      <c r="F101" s="276"/>
      <c r="G101" s="276"/>
      <c r="H101" s="276"/>
      <c r="I101" s="28">
        <v>0</v>
      </c>
      <c r="J101" s="29">
        <v>0</v>
      </c>
    </row>
    <row r="102" spans="1:10" s="215" customFormat="1" ht="12" customHeight="1" x14ac:dyDescent="0.2">
      <c r="A102" s="213">
        <v>3</v>
      </c>
      <c r="D102" s="263"/>
      <c r="E102" s="1268" t="s">
        <v>1458</v>
      </c>
      <c r="F102" s="1268"/>
      <c r="G102" s="1268"/>
      <c r="H102" s="396"/>
      <c r="I102" s="35">
        <f>SUM(I98:I101)</f>
        <v>0</v>
      </c>
      <c r="J102" s="35">
        <f>SUM(J98:J101)</f>
        <v>0</v>
      </c>
    </row>
    <row r="103" spans="1:10" s="215" customFormat="1" ht="12" customHeight="1" x14ac:dyDescent="0.2">
      <c r="A103" s="213">
        <v>3</v>
      </c>
      <c r="D103" s="263"/>
      <c r="E103" s="408"/>
      <c r="F103" s="408"/>
      <c r="G103" s="408"/>
      <c r="H103" s="408"/>
      <c r="I103" s="28"/>
      <c r="J103" s="29"/>
    </row>
    <row r="104" spans="1:10" s="215" customFormat="1" ht="27.6" customHeight="1" x14ac:dyDescent="0.2">
      <c r="A104" s="213">
        <v>3</v>
      </c>
      <c r="D104" s="1086" t="s">
        <v>1459</v>
      </c>
      <c r="E104" s="1264" t="s">
        <v>1460</v>
      </c>
      <c r="F104" s="1264"/>
      <c r="G104" s="1264"/>
      <c r="H104" s="396"/>
      <c r="I104" s="28"/>
      <c r="J104" s="29"/>
    </row>
    <row r="105" spans="1:10" s="215" customFormat="1" ht="12" customHeight="1" x14ac:dyDescent="0.2">
      <c r="A105" s="213">
        <v>3</v>
      </c>
      <c r="D105" s="1086"/>
      <c r="E105" s="276" t="s">
        <v>1454</v>
      </c>
      <c r="F105" s="276"/>
      <c r="G105" s="276"/>
      <c r="H105" s="276"/>
      <c r="I105" s="28">
        <v>0</v>
      </c>
      <c r="J105" s="29">
        <v>0</v>
      </c>
    </row>
    <row r="106" spans="1:10" s="215" customFormat="1" ht="12" customHeight="1" x14ac:dyDescent="0.2">
      <c r="A106" s="213">
        <v>3</v>
      </c>
      <c r="D106" s="1086"/>
      <c r="E106" s="276" t="s">
        <v>1461</v>
      </c>
      <c r="F106" s="276"/>
      <c r="G106" s="276"/>
      <c r="H106" s="276"/>
      <c r="I106" s="28">
        <v>0</v>
      </c>
      <c r="J106" s="29">
        <v>0</v>
      </c>
    </row>
    <row r="107" spans="1:10" s="215" customFormat="1" ht="12" customHeight="1" x14ac:dyDescent="0.2">
      <c r="A107" s="213">
        <v>3</v>
      </c>
      <c r="D107" s="263"/>
      <c r="E107" s="276" t="s">
        <v>1455</v>
      </c>
      <c r="F107" s="276"/>
      <c r="G107" s="276"/>
      <c r="H107" s="276"/>
      <c r="I107" s="28">
        <v>0</v>
      </c>
      <c r="J107" s="29">
        <v>0</v>
      </c>
    </row>
    <row r="108" spans="1:10" s="215" customFormat="1" ht="12" customHeight="1" x14ac:dyDescent="0.2">
      <c r="A108" s="213">
        <v>3</v>
      </c>
      <c r="D108" s="263"/>
      <c r="E108" s="276" t="s">
        <v>1462</v>
      </c>
      <c r="F108" s="276"/>
      <c r="G108" s="276"/>
      <c r="H108" s="276"/>
      <c r="I108" s="28">
        <v>0</v>
      </c>
      <c r="J108" s="29">
        <v>0</v>
      </c>
    </row>
    <row r="109" spans="1:10" s="215" customFormat="1" ht="12" customHeight="1" x14ac:dyDescent="0.2">
      <c r="A109" s="213">
        <v>3</v>
      </c>
      <c r="D109" s="263"/>
      <c r="E109" s="276" t="s">
        <v>1463</v>
      </c>
      <c r="F109" s="276"/>
      <c r="G109" s="276"/>
      <c r="H109" s="276"/>
      <c r="I109" s="28"/>
      <c r="J109" s="29"/>
    </row>
    <row r="110" spans="1:10" s="215" customFormat="1" ht="12" customHeight="1" x14ac:dyDescent="0.2">
      <c r="A110" s="213">
        <v>3</v>
      </c>
      <c r="D110" s="263"/>
      <c r="E110" s="829" t="s">
        <v>1456</v>
      </c>
      <c r="F110" s="829"/>
      <c r="G110" s="829"/>
      <c r="H110" s="829"/>
      <c r="I110" s="28">
        <v>0</v>
      </c>
      <c r="J110" s="29">
        <v>0</v>
      </c>
    </row>
    <row r="111" spans="1:10" s="215" customFormat="1" ht="12" customHeight="1" x14ac:dyDescent="0.2">
      <c r="A111" s="213">
        <v>3</v>
      </c>
      <c r="D111" s="263"/>
      <c r="E111" s="829" t="s">
        <v>1464</v>
      </c>
      <c r="F111" s="829"/>
      <c r="G111" s="829"/>
      <c r="H111" s="829"/>
      <c r="I111" s="28">
        <v>0</v>
      </c>
      <c r="J111" s="29">
        <v>0</v>
      </c>
    </row>
    <row r="112" spans="1:10" s="215" customFormat="1" ht="12" customHeight="1" x14ac:dyDescent="0.2">
      <c r="A112" s="213">
        <v>3</v>
      </c>
      <c r="D112" s="263"/>
      <c r="E112" s="276" t="s">
        <v>1457</v>
      </c>
      <c r="F112" s="276"/>
      <c r="G112" s="276"/>
      <c r="H112" s="276"/>
      <c r="I112" s="28">
        <v>0</v>
      </c>
      <c r="J112" s="29">
        <v>0</v>
      </c>
    </row>
    <row r="113" spans="1:10" s="215" customFormat="1" ht="38.25" customHeight="1" x14ac:dyDescent="0.2">
      <c r="A113" s="213">
        <v>3</v>
      </c>
      <c r="D113" s="263"/>
      <c r="E113" s="1264" t="s">
        <v>1465</v>
      </c>
      <c r="F113" s="1264"/>
      <c r="G113" s="1264"/>
      <c r="H113" s="396"/>
      <c r="I113" s="35">
        <f>SUM(I104:I112)</f>
        <v>0</v>
      </c>
      <c r="J113" s="36">
        <f>SUM(J104:J112)</f>
        <v>0</v>
      </c>
    </row>
    <row r="114" spans="1:10" s="215" customFormat="1" ht="9.6" customHeight="1" x14ac:dyDescent="0.2">
      <c r="A114" s="213">
        <v>3</v>
      </c>
      <c r="D114" s="263"/>
      <c r="E114" s="408"/>
      <c r="F114" s="408"/>
      <c r="G114" s="408"/>
      <c r="H114" s="408"/>
      <c r="I114" s="28"/>
      <c r="J114" s="29"/>
    </row>
    <row r="115" spans="1:10" s="215" customFormat="1" ht="12" customHeight="1" x14ac:dyDescent="0.2">
      <c r="A115" s="215">
        <v>3</v>
      </c>
      <c r="D115" s="263" t="s">
        <v>1466</v>
      </c>
      <c r="E115" s="822" t="s">
        <v>1428</v>
      </c>
      <c r="F115" s="822"/>
      <c r="G115" s="822"/>
      <c r="H115" s="396"/>
      <c r="I115" s="28"/>
      <c r="J115" s="29"/>
    </row>
    <row r="116" spans="1:10" s="215" customFormat="1" ht="12" customHeight="1" x14ac:dyDescent="0.2">
      <c r="A116" s="215">
        <v>3</v>
      </c>
      <c r="D116" s="263"/>
      <c r="E116" s="276" t="s">
        <v>1467</v>
      </c>
      <c r="F116" s="276"/>
      <c r="G116" s="276"/>
      <c r="H116" s="276"/>
      <c r="I116" s="28">
        <v>0</v>
      </c>
      <c r="J116" s="29">
        <v>0</v>
      </c>
    </row>
    <row r="117" spans="1:10" s="215" customFormat="1" ht="12" customHeight="1" x14ac:dyDescent="0.2">
      <c r="A117" s="215">
        <v>3</v>
      </c>
      <c r="D117" s="263"/>
      <c r="E117" s="276" t="s">
        <v>1454</v>
      </c>
      <c r="F117" s="276"/>
      <c r="G117" s="276"/>
      <c r="H117" s="276"/>
      <c r="I117" s="28">
        <v>0</v>
      </c>
      <c r="J117" s="29">
        <v>0</v>
      </c>
    </row>
    <row r="118" spans="1:10" s="215" customFormat="1" ht="12" customHeight="1" x14ac:dyDescent="0.2">
      <c r="A118" s="215">
        <v>3</v>
      </c>
      <c r="D118" s="263"/>
      <c r="E118" s="276" t="s">
        <v>1461</v>
      </c>
      <c r="F118" s="276"/>
      <c r="G118" s="276"/>
      <c r="H118" s="276"/>
      <c r="I118" s="28">
        <v>0</v>
      </c>
      <c r="J118" s="29">
        <v>0</v>
      </c>
    </row>
    <row r="119" spans="1:10" s="215" customFormat="1" ht="12" customHeight="1" x14ac:dyDescent="0.2">
      <c r="A119" s="215">
        <v>3</v>
      </c>
      <c r="D119" s="263"/>
      <c r="E119" s="276" t="s">
        <v>1455</v>
      </c>
      <c r="F119" s="276"/>
      <c r="G119" s="276"/>
      <c r="H119" s="276"/>
      <c r="I119" s="40">
        <v>0</v>
      </c>
      <c r="J119" s="29">
        <v>0</v>
      </c>
    </row>
    <row r="120" spans="1:10" s="215" customFormat="1" ht="24.6" customHeight="1" x14ac:dyDescent="0.2">
      <c r="A120" s="215">
        <v>3</v>
      </c>
      <c r="D120" s="1269"/>
      <c r="E120" s="1264" t="s">
        <v>1468</v>
      </c>
      <c r="F120" s="1264"/>
      <c r="G120" s="1264"/>
      <c r="H120" s="1264"/>
      <c r="I120" s="35">
        <f>SUM(I115:I119)</f>
        <v>0</v>
      </c>
      <c r="J120" s="36">
        <f>SUM(J115:J119)</f>
        <v>0</v>
      </c>
    </row>
    <row r="121" spans="1:10" s="215" customFormat="1" ht="12" customHeight="1" x14ac:dyDescent="0.2">
      <c r="A121" s="215">
        <v>3</v>
      </c>
      <c r="D121" s="1086"/>
      <c r="E121" s="822"/>
      <c r="F121" s="822"/>
      <c r="G121" s="822"/>
      <c r="H121" s="822"/>
      <c r="I121" s="40"/>
      <c r="J121" s="41"/>
    </row>
    <row r="122" spans="1:10" s="215" customFormat="1" ht="12" customHeight="1" x14ac:dyDescent="0.2">
      <c r="A122" s="215">
        <v>3</v>
      </c>
      <c r="D122" s="263" t="s">
        <v>1469</v>
      </c>
      <c r="E122" s="822" t="s">
        <v>1434</v>
      </c>
      <c r="F122" s="822"/>
      <c r="G122" s="822"/>
      <c r="H122" s="396"/>
      <c r="I122" s="28"/>
      <c r="J122" s="29"/>
    </row>
    <row r="123" spans="1:10" s="215" customFormat="1" ht="12" customHeight="1" x14ac:dyDescent="0.2">
      <c r="A123" s="215">
        <v>3</v>
      </c>
      <c r="D123" s="263"/>
      <c r="E123" s="276" t="s">
        <v>1467</v>
      </c>
      <c r="F123" s="276"/>
      <c r="G123" s="276"/>
      <c r="H123" s="276"/>
      <c r="I123" s="28">
        <v>0</v>
      </c>
      <c r="J123" s="29">
        <v>0</v>
      </c>
    </row>
    <row r="124" spans="1:10" s="215" customFormat="1" ht="12" customHeight="1" x14ac:dyDescent="0.2">
      <c r="A124" s="215">
        <v>3</v>
      </c>
      <c r="D124" s="263"/>
      <c r="E124" s="276" t="s">
        <v>1454</v>
      </c>
      <c r="F124" s="276"/>
      <c r="G124" s="276"/>
      <c r="H124" s="276"/>
      <c r="I124" s="28">
        <v>0</v>
      </c>
      <c r="J124" s="29">
        <v>0</v>
      </c>
    </row>
    <row r="125" spans="1:10" s="215" customFormat="1" ht="12" customHeight="1" x14ac:dyDescent="0.2">
      <c r="A125" s="215">
        <v>3</v>
      </c>
      <c r="D125" s="263"/>
      <c r="E125" s="276" t="s">
        <v>1461</v>
      </c>
      <c r="F125" s="276"/>
      <c r="G125" s="276"/>
      <c r="H125" s="276"/>
      <c r="I125" s="28">
        <v>0</v>
      </c>
      <c r="J125" s="29">
        <v>0</v>
      </c>
    </row>
    <row r="126" spans="1:10" s="215" customFormat="1" ht="12" customHeight="1" x14ac:dyDescent="0.2">
      <c r="A126" s="215">
        <v>3</v>
      </c>
      <c r="D126" s="263"/>
      <c r="E126" s="276" t="s">
        <v>1455</v>
      </c>
      <c r="F126" s="276"/>
      <c r="G126" s="276"/>
      <c r="H126" s="276"/>
      <c r="I126" s="40">
        <v>0</v>
      </c>
      <c r="J126" s="29">
        <v>0</v>
      </c>
    </row>
    <row r="127" spans="1:10" s="215" customFormat="1" ht="12" customHeight="1" x14ac:dyDescent="0.2">
      <c r="A127" s="215">
        <v>3</v>
      </c>
      <c r="D127" s="830"/>
      <c r="E127" s="1264" t="s">
        <v>1470</v>
      </c>
      <c r="F127" s="1264"/>
      <c r="G127" s="1264"/>
      <c r="H127" s="1264"/>
      <c r="I127" s="35">
        <f>SUM(I122:I126)</f>
        <v>0</v>
      </c>
      <c r="J127" s="36">
        <f>SUM(J122:J126)</f>
        <v>0</v>
      </c>
    </row>
    <row r="128" spans="1:10" s="215" customFormat="1" ht="12" customHeight="1" x14ac:dyDescent="0.2">
      <c r="A128" s="215">
        <v>3</v>
      </c>
      <c r="D128" s="263"/>
      <c r="E128" s="822"/>
      <c r="F128" s="822"/>
      <c r="G128" s="822"/>
      <c r="H128" s="822"/>
      <c r="I128" s="40"/>
      <c r="J128" s="41"/>
    </row>
    <row r="129" spans="1:10" s="215" customFormat="1" ht="12" hidden="1" customHeight="1" x14ac:dyDescent="0.2">
      <c r="A129" s="215">
        <v>1</v>
      </c>
      <c r="D129" s="263"/>
      <c r="E129" s="1268" t="s">
        <v>1471</v>
      </c>
      <c r="F129" s="1268"/>
      <c r="G129" s="1268"/>
      <c r="H129" s="396"/>
      <c r="I129" s="28"/>
      <c r="J129" s="29"/>
    </row>
    <row r="130" spans="1:10" s="215" customFormat="1" ht="12" hidden="1" customHeight="1" x14ac:dyDescent="0.2">
      <c r="A130" s="215">
        <v>1</v>
      </c>
      <c r="D130" s="263"/>
      <c r="E130" s="276" t="s">
        <v>1467</v>
      </c>
      <c r="F130" s="276"/>
      <c r="G130" s="276"/>
      <c r="H130" s="276"/>
      <c r="I130" s="28">
        <v>0</v>
      </c>
      <c r="J130" s="29">
        <v>0</v>
      </c>
    </row>
    <row r="131" spans="1:10" s="215" customFormat="1" ht="12" hidden="1" customHeight="1" x14ac:dyDescent="0.2">
      <c r="A131" s="215">
        <v>1</v>
      </c>
      <c r="D131" s="263"/>
      <c r="E131" s="276" t="s">
        <v>1454</v>
      </c>
      <c r="F131" s="276"/>
      <c r="G131" s="276"/>
      <c r="H131" s="276"/>
      <c r="I131" s="28">
        <v>0</v>
      </c>
      <c r="J131" s="29">
        <v>0</v>
      </c>
    </row>
    <row r="132" spans="1:10" s="215" customFormat="1" ht="12" hidden="1" customHeight="1" x14ac:dyDescent="0.2">
      <c r="A132" s="215">
        <v>1</v>
      </c>
      <c r="D132" s="263"/>
      <c r="E132" s="276" t="s">
        <v>1461</v>
      </c>
      <c r="F132" s="276"/>
      <c r="G132" s="276"/>
      <c r="H132" s="276"/>
      <c r="I132" s="28">
        <v>0</v>
      </c>
      <c r="J132" s="29">
        <v>0</v>
      </c>
    </row>
    <row r="133" spans="1:10" s="215" customFormat="1" ht="12" hidden="1" customHeight="1" x14ac:dyDescent="0.2">
      <c r="A133" s="215">
        <v>1</v>
      </c>
      <c r="D133" s="263"/>
      <c r="E133" s="276" t="s">
        <v>1455</v>
      </c>
      <c r="F133" s="276"/>
      <c r="G133" s="276"/>
      <c r="H133" s="276"/>
      <c r="I133" s="40">
        <v>0</v>
      </c>
      <c r="J133" s="29">
        <v>0</v>
      </c>
    </row>
    <row r="134" spans="1:10" s="215" customFormat="1" ht="25.9" hidden="1" customHeight="1" x14ac:dyDescent="0.2">
      <c r="A134" s="215">
        <v>1</v>
      </c>
      <c r="D134" s="263" t="s">
        <v>1472</v>
      </c>
      <c r="E134" s="1264" t="s">
        <v>1473</v>
      </c>
      <c r="F134" s="1264"/>
      <c r="G134" s="1264"/>
      <c r="H134" s="1264"/>
      <c r="I134" s="35">
        <f>SUM(I129:I133)</f>
        <v>0</v>
      </c>
      <c r="J134" s="36">
        <f>SUM(J129:J133)</f>
        <v>0</v>
      </c>
    </row>
    <row r="135" spans="1:10" s="215" customFormat="1" ht="12" hidden="1" x14ac:dyDescent="0.2">
      <c r="A135" s="215">
        <v>1</v>
      </c>
      <c r="D135" s="263"/>
      <c r="E135" s="821"/>
      <c r="F135" s="821"/>
      <c r="G135" s="821"/>
      <c r="H135" s="821"/>
      <c r="I135" s="738"/>
      <c r="J135" s="747"/>
    </row>
    <row r="136" spans="1:10" s="215" customFormat="1" ht="12" x14ac:dyDescent="0.2">
      <c r="A136" s="215">
        <v>3</v>
      </c>
      <c r="D136" s="263"/>
      <c r="E136" s="1268" t="s">
        <v>1474</v>
      </c>
      <c r="F136" s="1268"/>
      <c r="G136" s="1268"/>
      <c r="H136" s="1268"/>
      <c r="I136" s="738">
        <f>I102+I113+I120+I127+I134</f>
        <v>0</v>
      </c>
      <c r="J136" s="747">
        <f>J102+J113+J120+J127+J134</f>
        <v>0</v>
      </c>
    </row>
    <row r="137" spans="1:10" s="215" customFormat="1" ht="12" customHeight="1" x14ac:dyDescent="0.2">
      <c r="A137" s="215">
        <v>3</v>
      </c>
      <c r="D137" s="263"/>
    </row>
    <row r="138" spans="1:10" s="215" customFormat="1" ht="12" x14ac:dyDescent="0.2">
      <c r="A138" s="215">
        <v>3</v>
      </c>
      <c r="D138" s="209" t="s">
        <v>1475</v>
      </c>
      <c r="E138" s="1086" t="s">
        <v>1476</v>
      </c>
      <c r="F138" s="1086"/>
      <c r="G138" s="1086"/>
      <c r="H138" s="1086"/>
      <c r="I138" s="1086"/>
      <c r="J138" s="1086"/>
    </row>
    <row r="139" spans="1:10" s="215" customFormat="1" ht="12" customHeight="1" x14ac:dyDescent="0.2">
      <c r="A139" s="215">
        <v>3</v>
      </c>
      <c r="D139" s="263"/>
      <c r="E139" s="408"/>
      <c r="F139" s="408"/>
      <c r="G139" s="408"/>
      <c r="H139" s="408"/>
      <c r="I139" s="396"/>
      <c r="J139" s="408"/>
    </row>
    <row r="140" spans="1:10" s="215" customFormat="1" ht="14.65" hidden="1" customHeight="1" x14ac:dyDescent="0.2">
      <c r="A140" s="215">
        <v>1</v>
      </c>
      <c r="D140" s="263"/>
      <c r="E140" s="209"/>
      <c r="F140" s="209"/>
      <c r="G140" s="209"/>
      <c r="H140" s="209"/>
      <c r="I140" s="392" t="str">
        <f>Contents!F3</f>
        <v>20X2</v>
      </c>
      <c r="J140" s="393" t="str">
        <f>Contents!F4</f>
        <v>20X1</v>
      </c>
    </row>
    <row r="141" spans="1:10" s="215" customFormat="1" ht="14.65" hidden="1" customHeight="1" thickBot="1" x14ac:dyDescent="0.25">
      <c r="A141" s="215">
        <v>1</v>
      </c>
      <c r="D141" s="263"/>
      <c r="E141" s="230"/>
      <c r="F141" s="230"/>
      <c r="G141" s="230"/>
      <c r="H141" s="230"/>
      <c r="I141" s="279" t="s">
        <v>305</v>
      </c>
      <c r="J141" s="280" t="s">
        <v>305</v>
      </c>
    </row>
    <row r="142" spans="1:10" ht="12" customHeight="1" x14ac:dyDescent="0.2">
      <c r="A142" s="215">
        <v>3</v>
      </c>
      <c r="B142" s="1" t="s">
        <v>245</v>
      </c>
      <c r="C142" s="1">
        <v>118</v>
      </c>
      <c r="D142" s="63"/>
      <c r="E142" s="448" t="str">
        <f ca="1">INDEX(TBLStructure[Full Note Title],MATCH(C142,TBLStructure[Model Reference],0))</f>
        <v>7.2C: Net gains or losses on financial liabilities</v>
      </c>
      <c r="F142" s="448"/>
      <c r="G142" s="448"/>
      <c r="H142" s="448"/>
    </row>
    <row r="143" spans="1:10" ht="12" customHeight="1" x14ac:dyDescent="0.2">
      <c r="A143" s="215">
        <v>3</v>
      </c>
      <c r="D143" s="263" t="s">
        <v>1477</v>
      </c>
      <c r="E143" s="396" t="s">
        <v>1440</v>
      </c>
      <c r="F143" s="396"/>
      <c r="G143" s="396"/>
      <c r="H143" s="396"/>
      <c r="I143" s="396"/>
      <c r="J143" s="408"/>
    </row>
    <row r="144" spans="1:10" ht="12" customHeight="1" x14ac:dyDescent="0.2">
      <c r="A144" s="215">
        <v>3</v>
      </c>
      <c r="E144" s="276" t="s">
        <v>1478</v>
      </c>
      <c r="F144" s="276"/>
      <c r="G144" s="276"/>
      <c r="H144" s="276"/>
      <c r="I144" s="28">
        <v>0</v>
      </c>
      <c r="J144" s="29">
        <v>0</v>
      </c>
    </row>
    <row r="145" spans="1:10" ht="12" customHeight="1" x14ac:dyDescent="0.2">
      <c r="A145" s="215">
        <v>3</v>
      </c>
      <c r="E145" s="276" t="s">
        <v>1455</v>
      </c>
      <c r="F145" s="276"/>
      <c r="G145" s="276"/>
      <c r="H145" s="276"/>
      <c r="I145" s="28">
        <v>0</v>
      </c>
      <c r="J145" s="29">
        <v>0</v>
      </c>
    </row>
    <row r="146" spans="1:10" ht="12" customHeight="1" x14ac:dyDescent="0.2">
      <c r="A146" s="215">
        <v>3</v>
      </c>
      <c r="E146" s="276" t="s">
        <v>1457</v>
      </c>
      <c r="F146" s="276"/>
      <c r="G146" s="276"/>
      <c r="H146" s="276"/>
      <c r="I146" s="28">
        <v>0</v>
      </c>
      <c r="J146" s="29">
        <v>0</v>
      </c>
    </row>
    <row r="147" spans="1:10" ht="12" customHeight="1" x14ac:dyDescent="0.2">
      <c r="A147" s="215">
        <v>3</v>
      </c>
      <c r="D147" s="830"/>
      <c r="E147" s="396" t="s">
        <v>1479</v>
      </c>
      <c r="F147" s="396"/>
      <c r="G147" s="396"/>
      <c r="H147" s="396"/>
      <c r="I147" s="35">
        <f>SUM(I143:I146)</f>
        <v>0</v>
      </c>
      <c r="J147" s="36">
        <f>SUM(J143:J146)</f>
        <v>0</v>
      </c>
    </row>
    <row r="148" spans="1:10" ht="12" customHeight="1" x14ac:dyDescent="0.2">
      <c r="A148" s="215">
        <v>3</v>
      </c>
      <c r="E148" s="396"/>
      <c r="F148" s="396"/>
      <c r="G148" s="396"/>
      <c r="H148" s="396"/>
      <c r="I148" s="40"/>
      <c r="J148" s="41"/>
    </row>
    <row r="149" spans="1:10" ht="12" hidden="1" customHeight="1" x14ac:dyDescent="0.2">
      <c r="A149" s="213">
        <v>1</v>
      </c>
      <c r="E149" s="396" t="s">
        <v>1444</v>
      </c>
      <c r="F149" s="396"/>
      <c r="G149" s="396"/>
      <c r="H149" s="396"/>
      <c r="I149" s="28"/>
      <c r="J149" s="29"/>
    </row>
    <row r="150" spans="1:10" ht="12" customHeight="1" x14ac:dyDescent="0.2">
      <c r="A150" s="215">
        <v>2</v>
      </c>
      <c r="D150" s="263" t="s">
        <v>1480</v>
      </c>
      <c r="E150" s="396" t="s">
        <v>1446</v>
      </c>
      <c r="F150" s="396"/>
      <c r="G150" s="396"/>
      <c r="H150" s="396"/>
      <c r="I150" s="28"/>
      <c r="J150" s="29"/>
    </row>
    <row r="151" spans="1:10" ht="12" customHeight="1" x14ac:dyDescent="0.2">
      <c r="A151" s="215">
        <v>3</v>
      </c>
      <c r="E151" s="276" t="s">
        <v>1467</v>
      </c>
      <c r="F151" s="276"/>
      <c r="G151" s="276"/>
      <c r="H151" s="276"/>
      <c r="I151" s="28">
        <v>0</v>
      </c>
      <c r="J151" s="29">
        <v>0</v>
      </c>
    </row>
    <row r="152" spans="1:10" ht="12" customHeight="1" x14ac:dyDescent="0.2">
      <c r="A152" s="215">
        <v>3</v>
      </c>
      <c r="E152" s="276" t="s">
        <v>1478</v>
      </c>
      <c r="F152" s="276"/>
      <c r="G152" s="276"/>
      <c r="H152" s="276"/>
      <c r="I152" s="28">
        <v>0</v>
      </c>
      <c r="J152" s="29">
        <v>0</v>
      </c>
    </row>
    <row r="153" spans="1:10" ht="12" customHeight="1" x14ac:dyDescent="0.2">
      <c r="A153" s="215">
        <v>3</v>
      </c>
      <c r="E153" s="276" t="s">
        <v>1455</v>
      </c>
      <c r="F153" s="276"/>
      <c r="G153" s="276"/>
      <c r="H153" s="276"/>
      <c r="I153" s="28">
        <v>0</v>
      </c>
      <c r="J153" s="29">
        <v>0</v>
      </c>
    </row>
    <row r="154" spans="1:10" ht="26.65" hidden="1" customHeight="1" x14ac:dyDescent="0.2">
      <c r="A154" s="213">
        <v>1</v>
      </c>
      <c r="D154" s="263" t="s">
        <v>1472</v>
      </c>
      <c r="E154" s="1264" t="s">
        <v>1481</v>
      </c>
      <c r="F154" s="1264"/>
      <c r="G154" s="1264"/>
      <c r="H154" s="1264"/>
      <c r="I154" s="35">
        <f>SUM(I149:I153)</f>
        <v>0</v>
      </c>
      <c r="J154" s="36">
        <f>SUM(J149:J153)</f>
        <v>0</v>
      </c>
    </row>
    <row r="155" spans="1:10" ht="12" customHeight="1" x14ac:dyDescent="0.2">
      <c r="A155" s="215">
        <v>2</v>
      </c>
      <c r="D155" s="830"/>
      <c r="E155" s="1264" t="s">
        <v>1482</v>
      </c>
      <c r="F155" s="1264"/>
      <c r="G155" s="1264"/>
      <c r="H155" s="1264"/>
      <c r="I155" s="35">
        <f>SUM(I151:I154)</f>
        <v>0</v>
      </c>
      <c r="J155" s="36">
        <f>SUM(J151:J154)</f>
        <v>0</v>
      </c>
    </row>
    <row r="156" spans="1:10" ht="9.6" customHeight="1" x14ac:dyDescent="0.2">
      <c r="A156" s="215">
        <v>3</v>
      </c>
      <c r="E156" s="821"/>
      <c r="F156" s="821"/>
      <c r="G156" s="821"/>
      <c r="H156" s="821"/>
      <c r="I156" s="40"/>
      <c r="J156" s="41"/>
    </row>
    <row r="157" spans="1:10" ht="12" hidden="1" customHeight="1" x14ac:dyDescent="0.2">
      <c r="A157" s="213">
        <v>1</v>
      </c>
      <c r="E157" s="396" t="s">
        <v>1483</v>
      </c>
      <c r="F157" s="396"/>
      <c r="G157" s="396"/>
      <c r="H157" s="396"/>
      <c r="I157" s="28"/>
      <c r="J157" s="29"/>
    </row>
    <row r="158" spans="1:10" ht="12" hidden="1" customHeight="1" x14ac:dyDescent="0.2">
      <c r="A158" s="213">
        <v>1</v>
      </c>
      <c r="E158" s="276" t="s">
        <v>1467</v>
      </c>
      <c r="F158" s="276"/>
      <c r="G158" s="276"/>
      <c r="H158" s="276"/>
      <c r="I158" s="28">
        <v>0</v>
      </c>
      <c r="J158" s="29">
        <v>0</v>
      </c>
    </row>
    <row r="159" spans="1:10" ht="12" hidden="1" customHeight="1" x14ac:dyDescent="0.2">
      <c r="A159" s="213">
        <v>1</v>
      </c>
      <c r="E159" s="276" t="s">
        <v>1478</v>
      </c>
      <c r="F159" s="276"/>
      <c r="G159" s="276"/>
      <c r="H159" s="276"/>
      <c r="I159" s="28">
        <v>0</v>
      </c>
      <c r="J159" s="29">
        <v>0</v>
      </c>
    </row>
    <row r="160" spans="1:10" ht="12" hidden="1" customHeight="1" x14ac:dyDescent="0.2">
      <c r="A160" s="213">
        <v>1</v>
      </c>
      <c r="E160" s="276" t="s">
        <v>1455</v>
      </c>
      <c r="F160" s="276"/>
      <c r="G160" s="276"/>
      <c r="H160" s="276"/>
      <c r="I160" s="28">
        <v>0</v>
      </c>
      <c r="J160" s="29">
        <v>0</v>
      </c>
    </row>
    <row r="161" spans="1:10" ht="25.9" hidden="1" customHeight="1" x14ac:dyDescent="0.2">
      <c r="A161" s="213">
        <v>1</v>
      </c>
      <c r="E161" s="1264" t="s">
        <v>1484</v>
      </c>
      <c r="F161" s="1264"/>
      <c r="G161" s="1264"/>
      <c r="H161" s="1264"/>
      <c r="I161" s="35">
        <f>SUM(I157:I160)</f>
        <v>0</v>
      </c>
      <c r="J161" s="36">
        <f>SUM(J157:J160)</f>
        <v>0</v>
      </c>
    </row>
    <row r="162" spans="1:10" ht="12" hidden="1" customHeight="1" x14ac:dyDescent="0.2">
      <c r="A162" s="213">
        <v>1</v>
      </c>
      <c r="E162" s="822"/>
      <c r="F162" s="822"/>
      <c r="G162" s="822"/>
      <c r="H162" s="822"/>
      <c r="I162" s="40"/>
      <c r="J162" s="41"/>
    </row>
    <row r="163" spans="1:10" ht="12" customHeight="1" x14ac:dyDescent="0.2">
      <c r="A163" s="215">
        <v>3</v>
      </c>
      <c r="E163" s="396" t="s">
        <v>1485</v>
      </c>
      <c r="F163" s="396"/>
      <c r="G163" s="396"/>
      <c r="H163" s="396"/>
      <c r="I163" s="738">
        <f>I155+I147+I161</f>
        <v>0</v>
      </c>
      <c r="J163" s="747">
        <f>J155+J147+J161</f>
        <v>0</v>
      </c>
    </row>
    <row r="164" spans="1:10" ht="12" customHeight="1" x14ac:dyDescent="0.2">
      <c r="A164" s="215">
        <v>3</v>
      </c>
      <c r="J164" s="29"/>
    </row>
    <row r="165" spans="1:10" ht="19.899999999999999" customHeight="1" x14ac:dyDescent="0.2">
      <c r="A165" s="215">
        <v>3</v>
      </c>
      <c r="D165" s="209" t="s">
        <v>1475</v>
      </c>
      <c r="E165" s="1086" t="s">
        <v>1486</v>
      </c>
      <c r="F165" s="1086"/>
      <c r="G165" s="1086"/>
      <c r="H165" s="1086"/>
      <c r="I165" s="1086"/>
      <c r="J165" s="1086"/>
    </row>
    <row r="166" spans="1:10" s="293" customFormat="1" ht="12" hidden="1" customHeight="1" x14ac:dyDescent="0.2">
      <c r="A166" s="216">
        <v>3</v>
      </c>
      <c r="D166" s="295"/>
      <c r="E166" s="271"/>
      <c r="F166" s="271"/>
      <c r="G166" s="271"/>
      <c r="H166" s="271"/>
      <c r="I166" s="271"/>
      <c r="J166" s="271"/>
    </row>
    <row r="167" spans="1:10" s="216" customFormat="1" ht="12" hidden="1" customHeight="1" x14ac:dyDescent="0.2">
      <c r="A167" s="216">
        <v>1</v>
      </c>
      <c r="B167" s="1" t="s">
        <v>245</v>
      </c>
      <c r="C167" s="1">
        <v>119</v>
      </c>
      <c r="D167" s="63"/>
      <c r="E167" s="449" t="str">
        <f ca="1">INDEX(TBLStructure[Full Note Title],MATCH(C167,TBLStructure[Model Reference],0))</f>
        <v>7.2DHidden: Fee income and expense</v>
      </c>
      <c r="F167" s="449"/>
      <c r="G167" s="449"/>
      <c r="H167" s="449"/>
    </row>
    <row r="168" spans="1:10" s="216" customFormat="1" ht="12" hidden="1" customHeight="1" x14ac:dyDescent="0.2">
      <c r="A168" s="216">
        <v>1</v>
      </c>
      <c r="D168" s="295"/>
      <c r="E168" s="831" t="s">
        <v>1487</v>
      </c>
      <c r="F168" s="831"/>
      <c r="G168" s="831"/>
      <c r="H168" s="831"/>
    </row>
    <row r="169" spans="1:10" s="216" customFormat="1" ht="12" hidden="1" customHeight="1" x14ac:dyDescent="0.2">
      <c r="A169" s="216">
        <v>1</v>
      </c>
      <c r="D169" s="295"/>
      <c r="E169" s="277" t="s">
        <v>1488</v>
      </c>
      <c r="F169" s="277"/>
      <c r="G169" s="277"/>
      <c r="H169" s="277"/>
      <c r="I169" s="237">
        <v>0</v>
      </c>
      <c r="J169" s="238">
        <v>0</v>
      </c>
    </row>
    <row r="170" spans="1:10" s="216" customFormat="1" ht="12" hidden="1" customHeight="1" x14ac:dyDescent="0.2">
      <c r="A170" s="216">
        <v>1</v>
      </c>
      <c r="D170" s="295"/>
      <c r="E170" s="277" t="s">
        <v>1489</v>
      </c>
      <c r="F170" s="277"/>
      <c r="G170" s="277"/>
      <c r="H170" s="277"/>
      <c r="I170" s="237">
        <v>0</v>
      </c>
      <c r="J170" s="238">
        <v>0</v>
      </c>
    </row>
    <row r="171" spans="1:10" s="216" customFormat="1" ht="12" hidden="1" customHeight="1" x14ac:dyDescent="0.2">
      <c r="A171" s="216">
        <v>1</v>
      </c>
      <c r="D171" s="295"/>
      <c r="E171" s="831" t="s">
        <v>1490</v>
      </c>
      <c r="F171" s="831"/>
      <c r="G171" s="831"/>
      <c r="H171" s="831"/>
      <c r="I171" s="240">
        <f>SUM(I169:I170)</f>
        <v>0</v>
      </c>
      <c r="J171" s="241">
        <f>SUM(J168:J170)</f>
        <v>0</v>
      </c>
    </row>
    <row r="172" spans="1:10" s="216" customFormat="1" ht="12" hidden="1" customHeight="1" x14ac:dyDescent="0.2">
      <c r="A172" s="216">
        <v>1</v>
      </c>
      <c r="D172" s="295"/>
      <c r="E172" s="516"/>
      <c r="F172" s="516"/>
      <c r="G172" s="516"/>
      <c r="H172" s="516"/>
      <c r="I172" s="237"/>
      <c r="J172" s="238"/>
    </row>
    <row r="173" spans="1:10" s="216" customFormat="1" ht="12" hidden="1" customHeight="1" x14ac:dyDescent="0.2">
      <c r="A173" s="216">
        <v>1</v>
      </c>
      <c r="D173" s="295"/>
      <c r="E173" s="831" t="s">
        <v>1491</v>
      </c>
      <c r="F173" s="831"/>
      <c r="G173" s="831"/>
      <c r="H173" s="831"/>
      <c r="I173" s="237"/>
      <c r="J173" s="238"/>
    </row>
    <row r="174" spans="1:10" s="216" customFormat="1" ht="12" hidden="1" customHeight="1" x14ac:dyDescent="0.2">
      <c r="A174" s="216">
        <v>1</v>
      </c>
      <c r="D174" s="295"/>
      <c r="E174" s="277" t="s">
        <v>1488</v>
      </c>
      <c r="F174" s="277"/>
      <c r="G174" s="277"/>
      <c r="H174" s="277"/>
      <c r="I174" s="237">
        <v>0</v>
      </c>
      <c r="J174" s="238">
        <v>0</v>
      </c>
    </row>
    <row r="175" spans="1:10" s="216" customFormat="1" ht="12" hidden="1" customHeight="1" x14ac:dyDescent="0.2">
      <c r="A175" s="216">
        <v>1</v>
      </c>
      <c r="D175" s="295"/>
      <c r="E175" s="277" t="s">
        <v>1489</v>
      </c>
      <c r="F175" s="277"/>
      <c r="G175" s="277"/>
      <c r="H175" s="277"/>
      <c r="I175" s="237">
        <v>0</v>
      </c>
      <c r="J175" s="238">
        <v>0</v>
      </c>
    </row>
    <row r="176" spans="1:10" s="216" customFormat="1" ht="12" hidden="1" customHeight="1" x14ac:dyDescent="0.2">
      <c r="A176" s="216">
        <v>1</v>
      </c>
      <c r="D176" s="295"/>
      <c r="E176" s="831" t="s">
        <v>1492</v>
      </c>
      <c r="F176" s="831"/>
      <c r="G176" s="831"/>
      <c r="H176" s="831"/>
      <c r="I176" s="240">
        <f>SUM(I173:I175)</f>
        <v>0</v>
      </c>
      <c r="J176" s="241">
        <f>SUM(J173:J175)</f>
        <v>0</v>
      </c>
    </row>
    <row r="177" spans="1:10" s="216" customFormat="1" ht="12" hidden="1" customHeight="1" x14ac:dyDescent="0.2">
      <c r="A177" s="216">
        <v>1</v>
      </c>
      <c r="D177" s="295"/>
      <c r="E177" s="266"/>
      <c r="F177" s="266"/>
      <c r="G177" s="266"/>
      <c r="H177" s="266"/>
      <c r="I177" s="242"/>
      <c r="J177" s="243"/>
    </row>
    <row r="178" spans="1:10" s="293" customFormat="1" ht="12" hidden="1" customHeight="1" x14ac:dyDescent="0.2">
      <c r="A178" s="216">
        <v>1</v>
      </c>
      <c r="B178" s="293" t="s">
        <v>245</v>
      </c>
      <c r="C178" s="293">
        <v>120</v>
      </c>
      <c r="D178" s="295"/>
      <c r="E178" s="449" t="str">
        <f ca="1">INDEX(TBLStructure[Full Note Title],MATCH(C178,TBLStructure[Model Reference],0))</f>
        <v>7.2DHidden: Fair value of financial instruments</v>
      </c>
      <c r="F178" s="485"/>
      <c r="G178" s="485"/>
      <c r="H178" s="485"/>
      <c r="I178" s="485"/>
      <c r="J178" s="485"/>
    </row>
    <row r="179" spans="1:10" s="293" customFormat="1" ht="12" hidden="1" customHeight="1" x14ac:dyDescent="0.2">
      <c r="A179" s="216">
        <v>1</v>
      </c>
      <c r="D179" s="295"/>
      <c r="E179" s="3"/>
      <c r="F179" s="485"/>
      <c r="G179" s="485"/>
      <c r="H179" s="485"/>
      <c r="I179" s="485"/>
      <c r="J179" s="485"/>
    </row>
    <row r="180" spans="1:10" s="293" customFormat="1" ht="12" hidden="1" customHeight="1" x14ac:dyDescent="0.2">
      <c r="A180" s="293">
        <v>1</v>
      </c>
      <c r="D180" s="295"/>
      <c r="E180" s="832"/>
      <c r="F180" s="833"/>
      <c r="G180" s="833" t="s">
        <v>1493</v>
      </c>
      <c r="H180" s="833" t="s">
        <v>1494</v>
      </c>
      <c r="I180" s="834" t="s">
        <v>1493</v>
      </c>
      <c r="J180" s="834" t="s">
        <v>1494</v>
      </c>
    </row>
    <row r="181" spans="1:10" s="293" customFormat="1" ht="16.149999999999999" hidden="1" customHeight="1" x14ac:dyDescent="0.2">
      <c r="A181" s="293">
        <v>1</v>
      </c>
      <c r="D181" s="295"/>
      <c r="E181" s="3"/>
      <c r="F181" s="835"/>
      <c r="G181" s="835" t="s">
        <v>1495</v>
      </c>
      <c r="H181" s="835" t="s">
        <v>1496</v>
      </c>
      <c r="I181" s="836" t="s">
        <v>1495</v>
      </c>
      <c r="J181" s="836" t="s">
        <v>1496</v>
      </c>
    </row>
    <row r="182" spans="1:10" s="293" customFormat="1" ht="12" hidden="1" customHeight="1" x14ac:dyDescent="0.2">
      <c r="A182" s="293">
        <v>1</v>
      </c>
      <c r="D182" s="295"/>
      <c r="E182" s="3"/>
      <c r="F182" s="837"/>
      <c r="G182" s="837" t="str">
        <f>Contents!F3</f>
        <v>20X2</v>
      </c>
      <c r="H182" s="837" t="str">
        <f>Contents!F3</f>
        <v>20X2</v>
      </c>
      <c r="I182" s="838" t="str">
        <f>Contents!F4</f>
        <v>20X1</v>
      </c>
      <c r="J182" s="838" t="str">
        <f>Contents!F4</f>
        <v>20X1</v>
      </c>
    </row>
    <row r="183" spans="1:10" s="293" customFormat="1" ht="12" hidden="1" customHeight="1" x14ac:dyDescent="0.2">
      <c r="A183" s="293">
        <v>1</v>
      </c>
      <c r="D183" s="295"/>
      <c r="E183" s="839"/>
      <c r="F183" s="840"/>
      <c r="G183" s="840" t="s">
        <v>249</v>
      </c>
      <c r="H183" s="840" t="s">
        <v>249</v>
      </c>
      <c r="I183" s="841" t="s">
        <v>249</v>
      </c>
      <c r="J183" s="841" t="s">
        <v>249</v>
      </c>
    </row>
    <row r="184" spans="1:10" s="293" customFormat="1" ht="12" hidden="1" customHeight="1" x14ac:dyDescent="0.2">
      <c r="A184" s="293">
        <v>1</v>
      </c>
      <c r="D184" s="295"/>
      <c r="E184" s="81" t="s">
        <v>112</v>
      </c>
      <c r="F184" s="3"/>
      <c r="G184" s="3"/>
      <c r="H184" s="3"/>
      <c r="I184" s="3"/>
      <c r="J184" s="3"/>
    </row>
    <row r="185" spans="1:10" s="293" customFormat="1" ht="12" hidden="1" customHeight="1" x14ac:dyDescent="0.2">
      <c r="A185" s="293">
        <v>1</v>
      </c>
      <c r="D185" s="295"/>
      <c r="E185" s="842" t="s">
        <v>926</v>
      </c>
      <c r="F185" s="237"/>
      <c r="G185" s="237">
        <v>0</v>
      </c>
      <c r="H185" s="843">
        <v>0</v>
      </c>
      <c r="I185" s="238">
        <v>0</v>
      </c>
      <c r="J185" s="238">
        <v>0</v>
      </c>
    </row>
    <row r="186" spans="1:10" s="293" customFormat="1" ht="12" hidden="1" customHeight="1" x14ac:dyDescent="0.2">
      <c r="A186" s="293">
        <v>1</v>
      </c>
      <c r="D186" s="295"/>
      <c r="E186" s="844" t="s">
        <v>312</v>
      </c>
      <c r="F186" s="240"/>
      <c r="G186" s="240">
        <f>SUM(G185)</f>
        <v>0</v>
      </c>
      <c r="H186" s="240">
        <f>SUM(H185)</f>
        <v>0</v>
      </c>
      <c r="I186" s="241">
        <f>SUM(I185)</f>
        <v>0</v>
      </c>
      <c r="J186" s="241">
        <f>SUM(J185)</f>
        <v>0</v>
      </c>
    </row>
    <row r="187" spans="1:10" s="293" customFormat="1" ht="12" hidden="1" customHeight="1" x14ac:dyDescent="0.2">
      <c r="A187" s="293">
        <v>1</v>
      </c>
      <c r="D187" s="295"/>
      <c r="E187" s="3"/>
      <c r="F187" s="237"/>
      <c r="G187" s="237"/>
      <c r="H187" s="237"/>
      <c r="I187" s="238"/>
      <c r="J187" s="238"/>
    </row>
    <row r="188" spans="1:10" s="293" customFormat="1" ht="12" hidden="1" customHeight="1" x14ac:dyDescent="0.2">
      <c r="A188" s="293">
        <v>1</v>
      </c>
      <c r="D188" s="295"/>
      <c r="E188" s="81" t="s">
        <v>1438</v>
      </c>
      <c r="F188" s="237"/>
      <c r="G188" s="237"/>
      <c r="H188" s="845"/>
      <c r="I188" s="238"/>
      <c r="J188" s="238"/>
    </row>
    <row r="189" spans="1:10" s="293" customFormat="1" ht="12" hidden="1" customHeight="1" x14ac:dyDescent="0.2">
      <c r="A189" s="293">
        <v>1</v>
      </c>
      <c r="D189" s="295"/>
      <c r="E189" s="82" t="s">
        <v>926</v>
      </c>
      <c r="F189" s="237"/>
      <c r="G189" s="237">
        <v>0</v>
      </c>
      <c r="H189" s="845">
        <v>0</v>
      </c>
      <c r="I189" s="238">
        <v>0</v>
      </c>
      <c r="J189" s="238">
        <v>0</v>
      </c>
    </row>
    <row r="190" spans="1:10" s="293" customFormat="1" ht="12" hidden="1" customHeight="1" x14ac:dyDescent="0.2">
      <c r="A190" s="293">
        <v>1</v>
      </c>
      <c r="D190" s="295"/>
      <c r="E190" s="844" t="s">
        <v>1451</v>
      </c>
      <c r="F190" s="240"/>
      <c r="G190" s="240">
        <f>SUM(G189)</f>
        <v>0</v>
      </c>
      <c r="H190" s="240">
        <f>SUM(H189)</f>
        <v>0</v>
      </c>
      <c r="I190" s="241">
        <f>SUM(I189)</f>
        <v>0</v>
      </c>
      <c r="J190" s="241">
        <f>SUM(J189)</f>
        <v>0</v>
      </c>
    </row>
    <row r="191" spans="1:10" s="293" customFormat="1" ht="12" hidden="1" customHeight="1" x14ac:dyDescent="0.2">
      <c r="A191" s="293">
        <v>1</v>
      </c>
      <c r="D191" s="295"/>
      <c r="E191" s="216"/>
      <c r="F191" s="216"/>
      <c r="G191" s="216"/>
      <c r="H191" s="216"/>
      <c r="I191" s="216"/>
      <c r="J191" s="216"/>
    </row>
    <row r="192" spans="1:10" s="293" customFormat="1" ht="12" hidden="1" customHeight="1" x14ac:dyDescent="0.2">
      <c r="A192" s="293">
        <v>1</v>
      </c>
      <c r="C192" s="293">
        <v>149</v>
      </c>
      <c r="D192" s="295"/>
      <c r="E192" s="1265" t="str">
        <f ca="1">INDEX(TBLStructure[Full Note Title],MATCH(C192,TBLStructure[Model Reference],0))</f>
        <v>7.2DHidden: Financial assets designated at fair value through profit or loss</v>
      </c>
      <c r="F192" s="1265"/>
      <c r="G192" s="1265"/>
      <c r="H192" s="1265"/>
      <c r="I192" s="1265"/>
      <c r="J192" s="1265"/>
    </row>
    <row r="193" spans="1:10" s="293" customFormat="1" ht="28.9" hidden="1" customHeight="1" x14ac:dyDescent="0.2">
      <c r="A193" s="293">
        <v>1</v>
      </c>
      <c r="D193" s="266"/>
      <c r="E193" s="1144" t="s">
        <v>1497</v>
      </c>
      <c r="F193" s="1144"/>
      <c r="G193" s="1144"/>
      <c r="H193" s="1144"/>
      <c r="I193" s="1144"/>
      <c r="J193" s="1144"/>
    </row>
    <row r="194" spans="1:10" s="293" customFormat="1" ht="12" hidden="1" customHeight="1" x14ac:dyDescent="0.2">
      <c r="A194" s="293">
        <v>1</v>
      </c>
      <c r="D194" s="295"/>
      <c r="E194" s="216"/>
      <c r="F194" s="216"/>
      <c r="G194" s="216"/>
      <c r="H194" s="216"/>
      <c r="I194" s="837" t="str">
        <f>Contents!F3</f>
        <v>20X2</v>
      </c>
      <c r="J194" s="838" t="str">
        <f>Contents!F4</f>
        <v>20X1</v>
      </c>
    </row>
    <row r="195" spans="1:10" s="293" customFormat="1" ht="12" hidden="1" customHeight="1" thickBot="1" x14ac:dyDescent="0.25">
      <c r="A195" s="293">
        <v>1</v>
      </c>
      <c r="D195" s="295"/>
      <c r="E195" s="505"/>
      <c r="F195" s="505"/>
      <c r="G195" s="505"/>
      <c r="H195" s="505"/>
      <c r="I195" s="231" t="s">
        <v>249</v>
      </c>
      <c r="J195" s="232" t="s">
        <v>249</v>
      </c>
    </row>
    <row r="196" spans="1:10" s="293" customFormat="1" ht="12" hidden="1" customHeight="1" x14ac:dyDescent="0.2">
      <c r="A196" s="293">
        <v>1</v>
      </c>
      <c r="D196" s="295"/>
      <c r="E196" s="441" t="s">
        <v>1498</v>
      </c>
      <c r="F196" s="216"/>
      <c r="G196" s="216"/>
      <c r="H196" s="216"/>
      <c r="I196" s="216"/>
      <c r="J196" s="216"/>
    </row>
    <row r="197" spans="1:10" s="293" customFormat="1" ht="12" hidden="1" customHeight="1" x14ac:dyDescent="0.2">
      <c r="A197" s="293">
        <v>1</v>
      </c>
      <c r="D197" s="295"/>
      <c r="E197" s="842" t="s">
        <v>1499</v>
      </c>
      <c r="F197" s="216"/>
      <c r="G197" s="216"/>
      <c r="H197" s="216"/>
      <c r="I197" s="237">
        <v>0</v>
      </c>
      <c r="J197" s="238">
        <v>0</v>
      </c>
    </row>
    <row r="198" spans="1:10" s="293" customFormat="1" ht="12" hidden="1" customHeight="1" x14ac:dyDescent="0.2">
      <c r="A198" s="293">
        <v>1</v>
      </c>
      <c r="D198" s="295"/>
      <c r="E198" s="842" t="s">
        <v>1500</v>
      </c>
      <c r="F198" s="216"/>
      <c r="G198" s="216"/>
      <c r="H198" s="216"/>
      <c r="I198" s="237">
        <v>0</v>
      </c>
      <c r="J198" s="238">
        <v>0</v>
      </c>
    </row>
    <row r="199" spans="1:10" s="293" customFormat="1" ht="12" hidden="1" customHeight="1" x14ac:dyDescent="0.2">
      <c r="A199" s="293">
        <v>1</v>
      </c>
      <c r="D199" s="295"/>
      <c r="E199" s="441" t="s">
        <v>1501</v>
      </c>
      <c r="F199" s="216"/>
      <c r="G199" s="216"/>
      <c r="H199" s="216"/>
      <c r="I199" s="240">
        <f>SUM(I196:I198)</f>
        <v>0</v>
      </c>
      <c r="J199" s="241">
        <f>SUM(J196:J198)</f>
        <v>0</v>
      </c>
    </row>
    <row r="200" spans="1:10" s="293" customFormat="1" ht="12" hidden="1" customHeight="1" x14ac:dyDescent="0.2">
      <c r="A200" s="293">
        <v>1</v>
      </c>
      <c r="D200" s="295"/>
      <c r="E200" s="216"/>
      <c r="F200" s="216"/>
      <c r="G200" s="216"/>
      <c r="H200" s="216"/>
      <c r="I200" s="216"/>
      <c r="J200" s="216"/>
    </row>
    <row r="201" spans="1:10" s="293" customFormat="1" ht="25.9" hidden="1" customHeight="1" x14ac:dyDescent="0.2">
      <c r="A201" s="293">
        <v>1</v>
      </c>
      <c r="D201" s="295"/>
      <c r="E201" s="1144" t="s">
        <v>1502</v>
      </c>
      <c r="F201" s="1144"/>
      <c r="G201" s="1144"/>
      <c r="H201" s="1144"/>
      <c r="I201" s="1144"/>
      <c r="J201" s="1144"/>
    </row>
    <row r="202" spans="1:10" s="293" customFormat="1" ht="12" hidden="1" customHeight="1" x14ac:dyDescent="0.2">
      <c r="A202" s="293">
        <v>1</v>
      </c>
      <c r="D202" s="295"/>
      <c r="E202" s="216"/>
      <c r="F202" s="216"/>
      <c r="G202" s="216"/>
      <c r="H202" s="216"/>
      <c r="I202" s="216"/>
      <c r="J202" s="216"/>
    </row>
    <row r="203" spans="1:10" s="293" customFormat="1" ht="12" hidden="1" customHeight="1" x14ac:dyDescent="0.2">
      <c r="A203" s="293">
        <v>1</v>
      </c>
      <c r="D203" s="295"/>
      <c r="E203" s="441" t="s">
        <v>1498</v>
      </c>
      <c r="F203" s="216"/>
      <c r="G203" s="216"/>
      <c r="H203" s="216"/>
      <c r="I203" s="216"/>
      <c r="J203" s="216"/>
    </row>
    <row r="204" spans="1:10" s="293" customFormat="1" ht="12" hidden="1" customHeight="1" x14ac:dyDescent="0.2">
      <c r="A204" s="293">
        <v>1</v>
      </c>
      <c r="D204" s="295"/>
      <c r="E204" s="842" t="s">
        <v>1499</v>
      </c>
      <c r="F204" s="216"/>
      <c r="G204" s="216"/>
      <c r="H204" s="216"/>
      <c r="I204" s="237">
        <v>0</v>
      </c>
      <c r="J204" s="238">
        <v>0</v>
      </c>
    </row>
    <row r="205" spans="1:10" s="293" customFormat="1" ht="12" hidden="1" customHeight="1" x14ac:dyDescent="0.2">
      <c r="A205" s="293">
        <v>1</v>
      </c>
      <c r="D205" s="295"/>
      <c r="E205" s="842" t="s">
        <v>1500</v>
      </c>
      <c r="F205" s="216"/>
      <c r="G205" s="216"/>
      <c r="H205" s="216"/>
      <c r="I205" s="237">
        <v>0</v>
      </c>
      <c r="J205" s="238">
        <v>0</v>
      </c>
    </row>
    <row r="206" spans="1:10" s="293" customFormat="1" ht="12" hidden="1" customHeight="1" x14ac:dyDescent="0.2">
      <c r="A206" s="293">
        <v>1</v>
      </c>
      <c r="D206" s="295"/>
      <c r="E206" s="441" t="s">
        <v>1501</v>
      </c>
      <c r="F206" s="216"/>
      <c r="G206" s="216"/>
      <c r="H206" s="216"/>
      <c r="I206" s="240">
        <f>SUM(I203:I205)</f>
        <v>0</v>
      </c>
      <c r="J206" s="241">
        <f>SUM(J203:J205)</f>
        <v>0</v>
      </c>
    </row>
    <row r="207" spans="1:10" s="293" customFormat="1" ht="12" hidden="1" customHeight="1" x14ac:dyDescent="0.2">
      <c r="A207" s="293">
        <v>1</v>
      </c>
      <c r="D207" s="295"/>
      <c r="E207" s="441"/>
      <c r="F207" s="216"/>
      <c r="G207" s="216"/>
      <c r="H207" s="216"/>
      <c r="I207" s="250"/>
      <c r="J207" s="251"/>
    </row>
    <row r="208" spans="1:10" s="293" customFormat="1" ht="12" hidden="1" customHeight="1" x14ac:dyDescent="0.2">
      <c r="A208" s="293">
        <v>1</v>
      </c>
      <c r="B208" s="293" t="s">
        <v>245</v>
      </c>
      <c r="C208" s="293">
        <v>121</v>
      </c>
      <c r="D208" s="295"/>
      <c r="E208" s="449" t="str">
        <f ca="1">INDEX(TBLStructure[Full Note Title],MATCH(C208,TBLStructure[Model Reference],0))</f>
        <v>7.2DHidden: Financial liabilities designated at fair value through profit or loss</v>
      </c>
      <c r="F208" s="216"/>
      <c r="G208" s="216"/>
      <c r="H208" s="216"/>
      <c r="I208" s="250"/>
      <c r="J208" s="251"/>
    </row>
    <row r="209" spans="1:10" s="293" customFormat="1" ht="12" hidden="1" customHeight="1" x14ac:dyDescent="0.2">
      <c r="A209" s="293">
        <v>1</v>
      </c>
      <c r="D209" s="295"/>
      <c r="E209" s="441"/>
      <c r="F209" s="216"/>
      <c r="G209" s="216"/>
      <c r="H209" s="216"/>
      <c r="I209" s="250"/>
      <c r="J209" s="251"/>
    </row>
    <row r="210" spans="1:10" s="293" customFormat="1" ht="12" hidden="1" customHeight="1" x14ac:dyDescent="0.2">
      <c r="A210" s="293">
        <v>1</v>
      </c>
      <c r="D210" s="295"/>
      <c r="E210" s="1266" t="s">
        <v>1503</v>
      </c>
      <c r="F210" s="1266"/>
      <c r="G210" s="1266"/>
      <c r="H210" s="1266"/>
      <c r="I210" s="1266"/>
      <c r="J210" s="1266"/>
    </row>
    <row r="211" spans="1:10" s="293" customFormat="1" ht="12" hidden="1" customHeight="1" x14ac:dyDescent="0.2">
      <c r="A211" s="293">
        <v>1</v>
      </c>
      <c r="D211" s="295"/>
      <c r="E211" s="846"/>
      <c r="F211" s="846"/>
      <c r="G211" s="846"/>
      <c r="H211" s="846"/>
      <c r="I211" s="846"/>
      <c r="J211" s="846"/>
    </row>
    <row r="212" spans="1:10" s="293" customFormat="1" ht="12" hidden="1" customHeight="1" x14ac:dyDescent="0.2">
      <c r="A212" s="293">
        <v>1</v>
      </c>
      <c r="D212" s="295"/>
      <c r="E212" s="441" t="s">
        <v>1498</v>
      </c>
      <c r="F212" s="216"/>
      <c r="G212" s="216"/>
      <c r="H212" s="216"/>
      <c r="I212" s="216"/>
      <c r="J212" s="216"/>
    </row>
    <row r="213" spans="1:10" s="293" customFormat="1" ht="12" hidden="1" customHeight="1" x14ac:dyDescent="0.2">
      <c r="A213" s="293">
        <v>1</v>
      </c>
      <c r="D213" s="295"/>
      <c r="E213" s="842" t="s">
        <v>1499</v>
      </c>
      <c r="F213" s="216"/>
      <c r="G213" s="216"/>
      <c r="H213" s="216"/>
      <c r="I213" s="237">
        <v>0</v>
      </c>
      <c r="J213" s="238">
        <v>0</v>
      </c>
    </row>
    <row r="214" spans="1:10" s="293" customFormat="1" ht="12" hidden="1" customHeight="1" x14ac:dyDescent="0.2">
      <c r="A214" s="293">
        <v>1</v>
      </c>
      <c r="D214" s="295"/>
      <c r="E214" s="842" t="s">
        <v>1500</v>
      </c>
      <c r="F214" s="216"/>
      <c r="G214" s="216"/>
      <c r="H214" s="216"/>
      <c r="I214" s="237">
        <v>0</v>
      </c>
      <c r="J214" s="238">
        <v>0</v>
      </c>
    </row>
    <row r="215" spans="1:10" s="293" customFormat="1" ht="12" hidden="1" customHeight="1" x14ac:dyDescent="0.2">
      <c r="A215" s="293">
        <v>1</v>
      </c>
      <c r="D215" s="295"/>
      <c r="E215" s="441" t="s">
        <v>1501</v>
      </c>
      <c r="F215" s="216"/>
      <c r="G215" s="216"/>
      <c r="H215" s="216"/>
      <c r="I215" s="240">
        <f>SUM(I212:I214)</f>
        <v>0</v>
      </c>
      <c r="J215" s="241">
        <f>SUM(J212:J214)</f>
        <v>0</v>
      </c>
    </row>
    <row r="216" spans="1:10" s="293" customFormat="1" ht="12" hidden="1" customHeight="1" x14ac:dyDescent="0.2">
      <c r="A216" s="293">
        <v>1</v>
      </c>
      <c r="D216" s="295"/>
      <c r="E216" s="441"/>
      <c r="F216" s="216"/>
      <c r="G216" s="216"/>
      <c r="H216" s="216"/>
      <c r="I216" s="250"/>
      <c r="J216" s="251"/>
    </row>
    <row r="217" spans="1:10" s="293" customFormat="1" ht="12" hidden="1" customHeight="1" x14ac:dyDescent="0.2">
      <c r="A217" s="293">
        <v>1</v>
      </c>
      <c r="D217" s="295"/>
      <c r="E217" s="1260" t="s">
        <v>1504</v>
      </c>
      <c r="F217" s="1260"/>
      <c r="G217" s="1260"/>
      <c r="H217" s="1260"/>
      <c r="I217" s="1260"/>
      <c r="J217" s="1260"/>
    </row>
    <row r="218" spans="1:10" s="293" customFormat="1" ht="12" hidden="1" customHeight="1" x14ac:dyDescent="0.2">
      <c r="A218" s="293">
        <v>1</v>
      </c>
      <c r="D218" s="295"/>
      <c r="E218" s="847"/>
      <c r="F218" s="847"/>
      <c r="G218" s="847"/>
      <c r="H218" s="847"/>
      <c r="I218" s="847"/>
      <c r="J218" s="847"/>
    </row>
    <row r="219" spans="1:10" s="293" customFormat="1" ht="12" hidden="1" customHeight="1" x14ac:dyDescent="0.2">
      <c r="A219" s="293">
        <v>1</v>
      </c>
      <c r="D219" s="295"/>
      <c r="E219" s="1267" t="s">
        <v>1505</v>
      </c>
      <c r="F219" s="1267"/>
      <c r="G219" s="1267"/>
      <c r="H219" s="1267"/>
      <c r="I219" s="1267"/>
      <c r="J219" s="1267"/>
    </row>
    <row r="220" spans="1:10" s="293" customFormat="1" ht="25.9" hidden="1" customHeight="1" x14ac:dyDescent="0.2">
      <c r="A220" s="293">
        <v>1</v>
      </c>
      <c r="D220" s="295"/>
      <c r="E220" s="849"/>
      <c r="F220" s="849"/>
      <c r="G220" s="849"/>
      <c r="H220" s="450" t="s">
        <v>1506</v>
      </c>
      <c r="I220" s="450" t="s">
        <v>1507</v>
      </c>
      <c r="J220" s="450" t="s">
        <v>1508</v>
      </c>
    </row>
    <row r="221" spans="1:10" s="293" customFormat="1" ht="12" hidden="1" customHeight="1" x14ac:dyDescent="0.2">
      <c r="A221" s="293">
        <v>1</v>
      </c>
      <c r="D221" s="295"/>
      <c r="E221" s="850"/>
      <c r="F221" s="850"/>
      <c r="G221" s="850"/>
      <c r="H221" s="840" t="s">
        <v>249</v>
      </c>
      <c r="I221" s="840" t="s">
        <v>249</v>
      </c>
      <c r="J221" s="840" t="s">
        <v>249</v>
      </c>
    </row>
    <row r="222" spans="1:10" s="293" customFormat="1" ht="12" hidden="1" customHeight="1" x14ac:dyDescent="0.2">
      <c r="A222" s="293">
        <v>1</v>
      </c>
      <c r="D222" s="295"/>
      <c r="E222" s="848" t="s">
        <v>211</v>
      </c>
      <c r="F222" s="847"/>
      <c r="G222" s="847"/>
      <c r="H222" s="847"/>
      <c r="I222" s="847"/>
      <c r="J222" s="847"/>
    </row>
    <row r="223" spans="1:10" s="293" customFormat="1" ht="12" hidden="1" customHeight="1" x14ac:dyDescent="0.2">
      <c r="A223" s="293">
        <v>1</v>
      </c>
      <c r="D223" s="295"/>
      <c r="E223" s="842" t="s">
        <v>926</v>
      </c>
      <c r="F223" s="847"/>
      <c r="G223" s="847"/>
      <c r="H223" s="237">
        <v>0</v>
      </c>
      <c r="I223" s="851">
        <v>0</v>
      </c>
      <c r="J223" s="851">
        <f>H223-I223</f>
        <v>0</v>
      </c>
    </row>
    <row r="224" spans="1:10" s="293" customFormat="1" ht="12" hidden="1" customHeight="1" x14ac:dyDescent="0.2">
      <c r="A224" s="293">
        <v>1</v>
      </c>
      <c r="D224" s="295"/>
      <c r="E224" s="852" t="s">
        <v>1509</v>
      </c>
      <c r="F224" s="853"/>
      <c r="G224" s="853"/>
      <c r="H224" s="240">
        <f>SUM(H221:H223)</f>
        <v>0</v>
      </c>
      <c r="I224" s="854">
        <f>SUM(I221:I223)</f>
        <v>0</v>
      </c>
      <c r="J224" s="854">
        <f>H224-I224</f>
        <v>0</v>
      </c>
    </row>
    <row r="225" spans="1:11" s="293" customFormat="1" ht="12" hidden="1" customHeight="1" x14ac:dyDescent="0.2">
      <c r="A225" s="293">
        <v>1</v>
      </c>
      <c r="D225" s="295"/>
      <c r="E225" s="847"/>
      <c r="F225" s="847"/>
      <c r="G225" s="847"/>
      <c r="H225" s="847"/>
      <c r="I225" s="847"/>
      <c r="J225" s="847"/>
    </row>
    <row r="226" spans="1:11" s="293" customFormat="1" ht="12" hidden="1" customHeight="1" x14ac:dyDescent="0.2">
      <c r="A226" s="293">
        <v>1</v>
      </c>
      <c r="D226" s="295"/>
      <c r="E226" s="1260" t="s">
        <v>1510</v>
      </c>
      <c r="F226" s="1260"/>
      <c r="G226" s="1260"/>
      <c r="H226" s="1260"/>
      <c r="I226" s="1260"/>
      <c r="J226" s="1260"/>
    </row>
    <row r="227" spans="1:11" s="293" customFormat="1" ht="26.65" hidden="1" customHeight="1" x14ac:dyDescent="0.2">
      <c r="A227" s="293">
        <v>1</v>
      </c>
      <c r="D227" s="295"/>
      <c r="E227" s="849"/>
      <c r="F227" s="849"/>
      <c r="G227" s="849"/>
      <c r="H227" s="855" t="s">
        <v>1506</v>
      </c>
      <c r="I227" s="855" t="s">
        <v>1507</v>
      </c>
      <c r="J227" s="855" t="s">
        <v>1508</v>
      </c>
    </row>
    <row r="228" spans="1:11" s="293" customFormat="1" ht="12" hidden="1" customHeight="1" x14ac:dyDescent="0.2">
      <c r="A228" s="293">
        <v>1</v>
      </c>
      <c r="D228" s="295"/>
      <c r="E228" s="850"/>
      <c r="F228" s="850"/>
      <c r="G228" s="850"/>
      <c r="H228" s="841" t="s">
        <v>249</v>
      </c>
      <c r="I228" s="841" t="s">
        <v>249</v>
      </c>
      <c r="J228" s="841" t="s">
        <v>249</v>
      </c>
    </row>
    <row r="229" spans="1:11" s="293" customFormat="1" ht="12" hidden="1" customHeight="1" x14ac:dyDescent="0.2">
      <c r="A229" s="293">
        <v>1</v>
      </c>
      <c r="D229" s="295"/>
      <c r="E229" s="847" t="s">
        <v>211</v>
      </c>
      <c r="F229" s="847"/>
      <c r="G229" s="847"/>
      <c r="H229" s="847"/>
      <c r="I229" s="847"/>
      <c r="J229" s="847"/>
    </row>
    <row r="230" spans="1:11" s="293" customFormat="1" ht="12" hidden="1" customHeight="1" x14ac:dyDescent="0.2">
      <c r="A230" s="293">
        <v>1</v>
      </c>
      <c r="D230" s="295"/>
      <c r="E230" s="842" t="s">
        <v>926</v>
      </c>
      <c r="F230" s="847"/>
      <c r="G230" s="847"/>
      <c r="H230" s="856">
        <v>0</v>
      </c>
      <c r="I230" s="238">
        <v>0</v>
      </c>
      <c r="J230" s="238">
        <f>H230-I230</f>
        <v>0</v>
      </c>
    </row>
    <row r="231" spans="1:11" s="293" customFormat="1" ht="12" hidden="1" customHeight="1" x14ac:dyDescent="0.2">
      <c r="A231" s="293">
        <v>1</v>
      </c>
      <c r="D231" s="295"/>
      <c r="E231" s="853" t="s">
        <v>1509</v>
      </c>
      <c r="F231" s="853"/>
      <c r="G231" s="853"/>
      <c r="H231" s="487">
        <f>SUM(H228:H230)</f>
        <v>0</v>
      </c>
      <c r="I231" s="241">
        <f>SUM(I228:I230)</f>
        <v>0</v>
      </c>
      <c r="J231" s="241">
        <f>H231-I231</f>
        <v>0</v>
      </c>
    </row>
    <row r="232" spans="1:11" s="293" customFormat="1" ht="12" hidden="1" customHeight="1" x14ac:dyDescent="0.2">
      <c r="A232" s="293">
        <v>1</v>
      </c>
      <c r="D232" s="295"/>
      <c r="E232" s="847"/>
      <c r="F232" s="847"/>
      <c r="G232" s="847"/>
      <c r="H232" s="857"/>
      <c r="I232" s="251"/>
      <c r="J232" s="251"/>
    </row>
    <row r="233" spans="1:11" s="293" customFormat="1" ht="12" hidden="1" customHeight="1" x14ac:dyDescent="0.2">
      <c r="A233" s="293">
        <v>1</v>
      </c>
      <c r="D233" s="295"/>
      <c r="E233" s="1260" t="s">
        <v>1511</v>
      </c>
      <c r="F233" s="1260"/>
      <c r="G233" s="1260"/>
      <c r="H233" s="1260"/>
      <c r="I233" s="1260"/>
      <c r="J233" s="1260"/>
    </row>
    <row r="234" spans="1:11" s="293" customFormat="1" ht="12" hidden="1" customHeight="1" x14ac:dyDescent="0.2">
      <c r="A234" s="293">
        <v>1</v>
      </c>
      <c r="D234" s="295"/>
      <c r="E234" s="847" t="s">
        <v>1512</v>
      </c>
      <c r="F234" s="847"/>
      <c r="G234" s="847"/>
      <c r="H234" s="857"/>
      <c r="I234" s="251"/>
      <c r="J234" s="251"/>
    </row>
    <row r="235" spans="1:11" s="293" customFormat="1" ht="12" hidden="1" customHeight="1" x14ac:dyDescent="0.2">
      <c r="A235" s="293">
        <v>1</v>
      </c>
      <c r="D235" s="295"/>
      <c r="E235" s="847"/>
      <c r="F235" s="847"/>
      <c r="G235" s="847"/>
      <c r="H235" s="857"/>
      <c r="I235" s="251"/>
      <c r="J235" s="251"/>
    </row>
    <row r="236" spans="1:11" s="293" customFormat="1" ht="12" hidden="1" customHeight="1" x14ac:dyDescent="0.2">
      <c r="A236" s="216">
        <v>3</v>
      </c>
      <c r="C236" s="1">
        <v>122</v>
      </c>
      <c r="D236" s="295"/>
      <c r="E236" s="1261" t="str">
        <f ca="1">INDEX(TBLStructure[Full Note Title],MATCH(C236,TBLStructure[Model Reference],0))</f>
        <v>7.2DHidden: Financial assets reclassified</v>
      </c>
      <c r="F236" s="1261"/>
      <c r="G236" s="847"/>
      <c r="H236" s="857"/>
      <c r="I236" s="251"/>
      <c r="J236" s="251"/>
    </row>
    <row r="237" spans="1:11" s="293" customFormat="1" ht="22.15" hidden="1" customHeight="1" x14ac:dyDescent="0.2">
      <c r="A237" s="216">
        <v>3</v>
      </c>
      <c r="D237" s="295"/>
      <c r="E237" s="858"/>
      <c r="F237" s="858"/>
      <c r="G237" s="859"/>
      <c r="H237" s="860" t="s">
        <v>1513</v>
      </c>
      <c r="I237" s="860" t="s">
        <v>1514</v>
      </c>
      <c r="J237" s="860" t="s">
        <v>1515</v>
      </c>
    </row>
    <row r="238" spans="1:11" s="293" customFormat="1" ht="14.65" hidden="1" customHeight="1" x14ac:dyDescent="0.2">
      <c r="A238" s="216">
        <v>3</v>
      </c>
      <c r="D238" s="295"/>
      <c r="E238" s="1262" t="s">
        <v>1516</v>
      </c>
      <c r="F238" s="1262"/>
      <c r="G238" s="840"/>
      <c r="H238" s="840" t="s">
        <v>249</v>
      </c>
      <c r="I238" s="840" t="s">
        <v>249</v>
      </c>
      <c r="J238" s="840" t="s">
        <v>249</v>
      </c>
    </row>
    <row r="239" spans="1:11" s="293" customFormat="1" ht="14.65" hidden="1" customHeight="1" x14ac:dyDescent="0.2">
      <c r="A239" s="216">
        <v>3</v>
      </c>
      <c r="D239" s="295"/>
      <c r="E239" s="253" t="s">
        <v>926</v>
      </c>
      <c r="F239" s="253"/>
      <c r="G239" s="835"/>
      <c r="H239" s="836"/>
      <c r="I239" s="835"/>
      <c r="J239" s="836"/>
    </row>
    <row r="240" spans="1:11" s="293" customFormat="1" ht="33.6" hidden="1" customHeight="1" x14ac:dyDescent="0.2">
      <c r="A240" s="216">
        <v>3</v>
      </c>
      <c r="B240" s="216"/>
      <c r="D240" s="798"/>
      <c r="E240" s="1263" t="s">
        <v>1517</v>
      </c>
      <c r="F240" s="1263"/>
      <c r="G240" s="205" t="s">
        <v>1518</v>
      </c>
      <c r="H240" s="250">
        <v>0</v>
      </c>
      <c r="I240" s="250">
        <v>0</v>
      </c>
      <c r="J240" s="250">
        <v>0</v>
      </c>
      <c r="K240" s="251"/>
    </row>
    <row r="241" spans="1:10" s="293" customFormat="1" hidden="1" x14ac:dyDescent="0.2">
      <c r="A241" s="216">
        <v>3</v>
      </c>
      <c r="D241" s="295"/>
      <c r="E241" s="861" t="s">
        <v>1519</v>
      </c>
      <c r="F241" s="861"/>
      <c r="G241" s="861"/>
      <c r="H241" s="240">
        <f>SUM(H240)</f>
        <v>0</v>
      </c>
      <c r="I241" s="240">
        <f>SUM(I240)</f>
        <v>0</v>
      </c>
      <c r="J241" s="854">
        <f>SUM(J240)</f>
        <v>0</v>
      </c>
    </row>
    <row r="242" spans="1:10" s="293" customFormat="1" ht="12" hidden="1" customHeight="1" x14ac:dyDescent="0.2">
      <c r="A242" s="216">
        <v>3</v>
      </c>
      <c r="D242" s="295"/>
      <c r="E242" s="516"/>
      <c r="F242" s="516"/>
      <c r="G242" s="516"/>
      <c r="H242" s="516"/>
      <c r="I242" s="250"/>
      <c r="J242" s="251"/>
    </row>
    <row r="243" spans="1:10" s="293" customFormat="1" ht="34.15" hidden="1" customHeight="1" x14ac:dyDescent="0.2">
      <c r="A243" s="216">
        <v>3</v>
      </c>
      <c r="D243" s="295"/>
      <c r="E243" s="1207" t="s">
        <v>1520</v>
      </c>
      <c r="F243" s="1207"/>
      <c r="G243" s="1207"/>
      <c r="H243" s="1207"/>
      <c r="I243" s="1207"/>
      <c r="J243" s="1207"/>
    </row>
    <row r="244" spans="1:10" s="293" customFormat="1" ht="12" hidden="1" customHeight="1" x14ac:dyDescent="0.2">
      <c r="A244" s="216">
        <v>3</v>
      </c>
      <c r="D244" s="295"/>
      <c r="E244" s="516" t="s">
        <v>1521</v>
      </c>
      <c r="F244" s="516"/>
      <c r="G244" s="516"/>
      <c r="H244" s="516"/>
      <c r="I244" s="250"/>
      <c r="J244" s="251"/>
    </row>
    <row r="245" spans="1:10" s="293" customFormat="1" ht="12" hidden="1" customHeight="1" x14ac:dyDescent="0.2">
      <c r="A245" s="216"/>
      <c r="D245" s="295"/>
      <c r="E245" s="516"/>
      <c r="F245" s="516"/>
      <c r="G245" s="516"/>
      <c r="H245" s="516"/>
      <c r="I245" s="250"/>
      <c r="J245" s="251"/>
    </row>
    <row r="246" spans="1:10" s="293" customFormat="1" ht="31.9" hidden="1" customHeight="1" x14ac:dyDescent="0.2">
      <c r="A246" s="216">
        <v>1</v>
      </c>
      <c r="D246" s="266"/>
      <c r="E246" s="1207" t="s">
        <v>1522</v>
      </c>
      <c r="F246" s="1207"/>
      <c r="G246" s="1207"/>
      <c r="H246" s="1207"/>
      <c r="I246" s="1207"/>
      <c r="J246" s="1207"/>
    </row>
    <row r="247" spans="1:10" s="293" customFormat="1" ht="34.15" hidden="1" customHeight="1" x14ac:dyDescent="0.2">
      <c r="A247" s="216">
        <v>3</v>
      </c>
      <c r="D247" s="295"/>
      <c r="E247" s="1207" t="s">
        <v>1523</v>
      </c>
      <c r="F247" s="1207"/>
      <c r="G247" s="1207"/>
      <c r="H247" s="1207"/>
      <c r="I247" s="1207"/>
      <c r="J247" s="1207"/>
    </row>
    <row r="248" spans="1:10" s="293" customFormat="1" ht="12" hidden="1" customHeight="1" x14ac:dyDescent="0.2">
      <c r="A248" s="216">
        <v>3</v>
      </c>
      <c r="D248" s="295"/>
      <c r="E248" s="271"/>
      <c r="F248" s="216"/>
      <c r="G248" s="216"/>
      <c r="H248" s="216"/>
      <c r="I248" s="216"/>
      <c r="J248" s="216"/>
    </row>
    <row r="249" spans="1:10" s="293" customFormat="1" ht="12" hidden="1" customHeight="1" x14ac:dyDescent="0.2">
      <c r="A249" s="293">
        <v>1</v>
      </c>
      <c r="B249" s="1" t="s">
        <v>245</v>
      </c>
      <c r="C249" s="1">
        <v>123</v>
      </c>
      <c r="D249" s="295"/>
      <c r="E249" s="449" t="str">
        <f ca="1">INDEX(TBLStructure[Full Note Title],MATCH(C249,TBLStructure[Model Reference],0))</f>
        <v>7.2DHidden: Credit risk</v>
      </c>
      <c r="F249" s="449"/>
      <c r="G249" s="449"/>
      <c r="H249" s="449"/>
      <c r="I249" s="216"/>
      <c r="J249" s="216"/>
    </row>
    <row r="250" spans="1:10" s="293" customFormat="1" hidden="1" x14ac:dyDescent="0.2">
      <c r="A250" s="293">
        <v>1</v>
      </c>
      <c r="D250" s="295"/>
      <c r="E250" s="216"/>
      <c r="F250" s="216"/>
      <c r="G250" s="216"/>
      <c r="H250" s="216"/>
      <c r="I250" s="216"/>
      <c r="J250" s="216"/>
    </row>
    <row r="251" spans="1:10" s="293" customFormat="1" hidden="1" x14ac:dyDescent="0.2">
      <c r="A251" s="293">
        <v>1</v>
      </c>
      <c r="D251" s="295"/>
      <c r="E251" s="1260" t="s">
        <v>1524</v>
      </c>
      <c r="F251" s="1260"/>
      <c r="G251" s="1260"/>
      <c r="H251" s="1260"/>
      <c r="I251" s="1260"/>
      <c r="J251" s="1260"/>
    </row>
    <row r="252" spans="1:10" s="293" customFormat="1" hidden="1" x14ac:dyDescent="0.2">
      <c r="A252" s="293">
        <v>1</v>
      </c>
      <c r="D252" s="295"/>
      <c r="E252" s="1260" t="s">
        <v>1525</v>
      </c>
      <c r="F252" s="1260"/>
      <c r="G252" s="1260"/>
      <c r="H252" s="1260"/>
      <c r="I252" s="1260"/>
      <c r="J252" s="1260"/>
    </row>
    <row r="253" spans="1:10" s="293" customFormat="1" hidden="1" x14ac:dyDescent="0.2">
      <c r="A253" s="293">
        <v>1</v>
      </c>
      <c r="D253" s="295"/>
      <c r="E253" s="216"/>
      <c r="F253" s="216"/>
      <c r="G253" s="216"/>
      <c r="H253" s="216"/>
      <c r="I253" s="837" t="str">
        <f>Contents!F3</f>
        <v>20X2</v>
      </c>
      <c r="J253" s="838" t="str">
        <f>Contents!F4</f>
        <v>20X1</v>
      </c>
    </row>
    <row r="254" spans="1:10" s="293" customFormat="1" ht="13.5" hidden="1" thickBot="1" x14ac:dyDescent="0.25">
      <c r="A254" s="293">
        <v>1</v>
      </c>
      <c r="D254" s="295"/>
      <c r="E254" s="505"/>
      <c r="F254" s="505"/>
      <c r="G254" s="505"/>
      <c r="H254" s="505"/>
      <c r="I254" s="231" t="s">
        <v>249</v>
      </c>
      <c r="J254" s="232" t="s">
        <v>249</v>
      </c>
    </row>
    <row r="255" spans="1:10" s="293" customFormat="1" hidden="1" x14ac:dyDescent="0.2">
      <c r="A255" s="293">
        <v>1</v>
      </c>
      <c r="D255" s="295"/>
      <c r="E255" s="1259" t="s">
        <v>1526</v>
      </c>
      <c r="F255" s="1259"/>
      <c r="G255" s="1259"/>
      <c r="H255" s="1259"/>
      <c r="I255" s="1259"/>
      <c r="J255" s="1259"/>
    </row>
    <row r="256" spans="1:10" s="293" customFormat="1" hidden="1" x14ac:dyDescent="0.2">
      <c r="A256" s="293">
        <v>1</v>
      </c>
      <c r="D256" s="295"/>
      <c r="E256" s="216"/>
      <c r="F256" s="216"/>
      <c r="G256" s="216"/>
      <c r="H256" s="216"/>
      <c r="I256" s="216"/>
      <c r="J256" s="216"/>
    </row>
    <row r="257" spans="1:10" s="293" customFormat="1" ht="12" hidden="1" customHeight="1" x14ac:dyDescent="0.2">
      <c r="A257" s="293">
        <v>1</v>
      </c>
      <c r="D257" s="295"/>
      <c r="E257" s="1258" t="s">
        <v>1527</v>
      </c>
      <c r="F257" s="1258"/>
      <c r="G257" s="1258"/>
      <c r="H257" s="1258"/>
      <c r="I257" s="1258"/>
      <c r="J257" s="1258"/>
    </row>
    <row r="258" spans="1:10" s="293" customFormat="1" ht="12" hidden="1" customHeight="1" x14ac:dyDescent="0.2">
      <c r="A258" s="293">
        <v>1</v>
      </c>
      <c r="D258" s="295"/>
      <c r="E258" s="277" t="s">
        <v>926</v>
      </c>
      <c r="F258" s="277"/>
      <c r="G258" s="277"/>
      <c r="H258" s="277"/>
      <c r="I258" s="261">
        <v>0</v>
      </c>
      <c r="J258" s="262">
        <v>0</v>
      </c>
    </row>
    <row r="259" spans="1:10" s="293" customFormat="1" ht="22.9" hidden="1" customHeight="1" x14ac:dyDescent="0.2">
      <c r="A259" s="293">
        <v>1</v>
      </c>
      <c r="D259" s="295"/>
      <c r="E259" s="1259" t="s">
        <v>1528</v>
      </c>
      <c r="F259" s="1259"/>
      <c r="G259" s="1259"/>
      <c r="H259" s="522"/>
      <c r="I259" s="52">
        <f>SUM(I257:I258)</f>
        <v>0</v>
      </c>
      <c r="J259" s="258">
        <f>SUM(J257:J258)</f>
        <v>0</v>
      </c>
    </row>
    <row r="260" spans="1:10" s="293" customFormat="1" ht="12" hidden="1" customHeight="1" x14ac:dyDescent="0.2">
      <c r="A260" s="293">
        <v>1</v>
      </c>
      <c r="D260" s="295"/>
      <c r="E260" s="216"/>
      <c r="F260" s="216"/>
      <c r="G260" s="216"/>
      <c r="H260" s="216"/>
      <c r="I260" s="216"/>
      <c r="J260" s="216"/>
    </row>
    <row r="261" spans="1:10" s="293" customFormat="1" ht="12" hidden="1" customHeight="1" x14ac:dyDescent="0.2">
      <c r="A261" s="293">
        <v>1</v>
      </c>
      <c r="D261" s="295"/>
      <c r="E261" s="1258" t="s">
        <v>1527</v>
      </c>
      <c r="F261" s="1258"/>
      <c r="G261" s="1258"/>
      <c r="H261" s="1258"/>
      <c r="I261" s="1258"/>
      <c r="J261" s="1258"/>
    </row>
    <row r="262" spans="1:10" s="293" customFormat="1" ht="12" hidden="1" customHeight="1" x14ac:dyDescent="0.2">
      <c r="A262" s="293">
        <v>1</v>
      </c>
      <c r="D262" s="295"/>
      <c r="E262" s="277" t="s">
        <v>926</v>
      </c>
      <c r="F262" s="277"/>
      <c r="G262" s="277"/>
      <c r="H262" s="277"/>
      <c r="I262" s="261">
        <v>0</v>
      </c>
      <c r="J262" s="262">
        <v>0</v>
      </c>
    </row>
    <row r="263" spans="1:10" s="293" customFormat="1" ht="23.65" hidden="1" customHeight="1" x14ac:dyDescent="0.2">
      <c r="A263" s="293">
        <v>1</v>
      </c>
      <c r="D263" s="295"/>
      <c r="E263" s="1259" t="s">
        <v>1528</v>
      </c>
      <c r="F263" s="1259"/>
      <c r="G263" s="1259"/>
      <c r="H263" s="522"/>
      <c r="I263" s="52">
        <f>SUM(I261:I262)</f>
        <v>0</v>
      </c>
      <c r="J263" s="258">
        <f>SUM(J261:J262)</f>
        <v>0</v>
      </c>
    </row>
    <row r="264" spans="1:10" s="293" customFormat="1" hidden="1" x14ac:dyDescent="0.2">
      <c r="A264" s="293">
        <v>1</v>
      </c>
      <c r="D264" s="295"/>
      <c r="E264" s="522"/>
      <c r="F264" s="522"/>
      <c r="G264" s="522"/>
      <c r="H264" s="522"/>
      <c r="I264" s="261"/>
      <c r="J264" s="262"/>
    </row>
    <row r="265" spans="1:10" s="293" customFormat="1" ht="29.65" hidden="1" customHeight="1" x14ac:dyDescent="0.2">
      <c r="A265" s="293">
        <v>1</v>
      </c>
      <c r="D265" s="295"/>
      <c r="E265" s="1207" t="s">
        <v>1529</v>
      </c>
      <c r="F265" s="1207"/>
      <c r="G265" s="1207"/>
      <c r="H265" s="1207"/>
      <c r="I265" s="1207"/>
      <c r="J265" s="1207"/>
    </row>
    <row r="266" spans="1:10" s="293" customFormat="1" ht="105.6" hidden="1" customHeight="1" x14ac:dyDescent="0.2">
      <c r="A266" s="293">
        <v>1</v>
      </c>
      <c r="D266" s="295"/>
      <c r="E266" s="1144" t="s">
        <v>1530</v>
      </c>
      <c r="F266" s="1144"/>
      <c r="G266" s="1144"/>
      <c r="H266" s="1144"/>
      <c r="I266" s="1144"/>
      <c r="J266" s="1144"/>
    </row>
    <row r="267" spans="1:10" s="293" customFormat="1" hidden="1" x14ac:dyDescent="0.2">
      <c r="A267" s="293">
        <v>1</v>
      </c>
      <c r="D267" s="295"/>
      <c r="E267" s="302"/>
      <c r="F267" s="302"/>
      <c r="G267" s="302"/>
      <c r="H267" s="302"/>
      <c r="I267" s="302"/>
      <c r="J267" s="302"/>
    </row>
    <row r="268" spans="1:10" x14ac:dyDescent="0.2">
      <c r="E268" s="1086"/>
      <c r="F268" s="1086"/>
      <c r="G268" s="1086"/>
      <c r="H268" s="1086"/>
      <c r="I268" s="1086"/>
      <c r="J268" s="1086"/>
    </row>
  </sheetData>
  <mergeCells count="59">
    <mergeCell ref="E17:G17"/>
    <mergeCell ref="B1:C1"/>
    <mergeCell ref="D4:D6"/>
    <mergeCell ref="E11:G11"/>
    <mergeCell ref="E13:G13"/>
    <mergeCell ref="E15:G15"/>
    <mergeCell ref="E44:G44"/>
    <mergeCell ref="E19:G19"/>
    <mergeCell ref="E21:G21"/>
    <mergeCell ref="E23:G23"/>
    <mergeCell ref="E25:G25"/>
    <mergeCell ref="E30:F30"/>
    <mergeCell ref="E33:G33"/>
    <mergeCell ref="E35:G35"/>
    <mergeCell ref="E36:G36"/>
    <mergeCell ref="E39:G39"/>
    <mergeCell ref="E40:G40"/>
    <mergeCell ref="E42:G42"/>
    <mergeCell ref="E136:H136"/>
    <mergeCell ref="A49:XFD92"/>
    <mergeCell ref="D97:D99"/>
    <mergeCell ref="E102:G102"/>
    <mergeCell ref="D104:D106"/>
    <mergeCell ref="E104:G104"/>
    <mergeCell ref="E113:G113"/>
    <mergeCell ref="D120:D121"/>
    <mergeCell ref="E120:H120"/>
    <mergeCell ref="E127:H127"/>
    <mergeCell ref="E129:G129"/>
    <mergeCell ref="E134:H134"/>
    <mergeCell ref="E226:J226"/>
    <mergeCell ref="E138:J138"/>
    <mergeCell ref="E154:H154"/>
    <mergeCell ref="E155:H155"/>
    <mergeCell ref="E161:H161"/>
    <mergeCell ref="E165:J165"/>
    <mergeCell ref="E192:J192"/>
    <mergeCell ref="E193:J193"/>
    <mergeCell ref="E201:J201"/>
    <mergeCell ref="E210:J210"/>
    <mergeCell ref="E217:J217"/>
    <mergeCell ref="E219:J219"/>
    <mergeCell ref="E259:G259"/>
    <mergeCell ref="E233:J233"/>
    <mergeCell ref="E236:F236"/>
    <mergeCell ref="E238:F238"/>
    <mergeCell ref="E240:F240"/>
    <mergeCell ref="E243:J243"/>
    <mergeCell ref="E246:J246"/>
    <mergeCell ref="E247:J247"/>
    <mergeCell ref="E251:J251"/>
    <mergeCell ref="E252:J252"/>
    <mergeCell ref="E255:J255"/>
    <mergeCell ref="E257:J257"/>
    <mergeCell ref="E261:J261"/>
    <mergeCell ref="E263:G263"/>
    <mergeCell ref="E265:J265"/>
    <mergeCell ref="E266:J266"/>
    <mergeCell ref="E268:J268"/>
  </mergeCells>
  <printOptions horizontalCentered="1"/>
  <pageMargins left="0.23622047244094491" right="0.23622047244094491" top="0.74803149606299213" bottom="0.74803149606299213" header="0.31496062992125984" footer="0.31496062992125984"/>
  <pageSetup paperSize="9" scale="96" fitToWidth="0" fitToHeight="0" orientation="portrait" r:id="rId1"/>
  <rowBreaks count="2" manualBreakCount="2">
    <brk id="48" min="4" max="9" man="1"/>
    <brk id="92" min="4" max="9" man="1"/>
  </rowBreaks>
  <customProperties>
    <customPr name="_pios_id" r:id="rId2"/>
  </customProperties>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08E7-6D9C-4A01-9BB9-788B5C0CB628}">
  <sheetPr codeName="Sheet52">
    <tabColor theme="0" tint="-0.499984740745262"/>
  </sheetPr>
  <dimension ref="A1:M41"/>
  <sheetViews>
    <sheetView showGridLines="0" view="pageBreakPreview" topLeftCell="D1" zoomScaleNormal="100" zoomScaleSheetLayoutView="100" workbookViewId="0">
      <selection activeCell="D1" sqref="D1"/>
    </sheetView>
  </sheetViews>
  <sheetFormatPr defaultRowHeight="12.75" x14ac:dyDescent="0.2"/>
  <cols>
    <col min="1" max="1" width="8.7109375" style="213" hidden="1" customWidth="1"/>
    <col min="2" max="2" width="3.7109375" style="213" hidden="1" customWidth="1"/>
    <col min="3" max="3" width="5.42578125" style="213" hidden="1" customWidth="1"/>
    <col min="4" max="4" width="15.42578125" style="215" customWidth="1"/>
    <col min="5" max="5" width="59.7109375" style="215" customWidth="1"/>
    <col min="6" max="7" width="11.7109375" style="215" customWidth="1"/>
    <col min="8" max="9667" width="9.140625" style="213"/>
    <col min="9668" max="9668" width="9.28515625" style="213" customWidth="1"/>
    <col min="9669" max="16384" width="9.140625" style="213"/>
  </cols>
  <sheetData>
    <row r="1" spans="1:7" x14ac:dyDescent="0.2">
      <c r="A1" s="213" t="s">
        <v>0</v>
      </c>
      <c r="B1" s="1143" t="s">
        <v>243</v>
      </c>
      <c r="C1" s="1143"/>
    </row>
    <row r="2" spans="1:7" x14ac:dyDescent="0.2">
      <c r="A2" s="213">
        <v>3</v>
      </c>
      <c r="B2" s="213" t="s">
        <v>577</v>
      </c>
      <c r="C2" s="213">
        <v>126</v>
      </c>
      <c r="E2" s="224" t="str">
        <f ca="1">INDEX(TBLStructure[Number],MATCH(C2,TBLStructure[Model Reference],0))&amp;"."&amp;INDEX(TBLStructure[Sub Number],MATCH(C2,TBLStructure[Model Reference],0))&amp;" "&amp;INDEX(TBLStructure[Sub-category],MATCH(C2,TBLStructure[Model Reference],0))</f>
        <v>7.2 Financial Instruments</v>
      </c>
      <c r="F2" s="224"/>
      <c r="G2" s="224"/>
    </row>
    <row r="3" spans="1:7" s="215" customFormat="1" x14ac:dyDescent="0.2">
      <c r="A3" s="213">
        <v>3</v>
      </c>
      <c r="E3" s="459"/>
      <c r="F3" s="459"/>
      <c r="G3" s="459"/>
    </row>
    <row r="4" spans="1:7" s="215" customFormat="1" x14ac:dyDescent="0.2">
      <c r="A4" s="213">
        <v>3</v>
      </c>
      <c r="E4" s="209"/>
      <c r="F4" s="392" t="str">
        <f>Contents!F3</f>
        <v>20X2</v>
      </c>
      <c r="G4" s="393" t="str">
        <f>Contents!F4</f>
        <v>20X1</v>
      </c>
    </row>
    <row r="5" spans="1:7" s="215" customFormat="1" ht="13.5" thickBot="1" x14ac:dyDescent="0.25">
      <c r="A5" s="213">
        <v>3</v>
      </c>
      <c r="E5" s="230"/>
      <c r="F5" s="279" t="s">
        <v>305</v>
      </c>
      <c r="G5" s="280" t="s">
        <v>305</v>
      </c>
    </row>
    <row r="6" spans="1:7" s="215" customFormat="1" ht="12" customHeight="1" x14ac:dyDescent="0.2">
      <c r="A6" s="213">
        <v>3</v>
      </c>
      <c r="F6" s="474"/>
      <c r="G6" s="819"/>
    </row>
    <row r="7" spans="1:7" ht="12" customHeight="1" x14ac:dyDescent="0.2">
      <c r="A7" s="213">
        <v>3</v>
      </c>
      <c r="B7" s="1" t="s">
        <v>245</v>
      </c>
      <c r="C7" s="1">
        <v>126</v>
      </c>
      <c r="D7" s="3"/>
      <c r="E7" s="448" t="str">
        <f ca="1">INDEX(TBLStructure[Full Note Title],MATCH(C7,TBLStructure[Model Reference],0))</f>
        <v>7.2D: Assets pledged or held as collateral</v>
      </c>
    </row>
    <row r="8" spans="1:7" ht="12" customHeight="1" x14ac:dyDescent="0.2">
      <c r="A8" s="213">
        <v>3</v>
      </c>
      <c r="E8" s="396" t="s">
        <v>1531</v>
      </c>
    </row>
    <row r="9" spans="1:7" ht="12" customHeight="1" x14ac:dyDescent="0.2">
      <c r="A9" s="213">
        <v>3</v>
      </c>
      <c r="D9" s="245" t="s">
        <v>1532</v>
      </c>
      <c r="E9" s="249" t="s">
        <v>1533</v>
      </c>
    </row>
    <row r="10" spans="1:7" ht="12" customHeight="1" x14ac:dyDescent="0.2">
      <c r="A10" s="213">
        <v>3</v>
      </c>
      <c r="D10" s="245"/>
      <c r="E10" s="244" t="s">
        <v>1534</v>
      </c>
      <c r="F10" s="28">
        <v>0</v>
      </c>
      <c r="G10" s="29">
        <v>0</v>
      </c>
    </row>
    <row r="11" spans="1:7" ht="12" customHeight="1" x14ac:dyDescent="0.2">
      <c r="A11" s="213">
        <v>3</v>
      </c>
      <c r="D11" s="245"/>
      <c r="E11" s="396" t="s">
        <v>1535</v>
      </c>
      <c r="F11" s="35">
        <f>SUM(F9:F10)</f>
        <v>0</v>
      </c>
      <c r="G11" s="36">
        <f>SUM(G9:G10)</f>
        <v>0</v>
      </c>
    </row>
    <row r="12" spans="1:7" ht="12" customHeight="1" x14ac:dyDescent="0.2">
      <c r="A12" s="213">
        <v>3</v>
      </c>
      <c r="E12" s="396"/>
      <c r="F12" s="40"/>
      <c r="G12" s="41"/>
    </row>
    <row r="13" spans="1:7" x14ac:dyDescent="0.2">
      <c r="A13" s="213">
        <v>3</v>
      </c>
      <c r="D13" s="245" t="s">
        <v>1536</v>
      </c>
      <c r="E13" s="408" t="s">
        <v>1537</v>
      </c>
      <c r="F13" s="28"/>
      <c r="G13" s="29"/>
    </row>
    <row r="14" spans="1:7" ht="12" hidden="1" customHeight="1" x14ac:dyDescent="0.2">
      <c r="A14" s="213">
        <v>3</v>
      </c>
      <c r="D14" s="245"/>
      <c r="E14" s="396"/>
      <c r="F14" s="40"/>
      <c r="G14" s="41"/>
    </row>
    <row r="15" spans="1:7" hidden="1" x14ac:dyDescent="0.2">
      <c r="A15" s="213">
        <v>1</v>
      </c>
      <c r="E15" s="396" t="s">
        <v>1538</v>
      </c>
    </row>
    <row r="16" spans="1:7" ht="12" hidden="1" customHeight="1" x14ac:dyDescent="0.2">
      <c r="A16" s="213">
        <v>1</v>
      </c>
      <c r="E16" s="249" t="s">
        <v>1539</v>
      </c>
    </row>
    <row r="17" spans="1:7" ht="12" hidden="1" customHeight="1" x14ac:dyDescent="0.2">
      <c r="A17" s="213">
        <v>1</v>
      </c>
      <c r="E17" s="244" t="s">
        <v>1540</v>
      </c>
      <c r="F17" s="31">
        <v>0</v>
      </c>
      <c r="G17" s="32">
        <v>0</v>
      </c>
    </row>
    <row r="18" spans="1:7" ht="13.5" hidden="1" customHeight="1" x14ac:dyDescent="0.2">
      <c r="A18" s="213">
        <v>1</v>
      </c>
      <c r="E18" s="244" t="s">
        <v>1541</v>
      </c>
      <c r="F18" s="31">
        <v>0</v>
      </c>
      <c r="G18" s="32">
        <v>0</v>
      </c>
    </row>
    <row r="19" spans="1:7" ht="12" hidden="1" customHeight="1" x14ac:dyDescent="0.2">
      <c r="A19" s="213">
        <v>1</v>
      </c>
      <c r="E19" s="396" t="s">
        <v>1542</v>
      </c>
      <c r="F19" s="60">
        <f>SUM(F16:F18)</f>
        <v>0</v>
      </c>
      <c r="G19" s="61">
        <f>SUM(G16:G18)</f>
        <v>0</v>
      </c>
    </row>
    <row r="20" spans="1:7" ht="12" hidden="1" customHeight="1" x14ac:dyDescent="0.2">
      <c r="A20" s="213">
        <v>1</v>
      </c>
      <c r="E20" s="396"/>
      <c r="F20" s="92"/>
      <c r="G20" s="93"/>
    </row>
    <row r="21" spans="1:7" ht="12" hidden="1" customHeight="1" x14ac:dyDescent="0.2">
      <c r="A21" s="213">
        <v>1</v>
      </c>
      <c r="E21" s="408" t="s">
        <v>1543</v>
      </c>
      <c r="F21" s="31"/>
      <c r="G21" s="32"/>
    </row>
    <row r="22" spans="1:7" ht="12" hidden="1" customHeight="1" x14ac:dyDescent="0.2">
      <c r="A22" s="213">
        <v>1</v>
      </c>
      <c r="E22" s="1086" t="s">
        <v>1544</v>
      </c>
      <c r="F22" s="1086"/>
      <c r="G22" s="1086"/>
    </row>
    <row r="23" spans="1:7" ht="12" hidden="1" customHeight="1" x14ac:dyDescent="0.2">
      <c r="A23" s="213">
        <v>1</v>
      </c>
      <c r="E23" s="408" t="s">
        <v>1545</v>
      </c>
      <c r="F23" s="31"/>
      <c r="G23" s="32"/>
    </row>
    <row r="24" spans="1:7" ht="10.9" hidden="1" customHeight="1" x14ac:dyDescent="0.2">
      <c r="A24" s="213">
        <v>1</v>
      </c>
      <c r="E24" s="1086" t="s">
        <v>1544</v>
      </c>
      <c r="F24" s="1086"/>
      <c r="G24" s="1086"/>
    </row>
    <row r="25" spans="1:7" ht="12" customHeight="1" x14ac:dyDescent="0.2">
      <c r="A25" s="213">
        <v>1</v>
      </c>
      <c r="E25" s="245"/>
      <c r="F25" s="245"/>
      <c r="G25" s="245"/>
    </row>
    <row r="26" spans="1:7" x14ac:dyDescent="0.2">
      <c r="E26" s="1086"/>
      <c r="F26" s="1086"/>
      <c r="G26" s="1086"/>
    </row>
    <row r="41" spans="13:13" x14ac:dyDescent="0.2">
      <c r="M41" s="826"/>
    </row>
  </sheetData>
  <mergeCells count="4">
    <mergeCell ref="B1:C1"/>
    <mergeCell ref="E22:G22"/>
    <mergeCell ref="E24:G24"/>
    <mergeCell ref="E26:G26"/>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7711-267A-4E64-A10D-D236619D7A55}">
  <sheetPr codeName="Sheet25">
    <tabColor theme="0" tint="-0.499984740745262"/>
  </sheetPr>
  <dimension ref="A1:K418"/>
  <sheetViews>
    <sheetView showGridLines="0" view="pageBreakPreview" topLeftCell="D1" zoomScaleNormal="100" zoomScaleSheetLayoutView="100" workbookViewId="0">
      <selection activeCell="D1" sqref="D1"/>
    </sheetView>
  </sheetViews>
  <sheetFormatPr defaultRowHeight="12.75" x14ac:dyDescent="0.2"/>
  <cols>
    <col min="1" max="1" width="6.28515625" style="213" hidden="1" customWidth="1"/>
    <col min="2" max="2" width="7.5703125" style="213" hidden="1" customWidth="1"/>
    <col min="3" max="3" width="10.42578125" style="213" hidden="1" customWidth="1"/>
    <col min="4" max="4" width="17.5703125" style="215" customWidth="1"/>
    <col min="5" max="5" width="30.7109375" style="215" customWidth="1"/>
    <col min="6" max="9" width="10.7109375" style="215" customWidth="1"/>
    <col min="10" max="10" width="10.42578125" style="215" customWidth="1"/>
    <col min="11" max="9660" width="9.140625" style="213"/>
    <col min="9661" max="9661" width="9.28515625" style="213" customWidth="1"/>
    <col min="9662" max="16384" width="9.140625" style="213"/>
  </cols>
  <sheetData>
    <row r="1" spans="1:10" x14ac:dyDescent="0.2">
      <c r="A1" s="213" t="s">
        <v>0</v>
      </c>
      <c r="B1" s="1143" t="s">
        <v>243</v>
      </c>
      <c r="C1" s="1143"/>
      <c r="D1" s="215" t="s">
        <v>1082</v>
      </c>
    </row>
    <row r="2" spans="1:10" x14ac:dyDescent="0.2">
      <c r="A2" s="213">
        <v>3</v>
      </c>
      <c r="B2" s="213" t="s">
        <v>577</v>
      </c>
      <c r="C2" s="213">
        <v>127</v>
      </c>
      <c r="E2" s="315" t="str">
        <f ca="1">INDEX(TBLStructure[Number],MATCH(C2,TBLStructure[Model Reference],0))&amp;"."&amp;INDEX(TBLStructure[Sub Number],MATCH(C2,TBLStructure[Model Reference],0))&amp;" "&amp;INDEX(TBLStructure[Sub-category],MATCH(C2,TBLStructure[Model Reference],0))</f>
        <v>7.3 Administered - Financial Instruments</v>
      </c>
      <c r="F2" s="315"/>
      <c r="G2" s="315"/>
      <c r="H2" s="315"/>
      <c r="I2" s="315"/>
      <c r="J2" s="315"/>
    </row>
    <row r="3" spans="1:10" x14ac:dyDescent="0.2">
      <c r="A3" s="213">
        <v>3</v>
      </c>
      <c r="E3" s="687"/>
      <c r="F3" s="687"/>
      <c r="G3" s="687"/>
      <c r="H3" s="687"/>
      <c r="I3" s="687"/>
      <c r="J3" s="687"/>
    </row>
    <row r="4" spans="1:10" s="215" customFormat="1" x14ac:dyDescent="0.2">
      <c r="A4" s="213">
        <v>3</v>
      </c>
      <c r="E4" s="627"/>
      <c r="F4" s="627"/>
      <c r="G4" s="627"/>
      <c r="H4" s="627"/>
      <c r="I4" s="317" t="str">
        <f>Contents!F3</f>
        <v>20X2</v>
      </c>
      <c r="J4" s="318" t="str">
        <f>Contents!F4</f>
        <v>20X1</v>
      </c>
    </row>
    <row r="5" spans="1:10" s="215" customFormat="1" ht="13.5" thickBot="1" x14ac:dyDescent="0.25">
      <c r="A5" s="213">
        <v>3</v>
      </c>
      <c r="E5" s="319"/>
      <c r="F5" s="319"/>
      <c r="G5" s="319"/>
      <c r="H5" s="319"/>
      <c r="I5" s="320" t="s">
        <v>305</v>
      </c>
      <c r="J5" s="321" t="s">
        <v>305</v>
      </c>
    </row>
    <row r="6" spans="1:10" s="215" customFormat="1" ht="12" customHeight="1" x14ac:dyDescent="0.2">
      <c r="A6" s="213">
        <v>3</v>
      </c>
      <c r="D6" s="216"/>
      <c r="E6" s="576"/>
      <c r="F6" s="576"/>
      <c r="G6" s="576"/>
      <c r="H6" s="316"/>
      <c r="I6" s="322"/>
      <c r="J6" s="323"/>
    </row>
    <row r="7" spans="1:10" s="215" customFormat="1" ht="12" customHeight="1" x14ac:dyDescent="0.2">
      <c r="A7" s="213">
        <v>3</v>
      </c>
      <c r="B7" s="215" t="s">
        <v>245</v>
      </c>
      <c r="C7" s="215">
        <v>127</v>
      </c>
      <c r="D7" s="39" t="s">
        <v>1422</v>
      </c>
      <c r="E7" s="862" t="str">
        <f ca="1">INDEX(TBLStructure[Full Note Title],MATCH(C7,TBLStructure[Model Reference],0))</f>
        <v>7.3A: Categories of financial instruments</v>
      </c>
      <c r="F7" s="862"/>
      <c r="G7" s="862"/>
      <c r="H7" s="386"/>
      <c r="I7" s="316"/>
      <c r="J7" s="316"/>
    </row>
    <row r="8" spans="1:10" s="215" customFormat="1" ht="12" customHeight="1" x14ac:dyDescent="0.2">
      <c r="A8" s="213">
        <v>3</v>
      </c>
      <c r="D8" s="39" t="s">
        <v>1423</v>
      </c>
      <c r="E8" s="566" t="s">
        <v>1424</v>
      </c>
      <c r="F8" s="566"/>
      <c r="G8" s="566"/>
      <c r="H8" s="327"/>
      <c r="I8" s="122"/>
      <c r="J8" s="123"/>
    </row>
    <row r="9" spans="1:10" s="215" customFormat="1" ht="12" customHeight="1" x14ac:dyDescent="0.2">
      <c r="A9" s="213">
        <v>3</v>
      </c>
      <c r="D9" s="216"/>
      <c r="E9" s="679" t="s">
        <v>926</v>
      </c>
      <c r="F9" s="566"/>
      <c r="G9" s="566"/>
      <c r="H9" s="108"/>
      <c r="I9" s="108">
        <v>0</v>
      </c>
      <c r="J9" s="646">
        <v>0</v>
      </c>
    </row>
    <row r="10" spans="1:10" s="215" customFormat="1" ht="12" customHeight="1" x14ac:dyDescent="0.2">
      <c r="A10" s="213">
        <v>3</v>
      </c>
      <c r="D10" s="216"/>
      <c r="E10" s="566" t="s">
        <v>1426</v>
      </c>
      <c r="F10" s="566"/>
      <c r="G10" s="566"/>
      <c r="H10" s="108"/>
      <c r="I10" s="114">
        <f>SUM(I8:I9)</f>
        <v>0</v>
      </c>
      <c r="J10" s="650">
        <f>SUM(J8:J9)</f>
        <v>0</v>
      </c>
    </row>
    <row r="11" spans="1:10" s="215" customFormat="1" ht="12" customHeight="1" x14ac:dyDescent="0.2">
      <c r="A11" s="213">
        <v>3</v>
      </c>
      <c r="D11" s="216"/>
      <c r="E11" s="566"/>
      <c r="F11" s="566"/>
      <c r="G11" s="566"/>
      <c r="H11" s="327"/>
      <c r="I11" s="122"/>
      <c r="J11" s="622"/>
    </row>
    <row r="12" spans="1:10" s="215" customFormat="1" ht="22.5" customHeight="1" x14ac:dyDescent="0.2">
      <c r="A12" s="213">
        <v>3</v>
      </c>
      <c r="D12" s="295" t="s">
        <v>1427</v>
      </c>
      <c r="E12" s="1283" t="s">
        <v>1428</v>
      </c>
      <c r="F12" s="1283"/>
      <c r="G12" s="1283"/>
      <c r="H12" s="327"/>
      <c r="I12" s="122"/>
      <c r="J12" s="622"/>
    </row>
    <row r="13" spans="1:10" s="215" customFormat="1" ht="12" customHeight="1" x14ac:dyDescent="0.2">
      <c r="A13" s="213">
        <v>3</v>
      </c>
      <c r="D13" s="216"/>
      <c r="E13" s="679" t="s">
        <v>926</v>
      </c>
      <c r="F13" s="566"/>
      <c r="G13" s="566"/>
      <c r="H13" s="108"/>
      <c r="I13" s="108">
        <v>0</v>
      </c>
      <c r="J13" s="646">
        <v>0</v>
      </c>
    </row>
    <row r="14" spans="1:10" s="215" customFormat="1" ht="21.75" customHeight="1" x14ac:dyDescent="0.2">
      <c r="A14" s="213">
        <v>3</v>
      </c>
      <c r="D14" s="216"/>
      <c r="E14" s="1283" t="s">
        <v>1429</v>
      </c>
      <c r="F14" s="1283"/>
      <c r="G14" s="1283"/>
      <c r="H14" s="108"/>
      <c r="I14" s="114">
        <f>SUM(I12:I13)</f>
        <v>0</v>
      </c>
      <c r="J14" s="650">
        <f>SUM(J12:J13)</f>
        <v>0</v>
      </c>
    </row>
    <row r="15" spans="1:10" s="215" customFormat="1" ht="12" customHeight="1" x14ac:dyDescent="0.2">
      <c r="A15" s="213">
        <v>3</v>
      </c>
      <c r="D15" s="216"/>
      <c r="E15" s="566"/>
      <c r="F15" s="566"/>
      <c r="G15" s="566"/>
      <c r="H15" s="327"/>
      <c r="I15" s="122"/>
      <c r="J15" s="622"/>
    </row>
    <row r="16" spans="1:10" s="215" customFormat="1" ht="24" customHeight="1" x14ac:dyDescent="0.2">
      <c r="A16" s="213">
        <v>3</v>
      </c>
      <c r="D16" s="266" t="s">
        <v>1430</v>
      </c>
      <c r="E16" s="1283" t="s">
        <v>1431</v>
      </c>
      <c r="F16" s="1283"/>
      <c r="G16" s="1283"/>
      <c r="H16" s="327"/>
      <c r="I16" s="122"/>
      <c r="J16" s="622"/>
    </row>
    <row r="17" spans="1:10" s="215" customFormat="1" ht="12" customHeight="1" x14ac:dyDescent="0.2">
      <c r="A17" s="213">
        <v>3</v>
      </c>
      <c r="D17" s="216"/>
      <c r="E17" s="679" t="s">
        <v>926</v>
      </c>
      <c r="F17" s="566"/>
      <c r="G17" s="566"/>
      <c r="H17" s="108"/>
      <c r="I17" s="108">
        <v>0</v>
      </c>
      <c r="J17" s="646">
        <v>0</v>
      </c>
    </row>
    <row r="18" spans="1:10" s="215" customFormat="1" ht="22.15" customHeight="1" x14ac:dyDescent="0.2">
      <c r="A18" s="213">
        <v>3</v>
      </c>
      <c r="D18" s="216"/>
      <c r="E18" s="1283" t="s">
        <v>1432</v>
      </c>
      <c r="F18" s="1283"/>
      <c r="G18" s="1283"/>
      <c r="H18" s="108"/>
      <c r="I18" s="114">
        <f>SUM(I16:I17)</f>
        <v>0</v>
      </c>
      <c r="J18" s="650">
        <f>SUM(J16:J17)</f>
        <v>0</v>
      </c>
    </row>
    <row r="19" spans="1:10" s="215" customFormat="1" ht="12" customHeight="1" x14ac:dyDescent="0.2">
      <c r="A19" s="213">
        <v>3</v>
      </c>
      <c r="D19" s="216"/>
      <c r="E19" s="566"/>
      <c r="F19" s="566"/>
      <c r="G19" s="566"/>
      <c r="H19" s="327"/>
      <c r="I19" s="122"/>
      <c r="J19" s="622"/>
    </row>
    <row r="20" spans="1:10" s="215" customFormat="1" ht="12" customHeight="1" x14ac:dyDescent="0.2">
      <c r="A20" s="213">
        <v>2</v>
      </c>
      <c r="D20" s="216" t="s">
        <v>1433</v>
      </c>
      <c r="E20" s="1283" t="s">
        <v>1434</v>
      </c>
      <c r="F20" s="1283"/>
      <c r="G20" s="1283"/>
      <c r="H20" s="542"/>
      <c r="I20" s="108"/>
      <c r="J20" s="646"/>
    </row>
    <row r="21" spans="1:10" s="215" customFormat="1" ht="12" customHeight="1" x14ac:dyDescent="0.2">
      <c r="A21" s="213">
        <v>2</v>
      </c>
      <c r="D21" s="216"/>
      <c r="E21" s="679" t="s">
        <v>926</v>
      </c>
      <c r="F21" s="679"/>
      <c r="G21" s="679"/>
      <c r="H21" s="108"/>
      <c r="I21" s="108">
        <v>0</v>
      </c>
      <c r="J21" s="646">
        <v>0</v>
      </c>
    </row>
    <row r="22" spans="1:10" s="215" customFormat="1" ht="12" customHeight="1" x14ac:dyDescent="0.2">
      <c r="A22" s="213">
        <v>2</v>
      </c>
      <c r="D22" s="216"/>
      <c r="E22" s="1275" t="s">
        <v>1435</v>
      </c>
      <c r="F22" s="1275"/>
      <c r="G22" s="1275"/>
      <c r="H22" s="108"/>
      <c r="I22" s="114">
        <f>SUM(I20:I21)</f>
        <v>0</v>
      </c>
      <c r="J22" s="650">
        <f>SUM(J20:J21)</f>
        <v>0</v>
      </c>
    </row>
    <row r="23" spans="1:10" s="215" customFormat="1" ht="12" hidden="1" customHeight="1" x14ac:dyDescent="0.2">
      <c r="A23" s="213">
        <v>1</v>
      </c>
      <c r="D23" s="216"/>
      <c r="E23" s="863"/>
      <c r="F23" s="863"/>
      <c r="G23" s="863"/>
      <c r="H23" s="327"/>
      <c r="I23" s="122"/>
      <c r="J23" s="622"/>
    </row>
    <row r="24" spans="1:10" s="215" customFormat="1" ht="12" hidden="1" customHeight="1" x14ac:dyDescent="0.2">
      <c r="A24" s="215">
        <v>1</v>
      </c>
      <c r="D24" s="216"/>
      <c r="E24" s="1284" t="s">
        <v>1546</v>
      </c>
      <c r="F24" s="1284"/>
      <c r="G24" s="1284"/>
      <c r="H24" s="542"/>
      <c r="I24" s="108"/>
      <c r="J24" s="646"/>
    </row>
    <row r="25" spans="1:10" s="215" customFormat="1" ht="12" hidden="1" customHeight="1" x14ac:dyDescent="0.2">
      <c r="A25" s="215">
        <v>1</v>
      </c>
      <c r="D25" s="216"/>
      <c r="E25" s="679" t="s">
        <v>926</v>
      </c>
      <c r="F25" s="679"/>
      <c r="G25" s="679"/>
      <c r="H25" s="108"/>
      <c r="I25" s="108">
        <v>0</v>
      </c>
      <c r="J25" s="646">
        <v>0</v>
      </c>
    </row>
    <row r="26" spans="1:10" s="215" customFormat="1" ht="12" hidden="1" customHeight="1" x14ac:dyDescent="0.2">
      <c r="A26" s="215">
        <v>1</v>
      </c>
      <c r="D26" s="216"/>
      <c r="E26" s="1274" t="s">
        <v>1437</v>
      </c>
      <c r="F26" s="1274"/>
      <c r="G26" s="1274"/>
      <c r="H26" s="108"/>
      <c r="I26" s="114">
        <f>SUM(I24:I25)</f>
        <v>0</v>
      </c>
      <c r="J26" s="650">
        <f>SUM(J24:J25)</f>
        <v>0</v>
      </c>
    </row>
    <row r="27" spans="1:10" s="215" customFormat="1" ht="12" hidden="1" customHeight="1" x14ac:dyDescent="0.2">
      <c r="A27" s="215">
        <v>1</v>
      </c>
      <c r="D27" s="216"/>
      <c r="E27" s="692"/>
      <c r="F27" s="692"/>
      <c r="G27" s="692"/>
      <c r="H27" s="864"/>
      <c r="I27" s="122"/>
      <c r="J27" s="622"/>
    </row>
    <row r="28" spans="1:10" s="215" customFormat="1" ht="12" customHeight="1" x14ac:dyDescent="0.2">
      <c r="A28" s="215">
        <v>3</v>
      </c>
      <c r="D28" s="216"/>
      <c r="E28" s="566" t="s">
        <v>312</v>
      </c>
      <c r="F28" s="566"/>
      <c r="G28" s="566"/>
      <c r="H28" s="327"/>
      <c r="I28" s="186">
        <f>I10+I14+I18+I22+I26</f>
        <v>0</v>
      </c>
      <c r="J28" s="865">
        <f>J10+J14+J18+J22+J26</f>
        <v>0</v>
      </c>
    </row>
    <row r="29" spans="1:10" s="215" customFormat="1" ht="12" customHeight="1" x14ac:dyDescent="0.2">
      <c r="A29" s="215">
        <v>3</v>
      </c>
      <c r="D29" s="216"/>
      <c r="E29" s="576"/>
      <c r="F29" s="576"/>
      <c r="G29" s="576"/>
      <c r="H29" s="316"/>
      <c r="I29" s="108"/>
      <c r="J29" s="109"/>
    </row>
    <row r="30" spans="1:10" hidden="1" x14ac:dyDescent="0.2">
      <c r="A30" s="213">
        <v>3</v>
      </c>
      <c r="D30" s="216"/>
      <c r="E30" s="593"/>
      <c r="F30" s="593"/>
      <c r="G30" s="593"/>
      <c r="H30" s="687"/>
      <c r="I30" s="687"/>
      <c r="J30" s="687"/>
    </row>
    <row r="31" spans="1:10" s="215" customFormat="1" hidden="1" x14ac:dyDescent="0.2">
      <c r="A31" s="213">
        <v>3</v>
      </c>
      <c r="D31" s="216"/>
      <c r="E31" s="631"/>
      <c r="F31" s="631"/>
      <c r="G31" s="631"/>
      <c r="H31" s="627"/>
      <c r="I31" s="317" t="str">
        <f>Contents!F3</f>
        <v>20X2</v>
      </c>
      <c r="J31" s="318" t="str">
        <f>Contents!F4</f>
        <v>20X1</v>
      </c>
    </row>
    <row r="32" spans="1:10" s="215" customFormat="1" ht="13.5" hidden="1" thickBot="1" x14ac:dyDescent="0.25">
      <c r="A32" s="213">
        <v>3</v>
      </c>
      <c r="D32" s="216"/>
      <c r="E32" s="866"/>
      <c r="F32" s="866"/>
      <c r="G32" s="866"/>
      <c r="H32" s="319"/>
      <c r="I32" s="320" t="s">
        <v>305</v>
      </c>
      <c r="J32" s="321" t="s">
        <v>305</v>
      </c>
    </row>
    <row r="33" spans="1:10" s="215" customFormat="1" ht="12" customHeight="1" x14ac:dyDescent="0.2">
      <c r="A33" s="215">
        <v>3</v>
      </c>
      <c r="D33" s="216"/>
      <c r="E33" s="566" t="s">
        <v>1438</v>
      </c>
      <c r="F33" s="566"/>
      <c r="G33" s="566"/>
      <c r="H33" s="327"/>
      <c r="I33" s="108"/>
      <c r="J33" s="109"/>
    </row>
    <row r="34" spans="1:10" s="215" customFormat="1" ht="12" customHeight="1" x14ac:dyDescent="0.2">
      <c r="A34" s="215">
        <v>3</v>
      </c>
      <c r="D34" s="216" t="s">
        <v>1547</v>
      </c>
      <c r="E34" s="1274" t="s">
        <v>1440</v>
      </c>
      <c r="F34" s="1274"/>
      <c r="G34" s="1274"/>
      <c r="H34" s="327"/>
      <c r="I34" s="108"/>
      <c r="J34" s="109"/>
    </row>
    <row r="35" spans="1:10" s="215" customFormat="1" ht="12" customHeight="1" x14ac:dyDescent="0.2">
      <c r="A35" s="215">
        <v>3</v>
      </c>
      <c r="D35" s="216"/>
      <c r="E35" s="867" t="s">
        <v>926</v>
      </c>
      <c r="F35" s="867"/>
      <c r="G35" s="867"/>
      <c r="H35" s="328"/>
      <c r="I35" s="108">
        <v>0</v>
      </c>
      <c r="J35" s="109">
        <v>0</v>
      </c>
    </row>
    <row r="36" spans="1:10" s="215" customFormat="1" ht="12" customHeight="1" x14ac:dyDescent="0.2">
      <c r="D36" s="295" t="s">
        <v>1441</v>
      </c>
      <c r="E36" s="868" t="s">
        <v>1548</v>
      </c>
      <c r="F36" s="867"/>
      <c r="G36" s="867"/>
      <c r="H36" s="328"/>
      <c r="I36" s="108"/>
      <c r="J36" s="109"/>
    </row>
    <row r="37" spans="1:10" s="215" customFormat="1" ht="12" customHeight="1" x14ac:dyDescent="0.2">
      <c r="A37" s="215">
        <v>3</v>
      </c>
      <c r="E37" s="328" t="s">
        <v>1549</v>
      </c>
      <c r="F37" s="328"/>
      <c r="G37" s="328"/>
      <c r="H37" s="328"/>
      <c r="I37" s="108">
        <v>0</v>
      </c>
      <c r="J37" s="109">
        <v>0</v>
      </c>
    </row>
    <row r="38" spans="1:10" s="215" customFormat="1" ht="12" customHeight="1" x14ac:dyDescent="0.2">
      <c r="A38" s="215">
        <v>3</v>
      </c>
      <c r="E38" s="328" t="s">
        <v>1550</v>
      </c>
      <c r="F38" s="328"/>
      <c r="G38" s="328"/>
      <c r="H38" s="328"/>
      <c r="I38" s="108">
        <v>0</v>
      </c>
      <c r="J38" s="109">
        <v>0</v>
      </c>
    </row>
    <row r="39" spans="1:10" s="215" customFormat="1" ht="12" customHeight="1" x14ac:dyDescent="0.2">
      <c r="A39" s="215">
        <v>3</v>
      </c>
      <c r="E39" s="1249" t="s">
        <v>1443</v>
      </c>
      <c r="F39" s="1249"/>
      <c r="G39" s="1249"/>
      <c r="H39" s="1249"/>
      <c r="I39" s="114">
        <f>SUM(I34:I38)</f>
        <v>0</v>
      </c>
      <c r="J39" s="115">
        <f>SUM(J34:J38)</f>
        <v>0</v>
      </c>
    </row>
    <row r="40" spans="1:10" s="215" customFormat="1" ht="12" customHeight="1" x14ac:dyDescent="0.2">
      <c r="A40" s="215">
        <v>3</v>
      </c>
      <c r="D40" s="216"/>
      <c r="E40" s="327"/>
      <c r="F40" s="327"/>
      <c r="G40" s="327"/>
      <c r="H40" s="327"/>
      <c r="I40" s="122"/>
      <c r="J40" s="123"/>
    </row>
    <row r="41" spans="1:10" s="215" customFormat="1" ht="12" hidden="1" customHeight="1" x14ac:dyDescent="0.2">
      <c r="A41" s="215">
        <v>1</v>
      </c>
      <c r="D41" s="216"/>
      <c r="E41" s="1249" t="s">
        <v>1444</v>
      </c>
      <c r="F41" s="1249"/>
      <c r="G41" s="1249"/>
      <c r="H41" s="1249"/>
      <c r="I41" s="108"/>
      <c r="J41" s="109"/>
    </row>
    <row r="42" spans="1:10" s="215" customFormat="1" ht="12" customHeight="1" x14ac:dyDescent="0.2">
      <c r="A42" s="215">
        <v>2</v>
      </c>
      <c r="D42" s="216" t="s">
        <v>1445</v>
      </c>
      <c r="E42" s="1249" t="s">
        <v>1446</v>
      </c>
      <c r="F42" s="1249"/>
      <c r="G42" s="1249"/>
      <c r="H42" s="1249"/>
      <c r="I42" s="108"/>
      <c r="J42" s="109"/>
    </row>
    <row r="43" spans="1:10" s="215" customFormat="1" ht="12" customHeight="1" x14ac:dyDescent="0.2">
      <c r="A43" s="215">
        <v>3</v>
      </c>
      <c r="D43" s="216"/>
      <c r="E43" s="328" t="s">
        <v>926</v>
      </c>
      <c r="F43" s="328"/>
      <c r="G43" s="328"/>
      <c r="H43" s="328"/>
      <c r="I43" s="108">
        <v>0</v>
      </c>
      <c r="J43" s="109">
        <v>0</v>
      </c>
    </row>
    <row r="44" spans="1:10" s="215" customFormat="1" ht="12" customHeight="1" x14ac:dyDescent="0.2">
      <c r="D44" s="295" t="s">
        <v>1441</v>
      </c>
      <c r="E44" s="868" t="s">
        <v>1548</v>
      </c>
      <c r="F44" s="328"/>
      <c r="G44" s="328"/>
      <c r="H44" s="328"/>
      <c r="I44" s="108"/>
      <c r="J44" s="109"/>
    </row>
    <row r="45" spans="1:10" s="215" customFormat="1" ht="12" hidden="1" customHeight="1" x14ac:dyDescent="0.2">
      <c r="A45" s="215">
        <v>1</v>
      </c>
      <c r="E45" s="1249" t="s">
        <v>1447</v>
      </c>
      <c r="F45" s="1249"/>
      <c r="G45" s="1249"/>
      <c r="H45" s="1249"/>
      <c r="I45" s="114">
        <f>SUM(I41:I43)</f>
        <v>0</v>
      </c>
      <c r="J45" s="115">
        <f>SUM(J41:J43)</f>
        <v>0</v>
      </c>
    </row>
    <row r="46" spans="1:10" s="215" customFormat="1" ht="12" customHeight="1" x14ac:dyDescent="0.2">
      <c r="A46" s="215">
        <v>2</v>
      </c>
      <c r="E46" s="1249" t="s">
        <v>1448</v>
      </c>
      <c r="F46" s="1249"/>
      <c r="G46" s="1249"/>
      <c r="H46" s="1249"/>
      <c r="I46" s="114">
        <f>SUM(I42:I43)</f>
        <v>0</v>
      </c>
      <c r="J46" s="115">
        <f>SUM(J42:J43)</f>
        <v>0</v>
      </c>
    </row>
    <row r="47" spans="1:10" s="215" customFormat="1" ht="12" customHeight="1" x14ac:dyDescent="0.2">
      <c r="A47" s="215">
        <v>3</v>
      </c>
      <c r="E47" s="805"/>
      <c r="F47" s="805"/>
      <c r="G47" s="805"/>
      <c r="H47" s="805"/>
      <c r="I47" s="122"/>
      <c r="J47" s="123"/>
    </row>
    <row r="48" spans="1:10" s="215" customFormat="1" ht="12" hidden="1" customHeight="1" x14ac:dyDescent="0.2">
      <c r="A48" s="215">
        <v>1</v>
      </c>
      <c r="E48" s="1249" t="s">
        <v>1483</v>
      </c>
      <c r="F48" s="1249"/>
      <c r="G48" s="1249"/>
      <c r="H48" s="1249"/>
      <c r="I48" s="108"/>
      <c r="J48" s="109"/>
    </row>
    <row r="49" spans="1:10" s="215" customFormat="1" ht="12" hidden="1" customHeight="1" x14ac:dyDescent="0.2">
      <c r="A49" s="215">
        <v>1</v>
      </c>
      <c r="E49" s="328" t="s">
        <v>926</v>
      </c>
      <c r="F49" s="328"/>
      <c r="G49" s="328"/>
      <c r="H49" s="328"/>
      <c r="I49" s="108">
        <v>0</v>
      </c>
      <c r="J49" s="109">
        <v>0</v>
      </c>
    </row>
    <row r="50" spans="1:10" s="215" customFormat="1" ht="12" hidden="1" customHeight="1" x14ac:dyDescent="0.2">
      <c r="A50" s="215">
        <v>1</v>
      </c>
      <c r="E50" s="1249" t="s">
        <v>1450</v>
      </c>
      <c r="F50" s="1249"/>
      <c r="G50" s="1249"/>
      <c r="H50" s="1249"/>
      <c r="I50" s="114">
        <f>SUM(I48:I49)</f>
        <v>0</v>
      </c>
      <c r="J50" s="115">
        <f>SUM(J48:J49)</f>
        <v>0</v>
      </c>
    </row>
    <row r="51" spans="1:10" s="215" customFormat="1" ht="12" hidden="1" customHeight="1" x14ac:dyDescent="0.2">
      <c r="A51" s="215">
        <v>1</v>
      </c>
      <c r="E51" s="327"/>
      <c r="F51" s="327"/>
      <c r="G51" s="327"/>
      <c r="H51" s="327"/>
      <c r="I51" s="122"/>
      <c r="J51" s="123"/>
    </row>
    <row r="52" spans="1:10" s="215" customFormat="1" ht="12" customHeight="1" x14ac:dyDescent="0.2">
      <c r="A52" s="215">
        <v>3</v>
      </c>
      <c r="E52" s="327" t="s">
        <v>1451</v>
      </c>
      <c r="F52" s="327"/>
      <c r="G52" s="327"/>
      <c r="H52" s="327"/>
      <c r="I52" s="186">
        <f>I45+I39+I50</f>
        <v>0</v>
      </c>
      <c r="J52" s="186">
        <f>J45+J39+J50</f>
        <v>0</v>
      </c>
    </row>
    <row r="53" spans="1:10" s="215" customFormat="1" ht="6" customHeight="1" x14ac:dyDescent="0.2">
      <c r="E53" s="327"/>
      <c r="F53" s="327"/>
      <c r="G53" s="327"/>
      <c r="H53" s="327"/>
      <c r="I53" s="122"/>
      <c r="J53" s="122"/>
    </row>
    <row r="54" spans="1:10" s="215" customFormat="1" x14ac:dyDescent="0.2">
      <c r="A54" s="213">
        <v>3</v>
      </c>
      <c r="E54" s="325"/>
      <c r="F54" s="316"/>
      <c r="G54" s="316"/>
      <c r="H54" s="316"/>
      <c r="I54" s="316"/>
      <c r="J54" s="316"/>
    </row>
    <row r="55" spans="1:10" s="215" customFormat="1" ht="12" x14ac:dyDescent="0.2">
      <c r="A55" s="215">
        <v>3</v>
      </c>
      <c r="E55" s="627"/>
      <c r="F55" s="627"/>
      <c r="G55" s="627"/>
      <c r="H55" s="627"/>
      <c r="I55" s="317" t="str">
        <f>Contents!F3</f>
        <v>20X2</v>
      </c>
      <c r="J55" s="318" t="str">
        <f>Contents!F4</f>
        <v>20X1</v>
      </c>
    </row>
    <row r="56" spans="1:10" s="215" customFormat="1" thickBot="1" x14ac:dyDescent="0.25">
      <c r="A56" s="215">
        <v>3</v>
      </c>
      <c r="E56" s="319"/>
      <c r="F56" s="319"/>
      <c r="G56" s="319"/>
      <c r="H56" s="319"/>
      <c r="I56" s="320" t="s">
        <v>305</v>
      </c>
      <c r="J56" s="321" t="s">
        <v>305</v>
      </c>
    </row>
    <row r="57" spans="1:10" s="215" customFormat="1" ht="12" customHeight="1" x14ac:dyDescent="0.2">
      <c r="A57" s="215">
        <v>3</v>
      </c>
      <c r="B57" s="215" t="s">
        <v>245</v>
      </c>
      <c r="C57" s="215">
        <v>128</v>
      </c>
      <c r="E57" s="386" t="str">
        <f ca="1">INDEX(TBLStructure[Full Note Title],MATCH(C57,TBLStructure[Model Reference],0))</f>
        <v>7.3B: Net gains or losses on financial assets</v>
      </c>
      <c r="F57" s="386"/>
      <c r="G57" s="386"/>
      <c r="H57" s="386"/>
      <c r="I57" s="316"/>
      <c r="J57" s="316"/>
    </row>
    <row r="58" spans="1:10" s="215" customFormat="1" ht="12" customHeight="1" x14ac:dyDescent="0.2">
      <c r="A58" s="215">
        <v>3</v>
      </c>
      <c r="D58" s="216" t="s">
        <v>1453</v>
      </c>
      <c r="E58" s="327" t="s">
        <v>1424</v>
      </c>
      <c r="F58" s="327"/>
      <c r="G58" s="327"/>
      <c r="H58" s="327"/>
      <c r="I58" s="316"/>
      <c r="J58" s="316"/>
    </row>
    <row r="59" spans="1:10" s="215" customFormat="1" ht="12" customHeight="1" x14ac:dyDescent="0.2">
      <c r="A59" s="215">
        <v>3</v>
      </c>
      <c r="E59" s="328" t="s">
        <v>1454</v>
      </c>
      <c r="F59" s="328"/>
      <c r="G59" s="328"/>
      <c r="H59" s="328"/>
      <c r="I59" s="108">
        <v>0</v>
      </c>
      <c r="J59" s="109">
        <v>0</v>
      </c>
    </row>
    <row r="60" spans="1:10" s="215" customFormat="1" ht="12" customHeight="1" x14ac:dyDescent="0.2">
      <c r="A60" s="215">
        <v>3</v>
      </c>
      <c r="E60" s="328" t="s">
        <v>1455</v>
      </c>
      <c r="F60" s="328"/>
      <c r="G60" s="328"/>
      <c r="H60" s="328"/>
      <c r="I60" s="108">
        <v>0</v>
      </c>
      <c r="J60" s="109">
        <v>0</v>
      </c>
    </row>
    <row r="61" spans="1:10" s="215" customFormat="1" ht="12" customHeight="1" x14ac:dyDescent="0.2">
      <c r="A61" s="215">
        <v>3</v>
      </c>
      <c r="E61" s="328" t="s">
        <v>1456</v>
      </c>
      <c r="F61" s="328"/>
      <c r="G61" s="328"/>
      <c r="H61" s="328"/>
      <c r="I61" s="108">
        <v>0</v>
      </c>
      <c r="J61" s="109">
        <v>0</v>
      </c>
    </row>
    <row r="62" spans="1:10" s="215" customFormat="1" ht="12" customHeight="1" x14ac:dyDescent="0.2">
      <c r="A62" s="215">
        <v>3</v>
      </c>
      <c r="E62" s="328" t="s">
        <v>1457</v>
      </c>
      <c r="F62" s="328"/>
      <c r="G62" s="328"/>
      <c r="H62" s="328"/>
      <c r="I62" s="108">
        <v>0</v>
      </c>
      <c r="J62" s="109">
        <v>0</v>
      </c>
    </row>
    <row r="63" spans="1:10" s="215" customFormat="1" ht="12" customHeight="1" x14ac:dyDescent="0.2">
      <c r="A63" s="215">
        <v>3</v>
      </c>
      <c r="E63" s="1249" t="s">
        <v>1458</v>
      </c>
      <c r="F63" s="1249"/>
      <c r="G63" s="1249"/>
      <c r="H63" s="1249"/>
      <c r="I63" s="114">
        <f>SUM(I58:I62)</f>
        <v>0</v>
      </c>
      <c r="J63" s="115">
        <f>SUM(J58:J62)</f>
        <v>0</v>
      </c>
    </row>
    <row r="64" spans="1:10" s="215" customFormat="1" ht="12" customHeight="1" x14ac:dyDescent="0.2">
      <c r="A64" s="215">
        <v>3</v>
      </c>
      <c r="E64" s="316"/>
      <c r="F64" s="316"/>
      <c r="G64" s="316"/>
      <c r="H64" s="316"/>
      <c r="I64" s="108"/>
      <c r="J64" s="109"/>
    </row>
    <row r="65" spans="1:10" s="215" customFormat="1" ht="22.9" customHeight="1" x14ac:dyDescent="0.2">
      <c r="A65" s="215">
        <v>3</v>
      </c>
      <c r="D65" s="205" t="s">
        <v>1551</v>
      </c>
      <c r="E65" s="1282" t="s">
        <v>1460</v>
      </c>
      <c r="F65" s="1282"/>
      <c r="G65" s="1282"/>
      <c r="H65" s="1282"/>
      <c r="I65" s="108"/>
      <c r="J65" s="109"/>
    </row>
    <row r="66" spans="1:10" s="215" customFormat="1" ht="12" customHeight="1" x14ac:dyDescent="0.2">
      <c r="A66" s="215">
        <v>3</v>
      </c>
      <c r="D66" s="205"/>
      <c r="E66" s="328" t="s">
        <v>1454</v>
      </c>
      <c r="F66" s="328"/>
      <c r="G66" s="328"/>
      <c r="H66" s="328"/>
      <c r="I66" s="108">
        <v>0</v>
      </c>
      <c r="J66" s="109">
        <v>0</v>
      </c>
    </row>
    <row r="67" spans="1:10" s="215" customFormat="1" ht="12" customHeight="1" x14ac:dyDescent="0.2">
      <c r="A67" s="215">
        <v>3</v>
      </c>
      <c r="E67" s="328" t="s">
        <v>1461</v>
      </c>
      <c r="F67" s="328"/>
      <c r="G67" s="328"/>
      <c r="H67" s="328"/>
      <c r="I67" s="108">
        <v>0</v>
      </c>
      <c r="J67" s="109">
        <v>0</v>
      </c>
    </row>
    <row r="68" spans="1:10" s="215" customFormat="1" ht="12" customHeight="1" x14ac:dyDescent="0.2">
      <c r="A68" s="215">
        <v>3</v>
      </c>
      <c r="E68" s="328" t="s">
        <v>1455</v>
      </c>
      <c r="F68" s="328"/>
      <c r="G68" s="328"/>
      <c r="H68" s="328"/>
      <c r="I68" s="108">
        <v>0</v>
      </c>
      <c r="J68" s="109">
        <v>0</v>
      </c>
    </row>
    <row r="69" spans="1:10" s="215" customFormat="1" ht="12" customHeight="1" x14ac:dyDescent="0.2">
      <c r="A69" s="215">
        <v>3</v>
      </c>
      <c r="E69" s="328" t="s">
        <v>1462</v>
      </c>
      <c r="F69" s="328"/>
      <c r="G69" s="328"/>
      <c r="H69" s="328"/>
      <c r="I69" s="108">
        <v>0</v>
      </c>
      <c r="J69" s="109">
        <v>0</v>
      </c>
    </row>
    <row r="70" spans="1:10" s="215" customFormat="1" ht="12" customHeight="1" x14ac:dyDescent="0.2">
      <c r="A70" s="215">
        <v>3</v>
      </c>
      <c r="E70" s="328" t="s">
        <v>1463</v>
      </c>
      <c r="F70" s="328"/>
      <c r="G70" s="328"/>
      <c r="H70" s="328"/>
      <c r="I70" s="108"/>
      <c r="J70" s="109"/>
    </row>
    <row r="71" spans="1:10" s="215" customFormat="1" ht="12" customHeight="1" x14ac:dyDescent="0.2">
      <c r="A71" s="215">
        <v>3</v>
      </c>
      <c r="E71" s="335" t="s">
        <v>1456</v>
      </c>
      <c r="F71" s="335"/>
      <c r="G71" s="335"/>
      <c r="H71" s="335"/>
      <c r="I71" s="108">
        <v>0</v>
      </c>
      <c r="J71" s="109">
        <v>0</v>
      </c>
    </row>
    <row r="72" spans="1:10" s="215" customFormat="1" ht="12" customHeight="1" x14ac:dyDescent="0.2">
      <c r="A72" s="215">
        <v>3</v>
      </c>
      <c r="E72" s="335" t="s">
        <v>1464</v>
      </c>
      <c r="F72" s="335"/>
      <c r="G72" s="335"/>
      <c r="H72" s="335"/>
      <c r="I72" s="108">
        <v>0</v>
      </c>
      <c r="J72" s="109">
        <v>0</v>
      </c>
    </row>
    <row r="73" spans="1:10" s="215" customFormat="1" ht="12" customHeight="1" x14ac:dyDescent="0.2">
      <c r="A73" s="215">
        <v>3</v>
      </c>
      <c r="E73" s="328" t="s">
        <v>1457</v>
      </c>
      <c r="F73" s="328"/>
      <c r="G73" s="328"/>
      <c r="H73" s="328"/>
      <c r="I73" s="108">
        <v>0</v>
      </c>
      <c r="J73" s="109">
        <v>0</v>
      </c>
    </row>
    <row r="74" spans="1:10" s="215" customFormat="1" ht="27.2" customHeight="1" x14ac:dyDescent="0.2">
      <c r="A74" s="215">
        <v>3</v>
      </c>
      <c r="E74" s="1282" t="s">
        <v>1465</v>
      </c>
      <c r="F74" s="1282"/>
      <c r="G74" s="1282"/>
      <c r="H74" s="1282"/>
      <c r="I74" s="114">
        <f>SUM(I65:I73)</f>
        <v>0</v>
      </c>
      <c r="J74" s="115">
        <f>SUM(J65:J73)</f>
        <v>0</v>
      </c>
    </row>
    <row r="75" spans="1:10" s="215" customFormat="1" ht="12" customHeight="1" x14ac:dyDescent="0.2">
      <c r="A75" s="215">
        <v>3</v>
      </c>
      <c r="E75" s="316"/>
      <c r="F75" s="316"/>
      <c r="G75" s="316"/>
      <c r="H75" s="316"/>
      <c r="I75" s="108"/>
      <c r="J75" s="109"/>
    </row>
    <row r="76" spans="1:10" s="215" customFormat="1" ht="12" customHeight="1" x14ac:dyDescent="0.2">
      <c r="A76" s="215">
        <v>3</v>
      </c>
      <c r="D76" s="1207" t="s">
        <v>1466</v>
      </c>
      <c r="E76" s="869" t="s">
        <v>1428</v>
      </c>
      <c r="F76" s="869"/>
      <c r="G76" s="869"/>
      <c r="H76" s="542"/>
      <c r="I76" s="108"/>
      <c r="J76" s="109"/>
    </row>
    <row r="77" spans="1:10" s="215" customFormat="1" ht="12" customHeight="1" x14ac:dyDescent="0.2">
      <c r="A77" s="215">
        <v>3</v>
      </c>
      <c r="D77" s="1207"/>
      <c r="E77" s="553" t="s">
        <v>1467</v>
      </c>
      <c r="F77" s="553"/>
      <c r="G77" s="553"/>
      <c r="H77" s="553"/>
      <c r="I77" s="108">
        <v>0</v>
      </c>
      <c r="J77" s="109">
        <v>0</v>
      </c>
    </row>
    <row r="78" spans="1:10" s="215" customFormat="1" ht="12" customHeight="1" x14ac:dyDescent="0.2">
      <c r="A78" s="215">
        <v>3</v>
      </c>
      <c r="D78" s="870"/>
      <c r="E78" s="553" t="s">
        <v>1454</v>
      </c>
      <c r="F78" s="553"/>
      <c r="G78" s="553"/>
      <c r="H78" s="553"/>
      <c r="I78" s="108">
        <v>0</v>
      </c>
      <c r="J78" s="109">
        <v>0</v>
      </c>
    </row>
    <row r="79" spans="1:10" s="215" customFormat="1" ht="12" customHeight="1" x14ac:dyDescent="0.2">
      <c r="A79" s="215">
        <v>3</v>
      </c>
      <c r="D79" s="870"/>
      <c r="E79" s="553" t="s">
        <v>1461</v>
      </c>
      <c r="F79" s="553"/>
      <c r="G79" s="553"/>
      <c r="H79" s="553"/>
      <c r="I79" s="108">
        <v>0</v>
      </c>
      <c r="J79" s="109">
        <v>0</v>
      </c>
    </row>
    <row r="80" spans="1:10" s="215" customFormat="1" ht="12" customHeight="1" x14ac:dyDescent="0.2">
      <c r="A80" s="215">
        <v>3</v>
      </c>
      <c r="D80" s="870"/>
      <c r="E80" s="553" t="s">
        <v>1455</v>
      </c>
      <c r="F80" s="553"/>
      <c r="G80" s="553"/>
      <c r="H80" s="553"/>
      <c r="I80" s="122">
        <v>0</v>
      </c>
      <c r="J80" s="109">
        <v>0</v>
      </c>
    </row>
    <row r="81" spans="1:10" s="215" customFormat="1" ht="24.6" customHeight="1" x14ac:dyDescent="0.2">
      <c r="A81" s="215">
        <v>3</v>
      </c>
      <c r="D81" s="245"/>
      <c r="E81" s="1280" t="s">
        <v>1468</v>
      </c>
      <c r="F81" s="1280"/>
      <c r="G81" s="1280"/>
      <c r="H81" s="1280"/>
      <c r="I81" s="114">
        <f>SUM(I76:I80)</f>
        <v>0</v>
      </c>
      <c r="J81" s="115">
        <f>SUM(J76:J80)</f>
        <v>0</v>
      </c>
    </row>
    <row r="82" spans="1:10" s="215" customFormat="1" ht="12" x14ac:dyDescent="0.2">
      <c r="D82" s="245"/>
      <c r="E82" s="871"/>
      <c r="F82" s="871"/>
      <c r="G82" s="871"/>
      <c r="H82" s="871"/>
      <c r="I82" s="122"/>
      <c r="J82" s="123"/>
    </row>
    <row r="83" spans="1:10" s="215" customFormat="1" ht="12" customHeight="1" x14ac:dyDescent="0.2">
      <c r="A83" s="215">
        <v>3</v>
      </c>
      <c r="D83" s="216" t="s">
        <v>1469</v>
      </c>
      <c r="E83" s="1249" t="s">
        <v>1434</v>
      </c>
      <c r="F83" s="1249"/>
      <c r="G83" s="1249"/>
      <c r="H83" s="1249"/>
      <c r="I83" s="108"/>
      <c r="J83" s="109"/>
    </row>
    <row r="84" spans="1:10" s="215" customFormat="1" ht="12" customHeight="1" x14ac:dyDescent="0.2">
      <c r="A84" s="215">
        <v>3</v>
      </c>
      <c r="E84" s="328" t="s">
        <v>1467</v>
      </c>
      <c r="F84" s="328"/>
      <c r="G84" s="328"/>
      <c r="H84" s="328"/>
      <c r="I84" s="108">
        <v>0</v>
      </c>
      <c r="J84" s="109">
        <v>0</v>
      </c>
    </row>
    <row r="85" spans="1:10" s="215" customFormat="1" ht="12" customHeight="1" x14ac:dyDescent="0.2">
      <c r="A85" s="215">
        <v>3</v>
      </c>
      <c r="E85" s="328" t="s">
        <v>1454</v>
      </c>
      <c r="F85" s="328"/>
      <c r="G85" s="328"/>
      <c r="H85" s="328"/>
      <c r="I85" s="108">
        <v>0</v>
      </c>
      <c r="J85" s="109">
        <v>0</v>
      </c>
    </row>
    <row r="86" spans="1:10" s="215" customFormat="1" ht="12" customHeight="1" x14ac:dyDescent="0.2">
      <c r="A86" s="215">
        <v>3</v>
      </c>
      <c r="E86" s="328" t="s">
        <v>1461</v>
      </c>
      <c r="F86" s="328"/>
      <c r="G86" s="328"/>
      <c r="H86" s="328"/>
      <c r="I86" s="108">
        <v>0</v>
      </c>
      <c r="J86" s="109">
        <v>0</v>
      </c>
    </row>
    <row r="87" spans="1:10" s="215" customFormat="1" ht="12" customHeight="1" x14ac:dyDescent="0.2">
      <c r="A87" s="215">
        <v>3</v>
      </c>
      <c r="E87" s="328" t="s">
        <v>1455</v>
      </c>
      <c r="F87" s="328"/>
      <c r="G87" s="328"/>
      <c r="H87" s="328"/>
      <c r="I87" s="108">
        <v>0</v>
      </c>
      <c r="J87" s="109">
        <v>0</v>
      </c>
    </row>
    <row r="88" spans="1:10" s="215" customFormat="1" ht="12" customHeight="1" x14ac:dyDescent="0.2">
      <c r="A88" s="215">
        <v>3</v>
      </c>
      <c r="D88" s="693"/>
      <c r="E88" s="1281" t="s">
        <v>1470</v>
      </c>
      <c r="F88" s="1281"/>
      <c r="G88" s="1281"/>
      <c r="H88" s="1281"/>
      <c r="I88" s="114">
        <f>SUM(I83:I87)</f>
        <v>0</v>
      </c>
      <c r="J88" s="115">
        <f>SUM(J83:J87)</f>
        <v>0</v>
      </c>
    </row>
    <row r="89" spans="1:10" s="215" customFormat="1" ht="12" customHeight="1" x14ac:dyDescent="0.2">
      <c r="A89" s="215">
        <v>3</v>
      </c>
      <c r="E89" s="872"/>
      <c r="F89" s="872"/>
      <c r="G89" s="872"/>
      <c r="H89" s="872"/>
      <c r="I89" s="608"/>
      <c r="J89" s="661"/>
    </row>
    <row r="90" spans="1:10" s="215" customFormat="1" ht="12" hidden="1" customHeight="1" x14ac:dyDescent="0.2">
      <c r="A90" s="215">
        <v>1</v>
      </c>
      <c r="E90" s="1249" t="s">
        <v>1471</v>
      </c>
      <c r="F90" s="1249"/>
      <c r="G90" s="1249"/>
      <c r="H90" s="1249"/>
      <c r="I90" s="108"/>
      <c r="J90" s="109"/>
    </row>
    <row r="91" spans="1:10" s="215" customFormat="1" ht="12" hidden="1" customHeight="1" x14ac:dyDescent="0.2">
      <c r="A91" s="215">
        <v>1</v>
      </c>
      <c r="E91" s="328" t="s">
        <v>1467</v>
      </c>
      <c r="F91" s="328"/>
      <c r="G91" s="328"/>
      <c r="H91" s="328"/>
      <c r="I91" s="108">
        <v>0</v>
      </c>
      <c r="J91" s="109">
        <v>0</v>
      </c>
    </row>
    <row r="92" spans="1:10" s="215" customFormat="1" ht="12" hidden="1" customHeight="1" x14ac:dyDescent="0.2">
      <c r="A92" s="215">
        <v>1</v>
      </c>
      <c r="E92" s="328" t="s">
        <v>1454</v>
      </c>
      <c r="F92" s="328"/>
      <c r="G92" s="328"/>
      <c r="H92" s="328"/>
      <c r="I92" s="108">
        <v>0</v>
      </c>
      <c r="J92" s="109">
        <v>0</v>
      </c>
    </row>
    <row r="93" spans="1:10" s="215" customFormat="1" ht="12" hidden="1" customHeight="1" x14ac:dyDescent="0.2">
      <c r="A93" s="215">
        <v>1</v>
      </c>
      <c r="E93" s="328" t="s">
        <v>1461</v>
      </c>
      <c r="F93" s="328"/>
      <c r="G93" s="328"/>
      <c r="H93" s="328"/>
      <c r="I93" s="108">
        <v>0</v>
      </c>
      <c r="J93" s="109">
        <v>0</v>
      </c>
    </row>
    <row r="94" spans="1:10" s="215" customFormat="1" ht="12" hidden="1" customHeight="1" x14ac:dyDescent="0.2">
      <c r="A94" s="215">
        <v>1</v>
      </c>
      <c r="E94" s="328" t="s">
        <v>1455</v>
      </c>
      <c r="F94" s="328"/>
      <c r="G94" s="328"/>
      <c r="H94" s="328"/>
      <c r="I94" s="108">
        <v>0</v>
      </c>
      <c r="J94" s="109">
        <v>0</v>
      </c>
    </row>
    <row r="95" spans="1:10" s="215" customFormat="1" ht="28.9" hidden="1" customHeight="1" x14ac:dyDescent="0.2">
      <c r="A95" s="215">
        <v>1</v>
      </c>
      <c r="D95" s="215" t="s">
        <v>1472</v>
      </c>
      <c r="E95" s="1281" t="s">
        <v>1473</v>
      </c>
      <c r="F95" s="1281"/>
      <c r="G95" s="1281"/>
      <c r="H95" s="1281"/>
      <c r="I95" s="114">
        <f>SUM(I90:I94)</f>
        <v>0</v>
      </c>
      <c r="J95" s="115">
        <f>SUM(J90:J94)</f>
        <v>0</v>
      </c>
    </row>
    <row r="96" spans="1:10" s="215" customFormat="1" ht="12" hidden="1" customHeight="1" x14ac:dyDescent="0.2">
      <c r="A96" s="215">
        <v>1</v>
      </c>
      <c r="E96" s="872"/>
      <c r="F96" s="872"/>
      <c r="G96" s="872"/>
      <c r="H96" s="872"/>
      <c r="I96" s="608"/>
      <c r="J96" s="661"/>
    </row>
    <row r="97" spans="1:10" s="215" customFormat="1" ht="12" customHeight="1" x14ac:dyDescent="0.2">
      <c r="A97" s="215">
        <v>3</v>
      </c>
      <c r="E97" s="327" t="s">
        <v>1552</v>
      </c>
      <c r="F97" s="327"/>
      <c r="G97" s="327"/>
      <c r="H97" s="327"/>
      <c r="I97" s="186">
        <f>I63+I74+I81+I88+I95</f>
        <v>0</v>
      </c>
      <c r="J97" s="551">
        <f>J63+J74+J81+J88+J95</f>
        <v>0</v>
      </c>
    </row>
    <row r="98" spans="1:10" s="215" customFormat="1" ht="12" customHeight="1" x14ac:dyDescent="0.2">
      <c r="A98" s="215">
        <v>3</v>
      </c>
      <c r="E98" s="316"/>
      <c r="F98" s="316"/>
      <c r="G98" s="316"/>
      <c r="H98" s="316"/>
      <c r="I98" s="316"/>
      <c r="J98" s="316"/>
    </row>
    <row r="99" spans="1:10" s="215" customFormat="1" ht="12" x14ac:dyDescent="0.2">
      <c r="A99" s="215">
        <v>3</v>
      </c>
      <c r="D99" s="266" t="s">
        <v>1475</v>
      </c>
      <c r="E99" s="1159" t="s">
        <v>1476</v>
      </c>
      <c r="F99" s="1159"/>
      <c r="G99" s="1159"/>
      <c r="H99" s="1159"/>
      <c r="I99" s="1159"/>
      <c r="J99" s="1159"/>
    </row>
    <row r="100" spans="1:10" s="215" customFormat="1" ht="12" customHeight="1" x14ac:dyDescent="0.2">
      <c r="A100" s="215">
        <v>3</v>
      </c>
      <c r="E100" s="316"/>
      <c r="F100" s="316"/>
      <c r="G100" s="316"/>
      <c r="H100" s="316"/>
      <c r="I100" s="316"/>
      <c r="J100" s="316"/>
    </row>
    <row r="101" spans="1:10" s="215" customFormat="1" ht="12" hidden="1" x14ac:dyDescent="0.2">
      <c r="A101" s="215">
        <v>1</v>
      </c>
      <c r="E101" s="627"/>
      <c r="F101" s="627"/>
      <c r="G101" s="627"/>
      <c r="H101" s="627"/>
      <c r="I101" s="317" t="str">
        <f>Contents!F3</f>
        <v>20X2</v>
      </c>
      <c r="J101" s="318" t="str">
        <f>Contents!F4</f>
        <v>20X1</v>
      </c>
    </row>
    <row r="102" spans="1:10" s="215" customFormat="1" hidden="1" thickBot="1" x14ac:dyDescent="0.25">
      <c r="A102" s="215">
        <v>1</v>
      </c>
      <c r="E102" s="319"/>
      <c r="F102" s="319"/>
      <c r="G102" s="319"/>
      <c r="H102" s="319"/>
      <c r="I102" s="320" t="s">
        <v>305</v>
      </c>
      <c r="J102" s="321" t="s">
        <v>305</v>
      </c>
    </row>
    <row r="103" spans="1:10" s="215" customFormat="1" ht="12" customHeight="1" x14ac:dyDescent="0.2">
      <c r="A103" s="215">
        <v>3</v>
      </c>
      <c r="B103" s="215" t="s">
        <v>245</v>
      </c>
      <c r="C103" s="215">
        <v>129</v>
      </c>
      <c r="E103" s="386" t="str">
        <f ca="1">INDEX(TBLStructure[Full Note Title],MATCH(C103,TBLStructure[Model Reference],0))</f>
        <v>7.3C: Net gains or losses on financial liabilities</v>
      </c>
      <c r="F103" s="386"/>
      <c r="G103" s="386"/>
      <c r="H103" s="386"/>
      <c r="I103" s="316"/>
      <c r="J103" s="316"/>
    </row>
    <row r="104" spans="1:10" s="215" customFormat="1" ht="12" customHeight="1" x14ac:dyDescent="0.2">
      <c r="A104" s="215">
        <v>3</v>
      </c>
      <c r="D104" s="216" t="s">
        <v>1553</v>
      </c>
      <c r="E104" s="327" t="s">
        <v>1440</v>
      </c>
      <c r="F104" s="327"/>
      <c r="G104" s="327"/>
      <c r="H104" s="327"/>
      <c r="I104" s="316"/>
      <c r="J104" s="316"/>
    </row>
    <row r="105" spans="1:10" s="215" customFormat="1" ht="12" customHeight="1" x14ac:dyDescent="0.2">
      <c r="A105" s="215">
        <v>3</v>
      </c>
      <c r="E105" s="328" t="s">
        <v>1478</v>
      </c>
      <c r="F105" s="328"/>
      <c r="G105" s="328"/>
      <c r="H105" s="328"/>
      <c r="I105" s="108">
        <v>0</v>
      </c>
      <c r="J105" s="109">
        <v>0</v>
      </c>
    </row>
    <row r="106" spans="1:10" s="215" customFormat="1" ht="12" customHeight="1" x14ac:dyDescent="0.2">
      <c r="A106" s="215">
        <v>3</v>
      </c>
      <c r="E106" s="328" t="s">
        <v>1455</v>
      </c>
      <c r="F106" s="328"/>
      <c r="G106" s="328"/>
      <c r="H106" s="328"/>
      <c r="I106" s="108">
        <v>0</v>
      </c>
      <c r="J106" s="109">
        <v>0</v>
      </c>
    </row>
    <row r="107" spans="1:10" s="215" customFormat="1" ht="12" customHeight="1" x14ac:dyDescent="0.2">
      <c r="A107" s="215">
        <v>3</v>
      </c>
      <c r="E107" s="328" t="s">
        <v>1457</v>
      </c>
      <c r="F107" s="328"/>
      <c r="G107" s="328"/>
      <c r="H107" s="328"/>
      <c r="I107" s="108">
        <v>0</v>
      </c>
      <c r="J107" s="109">
        <v>0</v>
      </c>
    </row>
    <row r="108" spans="1:10" s="215" customFormat="1" ht="12" customHeight="1" x14ac:dyDescent="0.2">
      <c r="A108" s="215">
        <v>3</v>
      </c>
      <c r="D108" s="395"/>
      <c r="E108" s="1249" t="s">
        <v>1479</v>
      </c>
      <c r="F108" s="1249"/>
      <c r="G108" s="1249"/>
      <c r="H108" s="1249"/>
      <c r="I108" s="114">
        <f>SUM(I105:I107)</f>
        <v>0</v>
      </c>
      <c r="J108" s="115">
        <f>SUM(J105:J107)</f>
        <v>0</v>
      </c>
    </row>
    <row r="109" spans="1:10" s="215" customFormat="1" ht="9.1999999999999993" customHeight="1" x14ac:dyDescent="0.2">
      <c r="A109" s="215">
        <v>3</v>
      </c>
      <c r="E109" s="316"/>
      <c r="F109" s="316"/>
      <c r="G109" s="316"/>
      <c r="H109" s="316"/>
      <c r="I109" s="108"/>
      <c r="J109" s="109"/>
    </row>
    <row r="110" spans="1:10" s="215" customFormat="1" ht="12" hidden="1" customHeight="1" x14ac:dyDescent="0.2">
      <c r="A110" s="215">
        <v>1</v>
      </c>
      <c r="E110" s="1249" t="s">
        <v>1444</v>
      </c>
      <c r="F110" s="1249"/>
      <c r="G110" s="1249"/>
      <c r="H110" s="1249"/>
      <c r="I110" s="108"/>
      <c r="J110" s="109"/>
    </row>
    <row r="111" spans="1:10" s="215" customFormat="1" ht="12" customHeight="1" x14ac:dyDescent="0.2">
      <c r="A111" s="215">
        <v>2</v>
      </c>
      <c r="D111" s="216" t="s">
        <v>1480</v>
      </c>
      <c r="E111" s="1249" t="s">
        <v>1446</v>
      </c>
      <c r="F111" s="1249"/>
      <c r="G111" s="1249"/>
      <c r="H111" s="1249"/>
      <c r="I111" s="108"/>
      <c r="J111" s="109"/>
    </row>
    <row r="112" spans="1:10" s="215" customFormat="1" ht="12" customHeight="1" x14ac:dyDescent="0.2">
      <c r="A112" s="215">
        <v>3</v>
      </c>
      <c r="E112" s="328" t="s">
        <v>1467</v>
      </c>
      <c r="F112" s="328"/>
      <c r="G112" s="328"/>
      <c r="H112" s="328"/>
      <c r="I112" s="108">
        <v>0</v>
      </c>
      <c r="J112" s="109">
        <v>0</v>
      </c>
    </row>
    <row r="113" spans="1:10" s="215" customFormat="1" ht="12" customHeight="1" x14ac:dyDescent="0.2">
      <c r="A113" s="215">
        <v>3</v>
      </c>
      <c r="E113" s="328" t="s">
        <v>1478</v>
      </c>
      <c r="F113" s="328"/>
      <c r="G113" s="328"/>
      <c r="H113" s="328"/>
      <c r="I113" s="108">
        <v>0</v>
      </c>
      <c r="J113" s="109">
        <v>0</v>
      </c>
    </row>
    <row r="114" spans="1:10" s="215" customFormat="1" ht="12" customHeight="1" x14ac:dyDescent="0.2">
      <c r="A114" s="215">
        <v>3</v>
      </c>
      <c r="E114" s="328" t="s">
        <v>1455</v>
      </c>
      <c r="F114" s="328"/>
      <c r="G114" s="328"/>
      <c r="H114" s="328"/>
      <c r="I114" s="108">
        <v>0</v>
      </c>
      <c r="J114" s="109">
        <v>0</v>
      </c>
    </row>
    <row r="115" spans="1:10" s="215" customFormat="1" ht="29.65" hidden="1" customHeight="1" x14ac:dyDescent="0.2">
      <c r="A115" s="215">
        <v>1</v>
      </c>
      <c r="E115" s="1281" t="s">
        <v>1481</v>
      </c>
      <c r="F115" s="1281"/>
      <c r="G115" s="1281"/>
      <c r="H115" s="1281"/>
      <c r="I115" s="120">
        <f>SUM(I112:I114)</f>
        <v>0</v>
      </c>
      <c r="J115" s="121">
        <f>SUM(J112:J114)</f>
        <v>0</v>
      </c>
    </row>
    <row r="116" spans="1:10" s="215" customFormat="1" ht="12" customHeight="1" x14ac:dyDescent="0.2">
      <c r="A116" s="215">
        <v>2</v>
      </c>
      <c r="D116" s="395"/>
      <c r="E116" s="1281" t="s">
        <v>1482</v>
      </c>
      <c r="F116" s="1281"/>
      <c r="G116" s="1281"/>
      <c r="H116" s="1281"/>
      <c r="I116" s="120">
        <f>SUM(I112:I114)</f>
        <v>0</v>
      </c>
      <c r="J116" s="121">
        <f>SUM(J112:J114)</f>
        <v>0</v>
      </c>
    </row>
    <row r="117" spans="1:10" s="215" customFormat="1" ht="9.1999999999999993" customHeight="1" x14ac:dyDescent="0.2">
      <c r="A117" s="215">
        <v>3</v>
      </c>
      <c r="E117" s="872"/>
      <c r="F117" s="872"/>
      <c r="G117" s="872"/>
      <c r="H117" s="872"/>
      <c r="I117" s="608"/>
      <c r="J117" s="661"/>
    </row>
    <row r="118" spans="1:10" s="215" customFormat="1" ht="12" hidden="1" customHeight="1" x14ac:dyDescent="0.2">
      <c r="A118" s="215">
        <v>1</v>
      </c>
      <c r="E118" s="1249" t="s">
        <v>1483</v>
      </c>
      <c r="F118" s="1249"/>
      <c r="G118" s="1249"/>
      <c r="H118" s="1249"/>
      <c r="I118" s="108"/>
      <c r="J118" s="109"/>
    </row>
    <row r="119" spans="1:10" s="215" customFormat="1" ht="12" hidden="1" customHeight="1" x14ac:dyDescent="0.2">
      <c r="A119" s="215">
        <v>1</v>
      </c>
      <c r="E119" s="328" t="s">
        <v>1467</v>
      </c>
      <c r="F119" s="328"/>
      <c r="G119" s="328"/>
      <c r="H119" s="328"/>
      <c r="I119" s="108">
        <v>0</v>
      </c>
      <c r="J119" s="109">
        <v>0</v>
      </c>
    </row>
    <row r="120" spans="1:10" s="215" customFormat="1" ht="12" hidden="1" customHeight="1" x14ac:dyDescent="0.2">
      <c r="A120" s="215">
        <v>1</v>
      </c>
      <c r="E120" s="328" t="s">
        <v>1478</v>
      </c>
      <c r="F120" s="328"/>
      <c r="G120" s="328"/>
      <c r="H120" s="328"/>
      <c r="I120" s="108">
        <v>0</v>
      </c>
      <c r="J120" s="109">
        <v>0</v>
      </c>
    </row>
    <row r="121" spans="1:10" s="215" customFormat="1" ht="12" hidden="1" customHeight="1" x14ac:dyDescent="0.2">
      <c r="A121" s="215">
        <v>1</v>
      </c>
      <c r="E121" s="328" t="s">
        <v>1455</v>
      </c>
      <c r="F121" s="328"/>
      <c r="G121" s="328"/>
      <c r="H121" s="328"/>
      <c r="I121" s="108">
        <v>0</v>
      </c>
      <c r="J121" s="109">
        <v>0</v>
      </c>
    </row>
    <row r="122" spans="1:10" s="215" customFormat="1" ht="25.15" hidden="1" customHeight="1" x14ac:dyDescent="0.2">
      <c r="A122" s="215">
        <v>1</v>
      </c>
      <c r="E122" s="1281" t="s">
        <v>1554</v>
      </c>
      <c r="F122" s="1281"/>
      <c r="G122" s="1281"/>
      <c r="H122" s="1281"/>
      <c r="I122" s="120">
        <f>SUM(I119:I121)</f>
        <v>0</v>
      </c>
      <c r="J122" s="121">
        <f>SUM(J119:J121)</f>
        <v>0</v>
      </c>
    </row>
    <row r="123" spans="1:10" s="215" customFormat="1" ht="12" hidden="1" customHeight="1" x14ac:dyDescent="0.2">
      <c r="A123" s="215">
        <v>1</v>
      </c>
      <c r="E123" s="872"/>
      <c r="F123" s="872"/>
      <c r="G123" s="872"/>
      <c r="H123" s="872"/>
      <c r="I123" s="608"/>
      <c r="J123" s="661"/>
    </row>
    <row r="124" spans="1:10" s="215" customFormat="1" ht="12" customHeight="1" x14ac:dyDescent="0.2">
      <c r="A124" s="215">
        <v>3</v>
      </c>
      <c r="E124" s="327" t="s">
        <v>1555</v>
      </c>
      <c r="F124" s="327"/>
      <c r="G124" s="327"/>
      <c r="H124" s="327"/>
      <c r="I124" s="186">
        <f>I115+I108+I122</f>
        <v>0</v>
      </c>
      <c r="J124" s="551">
        <f>J115+J108+J122</f>
        <v>0</v>
      </c>
    </row>
    <row r="125" spans="1:10" s="215" customFormat="1" ht="6.6" customHeight="1" x14ac:dyDescent="0.2">
      <c r="A125" s="215">
        <v>3</v>
      </c>
      <c r="E125" s="316"/>
      <c r="F125" s="316"/>
      <c r="G125" s="316"/>
      <c r="H125" s="316"/>
      <c r="I125" s="108"/>
      <c r="J125" s="123"/>
    </row>
    <row r="126" spans="1:10" s="215" customFormat="1" ht="25.5" customHeight="1" x14ac:dyDescent="0.2">
      <c r="A126" s="215">
        <v>3</v>
      </c>
      <c r="D126" s="205" t="s">
        <v>1475</v>
      </c>
      <c r="E126" s="1159" t="s">
        <v>1556</v>
      </c>
      <c r="F126" s="1159"/>
      <c r="G126" s="1159"/>
      <c r="H126" s="1159"/>
      <c r="I126" s="1159"/>
      <c r="J126" s="1159"/>
    </row>
    <row r="127" spans="1:10" s="216" customFormat="1" ht="12" hidden="1" customHeight="1" x14ac:dyDescent="0.2">
      <c r="A127" s="216">
        <v>1</v>
      </c>
      <c r="E127" s="340"/>
      <c r="F127" s="340"/>
      <c r="G127" s="340"/>
      <c r="H127" s="340"/>
      <c r="I127" s="340"/>
      <c r="J127" s="340"/>
    </row>
    <row r="128" spans="1:10" s="216" customFormat="1" ht="12" hidden="1" customHeight="1" x14ac:dyDescent="0.2">
      <c r="A128" s="216">
        <v>1</v>
      </c>
      <c r="B128" s="216" t="s">
        <v>245</v>
      </c>
      <c r="C128" s="216">
        <v>130</v>
      </c>
      <c r="E128" s="862" t="str">
        <f ca="1">INDEX(TBLStructure[Full Note Title],MATCH(C128,TBLStructure[Model Reference],0))</f>
        <v>7.3DHidden: Fee income and expense</v>
      </c>
      <c r="F128" s="862"/>
      <c r="G128" s="862"/>
      <c r="H128" s="862"/>
      <c r="I128" s="341"/>
      <c r="J128" s="342"/>
    </row>
    <row r="129" spans="1:10" s="216" customFormat="1" ht="12" hidden="1" customHeight="1" x14ac:dyDescent="0.2">
      <c r="A129" s="216">
        <v>1</v>
      </c>
      <c r="E129" s="566" t="s">
        <v>1487</v>
      </c>
      <c r="F129" s="566"/>
      <c r="G129" s="862"/>
      <c r="H129" s="862"/>
      <c r="I129" s="341"/>
      <c r="J129" s="342"/>
    </row>
    <row r="130" spans="1:10" s="216" customFormat="1" ht="12" hidden="1" customHeight="1" x14ac:dyDescent="0.2">
      <c r="A130" s="216">
        <v>1</v>
      </c>
      <c r="E130" s="867" t="s">
        <v>1488</v>
      </c>
      <c r="F130" s="867"/>
      <c r="G130" s="862"/>
      <c r="H130" s="862"/>
      <c r="I130" s="341">
        <v>0</v>
      </c>
      <c r="J130" s="342">
        <v>0</v>
      </c>
    </row>
    <row r="131" spans="1:10" s="216" customFormat="1" ht="12" hidden="1" customHeight="1" x14ac:dyDescent="0.2">
      <c r="A131" s="216">
        <v>1</v>
      </c>
      <c r="E131" s="867" t="s">
        <v>1489</v>
      </c>
      <c r="F131" s="867"/>
      <c r="G131" s="862"/>
      <c r="H131" s="862"/>
      <c r="I131" s="341">
        <v>0</v>
      </c>
      <c r="J131" s="342">
        <v>0</v>
      </c>
    </row>
    <row r="132" spans="1:10" s="216" customFormat="1" ht="12" hidden="1" customHeight="1" x14ac:dyDescent="0.2">
      <c r="A132" s="216">
        <v>1</v>
      </c>
      <c r="E132" s="566" t="s">
        <v>1490</v>
      </c>
      <c r="F132" s="566"/>
      <c r="G132" s="862"/>
      <c r="H132" s="862"/>
      <c r="I132" s="378">
        <f>SUM(I129:I131)</f>
        <v>0</v>
      </c>
      <c r="J132" s="557">
        <f>SUM(J129:J131)</f>
        <v>0</v>
      </c>
    </row>
    <row r="133" spans="1:10" s="216" customFormat="1" ht="7.15" hidden="1" customHeight="1" x14ac:dyDescent="0.2">
      <c r="A133" s="216">
        <v>1</v>
      </c>
      <c r="E133" s="566"/>
      <c r="F133" s="566"/>
      <c r="G133" s="862"/>
      <c r="H133" s="862"/>
      <c r="I133" s="341"/>
      <c r="J133" s="342"/>
    </row>
    <row r="134" spans="1:10" s="216" customFormat="1" ht="12" hidden="1" customHeight="1" x14ac:dyDescent="0.2">
      <c r="A134" s="216">
        <v>1</v>
      </c>
      <c r="E134" s="566" t="s">
        <v>1491</v>
      </c>
      <c r="F134" s="566"/>
      <c r="G134" s="862"/>
      <c r="H134" s="862"/>
      <c r="I134" s="341"/>
      <c r="J134" s="342"/>
    </row>
    <row r="135" spans="1:10" s="216" customFormat="1" ht="12" hidden="1" customHeight="1" x14ac:dyDescent="0.2">
      <c r="A135" s="216">
        <v>1</v>
      </c>
      <c r="E135" s="867" t="s">
        <v>1488</v>
      </c>
      <c r="F135" s="867"/>
      <c r="G135" s="862"/>
      <c r="H135" s="862"/>
      <c r="I135" s="341">
        <v>0</v>
      </c>
      <c r="J135" s="342">
        <v>0</v>
      </c>
    </row>
    <row r="136" spans="1:10" s="216" customFormat="1" ht="12" hidden="1" customHeight="1" x14ac:dyDescent="0.2">
      <c r="A136" s="216">
        <v>1</v>
      </c>
      <c r="E136" s="867" t="s">
        <v>1489</v>
      </c>
      <c r="F136" s="867"/>
      <c r="G136" s="862"/>
      <c r="H136" s="862"/>
      <c r="I136" s="341">
        <v>0</v>
      </c>
      <c r="J136" s="342">
        <v>0</v>
      </c>
    </row>
    <row r="137" spans="1:10" s="216" customFormat="1" ht="12" hidden="1" customHeight="1" x14ac:dyDescent="0.2">
      <c r="A137" s="216">
        <v>1</v>
      </c>
      <c r="E137" s="566" t="s">
        <v>1492</v>
      </c>
      <c r="F137" s="566"/>
      <c r="G137" s="862"/>
      <c r="H137" s="862"/>
      <c r="I137" s="378">
        <f>SUM(I134:I136)</f>
        <v>0</v>
      </c>
      <c r="J137" s="557">
        <f>SUM(J134:J136)</f>
        <v>0</v>
      </c>
    </row>
    <row r="138" spans="1:10" s="216" customFormat="1" ht="12" hidden="1" customHeight="1" x14ac:dyDescent="0.2">
      <c r="A138" s="216">
        <v>1</v>
      </c>
      <c r="E138" s="566"/>
      <c r="F138" s="566"/>
      <c r="G138" s="862"/>
      <c r="H138" s="862"/>
      <c r="I138" s="371"/>
      <c r="J138" s="560"/>
    </row>
    <row r="139" spans="1:10" s="216" customFormat="1" ht="12" hidden="1" customHeight="1" x14ac:dyDescent="0.2">
      <c r="A139" s="216">
        <v>1</v>
      </c>
      <c r="B139" s="216" t="s">
        <v>245</v>
      </c>
      <c r="C139" s="216">
        <v>131</v>
      </c>
      <c r="E139" s="862" t="str">
        <f ca="1">INDEX(TBLStructure[Full Note Title],MATCH(C139,TBLStructure[Model Reference],0))</f>
        <v>7.3DHidden: Fair value of financial instruments</v>
      </c>
      <c r="F139" s="873"/>
      <c r="G139" s="873"/>
      <c r="H139" s="873"/>
      <c r="I139" s="873"/>
      <c r="J139" s="873"/>
    </row>
    <row r="140" spans="1:10" s="216" customFormat="1" ht="12" hidden="1" customHeight="1" x14ac:dyDescent="0.2">
      <c r="A140" s="216">
        <v>1</v>
      </c>
      <c r="E140" s="874"/>
      <c r="F140" s="875"/>
      <c r="G140" s="875"/>
      <c r="H140" s="875"/>
      <c r="I140" s="875"/>
      <c r="J140" s="875"/>
    </row>
    <row r="141" spans="1:10" s="216" customFormat="1" ht="12" hidden="1" customHeight="1" x14ac:dyDescent="0.2">
      <c r="A141" s="216">
        <v>1</v>
      </c>
      <c r="E141" s="876"/>
      <c r="F141" s="877"/>
      <c r="G141" s="877" t="s">
        <v>1493</v>
      </c>
      <c r="H141" s="877" t="s">
        <v>1494</v>
      </c>
      <c r="I141" s="878" t="s">
        <v>1493</v>
      </c>
      <c r="J141" s="878" t="s">
        <v>1494</v>
      </c>
    </row>
    <row r="142" spans="1:10" s="216" customFormat="1" ht="12" hidden="1" customHeight="1" x14ac:dyDescent="0.2">
      <c r="A142" s="216">
        <v>1</v>
      </c>
      <c r="E142" s="201"/>
      <c r="F142" s="879"/>
      <c r="G142" s="879" t="s">
        <v>1495</v>
      </c>
      <c r="H142" s="879" t="s">
        <v>1496</v>
      </c>
      <c r="I142" s="880" t="s">
        <v>1495</v>
      </c>
      <c r="J142" s="880" t="s">
        <v>1496</v>
      </c>
    </row>
    <row r="143" spans="1:10" s="216" customFormat="1" ht="12" hidden="1" customHeight="1" x14ac:dyDescent="0.2">
      <c r="A143" s="216">
        <v>1</v>
      </c>
      <c r="E143" s="201"/>
      <c r="F143" s="881"/>
      <c r="G143" s="881" t="str">
        <f>Contents!F3</f>
        <v>20X2</v>
      </c>
      <c r="H143" s="881" t="str">
        <f>Contents!F3</f>
        <v>20X2</v>
      </c>
      <c r="I143" s="882" t="str">
        <f>Contents!F4</f>
        <v>20X1</v>
      </c>
      <c r="J143" s="882" t="str">
        <f>Contents!F4</f>
        <v>20X1</v>
      </c>
    </row>
    <row r="144" spans="1:10" s="216" customFormat="1" ht="12" hidden="1" customHeight="1" x14ac:dyDescent="0.2">
      <c r="A144" s="216">
        <v>1</v>
      </c>
      <c r="E144" s="874"/>
      <c r="F144" s="883"/>
      <c r="G144" s="883" t="s">
        <v>249</v>
      </c>
      <c r="H144" s="883" t="s">
        <v>249</v>
      </c>
      <c r="I144" s="884" t="s">
        <v>249</v>
      </c>
      <c r="J144" s="884" t="s">
        <v>249</v>
      </c>
    </row>
    <row r="145" spans="1:10" s="216" customFormat="1" ht="12" hidden="1" customHeight="1" x14ac:dyDescent="0.2">
      <c r="A145" s="216">
        <v>1</v>
      </c>
      <c r="E145" s="885" t="s">
        <v>112</v>
      </c>
      <c r="F145" s="876"/>
      <c r="G145" s="876"/>
      <c r="H145" s="876"/>
      <c r="I145" s="876"/>
      <c r="J145" s="876"/>
    </row>
    <row r="146" spans="1:10" s="216" customFormat="1" ht="12" hidden="1" customHeight="1" x14ac:dyDescent="0.2">
      <c r="A146" s="216">
        <v>1</v>
      </c>
      <c r="E146" s="886" t="s">
        <v>926</v>
      </c>
      <c r="F146" s="341"/>
      <c r="G146" s="341">
        <v>0</v>
      </c>
      <c r="H146" s="887">
        <v>0</v>
      </c>
      <c r="I146" s="342">
        <v>0</v>
      </c>
      <c r="J146" s="342">
        <v>0</v>
      </c>
    </row>
    <row r="147" spans="1:10" s="216" customFormat="1" ht="12" hidden="1" customHeight="1" x14ac:dyDescent="0.2">
      <c r="A147" s="216">
        <v>1</v>
      </c>
      <c r="E147" s="888" t="s">
        <v>312</v>
      </c>
      <c r="F147" s="378"/>
      <c r="G147" s="378">
        <f>SUM(G146)</f>
        <v>0</v>
      </c>
      <c r="H147" s="378">
        <f>SUM(H146)</f>
        <v>0</v>
      </c>
      <c r="I147" s="557">
        <f>SUM(I146)</f>
        <v>0</v>
      </c>
      <c r="J147" s="557">
        <f>SUM(J146)</f>
        <v>0</v>
      </c>
    </row>
    <row r="148" spans="1:10" s="216" customFormat="1" ht="12" hidden="1" customHeight="1" x14ac:dyDescent="0.2">
      <c r="A148" s="216">
        <v>1</v>
      </c>
      <c r="E148" s="201"/>
      <c r="F148" s="341"/>
      <c r="G148" s="341"/>
      <c r="H148" s="341"/>
      <c r="I148" s="342"/>
      <c r="J148" s="342"/>
    </row>
    <row r="149" spans="1:10" s="216" customFormat="1" ht="12" hidden="1" customHeight="1" x14ac:dyDescent="0.2">
      <c r="A149" s="216">
        <v>1</v>
      </c>
      <c r="E149" s="200" t="s">
        <v>1438</v>
      </c>
      <c r="F149" s="341"/>
      <c r="G149" s="341"/>
      <c r="H149" s="889"/>
      <c r="I149" s="342"/>
      <c r="J149" s="342"/>
    </row>
    <row r="150" spans="1:10" s="216" customFormat="1" ht="12" hidden="1" customHeight="1" x14ac:dyDescent="0.2">
      <c r="A150" s="216">
        <v>1</v>
      </c>
      <c r="E150" s="890" t="s">
        <v>926</v>
      </c>
      <c r="F150" s="341"/>
      <c r="G150" s="341">
        <v>0</v>
      </c>
      <c r="H150" s="889">
        <v>0</v>
      </c>
      <c r="I150" s="342">
        <v>0</v>
      </c>
      <c r="J150" s="342">
        <v>0</v>
      </c>
    </row>
    <row r="151" spans="1:10" s="216" customFormat="1" ht="12" hidden="1" customHeight="1" x14ac:dyDescent="0.2">
      <c r="A151" s="216">
        <v>1</v>
      </c>
      <c r="E151" s="888" t="s">
        <v>1451</v>
      </c>
      <c r="F151" s="378"/>
      <c r="G151" s="378">
        <f>SUM(G150)</f>
        <v>0</v>
      </c>
      <c r="H151" s="378">
        <f>SUM(H150)</f>
        <v>0</v>
      </c>
      <c r="I151" s="557">
        <f>SUM(I150)</f>
        <v>0</v>
      </c>
      <c r="J151" s="557">
        <f>SUM(J150)</f>
        <v>0</v>
      </c>
    </row>
    <row r="152" spans="1:10" s="216" customFormat="1" ht="12" hidden="1" customHeight="1" x14ac:dyDescent="0.2">
      <c r="A152" s="216">
        <v>1</v>
      </c>
      <c r="E152" s="576"/>
      <c r="F152" s="576"/>
      <c r="G152" s="576"/>
      <c r="H152" s="576"/>
      <c r="I152" s="576"/>
      <c r="J152" s="576"/>
    </row>
    <row r="153" spans="1:10" s="216" customFormat="1" ht="12" hidden="1" customHeight="1" x14ac:dyDescent="0.2">
      <c r="A153" s="216">
        <v>1</v>
      </c>
      <c r="B153" s="216" t="s">
        <v>245</v>
      </c>
      <c r="C153" s="216">
        <v>152</v>
      </c>
      <c r="E153" s="1274" t="str">
        <f ca="1">INDEX(TBLStructure[Full Note Title],MATCH(C153,TBLStructure[Model Reference],0))</f>
        <v>7.3DHidden: Financial assets designated at fair value through profit or loss</v>
      </c>
      <c r="F153" s="1274"/>
      <c r="G153" s="1274"/>
      <c r="H153" s="1274"/>
      <c r="I153" s="1274"/>
      <c r="J153" s="1274"/>
    </row>
    <row r="154" spans="1:10" s="216" customFormat="1" ht="27.2" hidden="1" customHeight="1" x14ac:dyDescent="0.2">
      <c r="A154" s="216">
        <v>1</v>
      </c>
      <c r="D154" s="39"/>
      <c r="E154" s="1271" t="s">
        <v>1497</v>
      </c>
      <c r="F154" s="1271"/>
      <c r="G154" s="1271"/>
      <c r="H154" s="1271"/>
      <c r="I154" s="1271"/>
      <c r="J154" s="1271"/>
    </row>
    <row r="155" spans="1:10" s="216" customFormat="1" ht="12" hidden="1" x14ac:dyDescent="0.2">
      <c r="A155" s="216">
        <v>1</v>
      </c>
      <c r="E155" s="631"/>
      <c r="F155" s="631"/>
      <c r="G155" s="631"/>
      <c r="H155" s="631"/>
      <c r="I155" s="892" t="str">
        <f>Contents!F3</f>
        <v>20X2</v>
      </c>
      <c r="J155" s="367" t="str">
        <f>Contents!F4</f>
        <v>20X1</v>
      </c>
    </row>
    <row r="156" spans="1:10" s="216" customFormat="1" hidden="1" thickBot="1" x14ac:dyDescent="0.25">
      <c r="A156" s="216">
        <v>1</v>
      </c>
      <c r="E156" s="866"/>
      <c r="F156" s="866"/>
      <c r="G156" s="866"/>
      <c r="H156" s="866"/>
      <c r="I156" s="893" t="s">
        <v>305</v>
      </c>
      <c r="J156" s="894" t="s">
        <v>305</v>
      </c>
    </row>
    <row r="157" spans="1:10" s="216" customFormat="1" ht="12" hidden="1" customHeight="1" x14ac:dyDescent="0.2">
      <c r="A157" s="216">
        <v>1</v>
      </c>
      <c r="E157" s="566" t="s">
        <v>1498</v>
      </c>
      <c r="F157" s="576"/>
      <c r="G157" s="576"/>
      <c r="H157" s="576"/>
      <c r="I157" s="576"/>
      <c r="J157" s="576"/>
    </row>
    <row r="158" spans="1:10" s="216" customFormat="1" ht="12" hidden="1" customHeight="1" x14ac:dyDescent="0.2">
      <c r="A158" s="216">
        <v>1</v>
      </c>
      <c r="E158" s="886" t="s">
        <v>1499</v>
      </c>
      <c r="F158" s="576"/>
      <c r="G158" s="576"/>
      <c r="H158" s="576"/>
      <c r="I158" s="341">
        <v>0</v>
      </c>
      <c r="J158" s="342">
        <v>0</v>
      </c>
    </row>
    <row r="159" spans="1:10" s="216" customFormat="1" ht="12" hidden="1" customHeight="1" x14ac:dyDescent="0.2">
      <c r="A159" s="216">
        <v>1</v>
      </c>
      <c r="E159" s="886" t="s">
        <v>1500</v>
      </c>
      <c r="F159" s="576"/>
      <c r="G159" s="576"/>
      <c r="H159" s="576"/>
      <c r="I159" s="341">
        <v>0</v>
      </c>
      <c r="J159" s="342">
        <v>0</v>
      </c>
    </row>
    <row r="160" spans="1:10" s="216" customFormat="1" ht="12" hidden="1" customHeight="1" x14ac:dyDescent="0.2">
      <c r="A160" s="216">
        <v>1</v>
      </c>
      <c r="E160" s="566" t="s">
        <v>1501</v>
      </c>
      <c r="F160" s="576"/>
      <c r="G160" s="576"/>
      <c r="H160" s="576"/>
      <c r="I160" s="378">
        <f>SUM(I157:I159)</f>
        <v>0</v>
      </c>
      <c r="J160" s="557">
        <f>SUM(J157:J159)</f>
        <v>0</v>
      </c>
    </row>
    <row r="161" spans="1:10" s="216" customFormat="1" ht="12" hidden="1" customHeight="1" x14ac:dyDescent="0.2">
      <c r="A161" s="216">
        <v>1</v>
      </c>
      <c r="E161" s="576"/>
      <c r="F161" s="576"/>
      <c r="G161" s="576"/>
      <c r="H161" s="576"/>
      <c r="I161" s="576"/>
      <c r="J161" s="576"/>
    </row>
    <row r="162" spans="1:10" s="216" customFormat="1" ht="24" hidden="1" customHeight="1" x14ac:dyDescent="0.2">
      <c r="A162" s="216">
        <v>1</v>
      </c>
      <c r="E162" s="1271" t="s">
        <v>1502</v>
      </c>
      <c r="F162" s="1271"/>
      <c r="G162" s="1271"/>
      <c r="H162" s="1271"/>
      <c r="I162" s="1271"/>
      <c r="J162" s="1271"/>
    </row>
    <row r="163" spans="1:10" s="216" customFormat="1" ht="12" hidden="1" x14ac:dyDescent="0.2">
      <c r="A163" s="216">
        <v>1</v>
      </c>
      <c r="E163" s="631"/>
      <c r="F163" s="631"/>
      <c r="G163" s="631"/>
      <c r="H163" s="631"/>
      <c r="I163" s="892"/>
      <c r="J163" s="367"/>
    </row>
    <row r="164" spans="1:10" s="216" customFormat="1" ht="12" hidden="1" customHeight="1" x14ac:dyDescent="0.2">
      <c r="A164" s="216">
        <v>1</v>
      </c>
      <c r="E164" s="566" t="s">
        <v>1498</v>
      </c>
      <c r="F164" s="576"/>
      <c r="G164" s="576"/>
      <c r="H164" s="576"/>
      <c r="I164" s="576"/>
      <c r="J164" s="576"/>
    </row>
    <row r="165" spans="1:10" s="216" customFormat="1" ht="12" hidden="1" customHeight="1" x14ac:dyDescent="0.2">
      <c r="A165" s="216">
        <v>1</v>
      </c>
      <c r="E165" s="886" t="s">
        <v>1499</v>
      </c>
      <c r="F165" s="576"/>
      <c r="G165" s="576"/>
      <c r="H165" s="576"/>
      <c r="I165" s="341">
        <v>0</v>
      </c>
      <c r="J165" s="342">
        <v>0</v>
      </c>
    </row>
    <row r="166" spans="1:10" s="216" customFormat="1" ht="12" hidden="1" customHeight="1" x14ac:dyDescent="0.2">
      <c r="A166" s="216">
        <v>1</v>
      </c>
      <c r="E166" s="886" t="s">
        <v>1500</v>
      </c>
      <c r="F166" s="576"/>
      <c r="G166" s="576"/>
      <c r="H166" s="576"/>
      <c r="I166" s="341">
        <v>0</v>
      </c>
      <c r="J166" s="342">
        <v>0</v>
      </c>
    </row>
    <row r="167" spans="1:10" s="216" customFormat="1" ht="12" hidden="1" customHeight="1" x14ac:dyDescent="0.2">
      <c r="A167" s="216">
        <v>1</v>
      </c>
      <c r="E167" s="566" t="s">
        <v>1501</v>
      </c>
      <c r="F167" s="576"/>
      <c r="G167" s="576"/>
      <c r="H167" s="576"/>
      <c r="I167" s="378">
        <f>SUM(I164:I166)</f>
        <v>0</v>
      </c>
      <c r="J167" s="557">
        <f>SUM(J164:J166)</f>
        <v>0</v>
      </c>
    </row>
    <row r="168" spans="1:10" s="216" customFormat="1" ht="12" hidden="1" customHeight="1" x14ac:dyDescent="0.2">
      <c r="A168" s="216">
        <v>1</v>
      </c>
      <c r="E168" s="566"/>
      <c r="F168" s="576"/>
      <c r="G168" s="576"/>
      <c r="H168" s="576"/>
      <c r="I168" s="371"/>
      <c r="J168" s="560"/>
    </row>
    <row r="169" spans="1:10" s="216" customFormat="1" ht="12" hidden="1" customHeight="1" x14ac:dyDescent="0.2">
      <c r="A169" s="216">
        <v>1</v>
      </c>
      <c r="E169" s="566"/>
      <c r="F169" s="576"/>
      <c r="G169" s="576"/>
      <c r="H169" s="576"/>
      <c r="I169" s="371"/>
      <c r="J169" s="560"/>
    </row>
    <row r="170" spans="1:10" s="216" customFormat="1" ht="12" hidden="1" customHeight="1" x14ac:dyDescent="0.2">
      <c r="A170" s="216">
        <v>1</v>
      </c>
      <c r="B170" s="216" t="s">
        <v>245</v>
      </c>
      <c r="C170" s="216">
        <v>132</v>
      </c>
      <c r="E170" s="862" t="str">
        <f ca="1">INDEX(TBLStructure[Full Note Title],MATCH(C170,TBLStructure[Model Reference],0))</f>
        <v>7.3DHidden: Financial liabilities designated at fair value through profit or loss</v>
      </c>
      <c r="F170" s="576"/>
      <c r="G170" s="576"/>
      <c r="H170" s="576"/>
      <c r="I170" s="371"/>
      <c r="J170" s="560"/>
    </row>
    <row r="171" spans="1:10" s="216" customFormat="1" ht="12" hidden="1" customHeight="1" x14ac:dyDescent="0.2">
      <c r="A171" s="216">
        <v>1</v>
      </c>
      <c r="E171" s="566"/>
      <c r="F171" s="576"/>
      <c r="G171" s="576"/>
      <c r="H171" s="576"/>
      <c r="I171" s="371"/>
      <c r="J171" s="560"/>
    </row>
    <row r="172" spans="1:10" s="216" customFormat="1" ht="12" hidden="1" customHeight="1" x14ac:dyDescent="0.2">
      <c r="A172" s="216">
        <v>1</v>
      </c>
      <c r="E172" s="1275" t="s">
        <v>1503</v>
      </c>
      <c r="F172" s="1275"/>
      <c r="G172" s="1275"/>
      <c r="H172" s="1275"/>
      <c r="I172" s="1275"/>
      <c r="J172" s="1275"/>
    </row>
    <row r="173" spans="1:10" s="216" customFormat="1" ht="12" hidden="1" customHeight="1" x14ac:dyDescent="0.2">
      <c r="A173" s="216">
        <v>1</v>
      </c>
      <c r="E173" s="631"/>
      <c r="F173" s="631"/>
      <c r="G173" s="631"/>
      <c r="H173" s="631"/>
      <c r="I173" s="631"/>
      <c r="J173" s="631"/>
    </row>
    <row r="174" spans="1:10" s="216" customFormat="1" ht="12" hidden="1" customHeight="1" x14ac:dyDescent="0.2">
      <c r="A174" s="216">
        <v>1</v>
      </c>
      <c r="E174" s="566" t="s">
        <v>1498</v>
      </c>
      <c r="F174" s="576"/>
      <c r="G174" s="576"/>
      <c r="H174" s="576"/>
      <c r="I174" s="576"/>
      <c r="J174" s="576"/>
    </row>
    <row r="175" spans="1:10" s="216" customFormat="1" ht="12" hidden="1" customHeight="1" x14ac:dyDescent="0.2">
      <c r="A175" s="216">
        <v>1</v>
      </c>
      <c r="E175" s="886" t="s">
        <v>1499</v>
      </c>
      <c r="F175" s="576"/>
      <c r="G175" s="576"/>
      <c r="H175" s="576"/>
      <c r="I175" s="341">
        <v>0</v>
      </c>
      <c r="J175" s="342">
        <v>0</v>
      </c>
    </row>
    <row r="176" spans="1:10" s="216" customFormat="1" ht="12" hidden="1" customHeight="1" x14ac:dyDescent="0.2">
      <c r="A176" s="216">
        <v>1</v>
      </c>
      <c r="E176" s="886" t="s">
        <v>1500</v>
      </c>
      <c r="F176" s="576"/>
      <c r="G176" s="576"/>
      <c r="H176" s="576"/>
      <c r="I176" s="341">
        <v>0</v>
      </c>
      <c r="J176" s="342">
        <v>0</v>
      </c>
    </row>
    <row r="177" spans="1:10" s="216" customFormat="1" ht="12" hidden="1" customHeight="1" x14ac:dyDescent="0.2">
      <c r="A177" s="216">
        <v>1</v>
      </c>
      <c r="E177" s="566" t="s">
        <v>1501</v>
      </c>
      <c r="F177" s="576"/>
      <c r="G177" s="576"/>
      <c r="H177" s="576"/>
      <c r="I177" s="378">
        <f>SUM(I174:I176)</f>
        <v>0</v>
      </c>
      <c r="J177" s="557">
        <f>SUM(J174:J176)</f>
        <v>0</v>
      </c>
    </row>
    <row r="178" spans="1:10" s="216" customFormat="1" ht="12" hidden="1" customHeight="1" x14ac:dyDescent="0.2">
      <c r="A178" s="216">
        <v>1</v>
      </c>
      <c r="E178" s="566"/>
      <c r="F178" s="576"/>
      <c r="G178" s="576"/>
      <c r="H178" s="576"/>
      <c r="I178" s="371"/>
      <c r="J178" s="560"/>
    </row>
    <row r="179" spans="1:10" s="216" customFormat="1" ht="12" hidden="1" customHeight="1" x14ac:dyDescent="0.2">
      <c r="A179" s="216">
        <v>1</v>
      </c>
      <c r="E179" s="1197" t="s">
        <v>1504</v>
      </c>
      <c r="F179" s="1197"/>
      <c r="G179" s="1197"/>
      <c r="H179" s="1197"/>
      <c r="I179" s="1197"/>
      <c r="J179" s="1197"/>
    </row>
    <row r="180" spans="1:10" s="216" customFormat="1" ht="12" hidden="1" customHeight="1" x14ac:dyDescent="0.2">
      <c r="A180" s="216">
        <v>1</v>
      </c>
      <c r="E180" s="577"/>
      <c r="F180" s="577"/>
      <c r="G180" s="577"/>
      <c r="H180" s="577"/>
      <c r="I180" s="577"/>
      <c r="J180" s="577"/>
    </row>
    <row r="181" spans="1:10" s="216" customFormat="1" ht="12" hidden="1" customHeight="1" x14ac:dyDescent="0.2">
      <c r="A181" s="216">
        <v>1</v>
      </c>
      <c r="E181" s="1274" t="s">
        <v>1505</v>
      </c>
      <c r="F181" s="1274"/>
      <c r="G181" s="1274"/>
      <c r="H181" s="1274"/>
      <c r="I181" s="1274"/>
      <c r="J181" s="1274"/>
    </row>
    <row r="182" spans="1:10" s="216" customFormat="1" ht="12" hidden="1" customHeight="1" x14ac:dyDescent="0.2">
      <c r="A182" s="216">
        <v>1</v>
      </c>
      <c r="E182" s="895"/>
      <c r="F182" s="895"/>
      <c r="G182" s="895"/>
      <c r="H182" s="669" t="s">
        <v>1506</v>
      </c>
      <c r="I182" s="669" t="s">
        <v>1507</v>
      </c>
      <c r="J182" s="669" t="s">
        <v>1508</v>
      </c>
    </row>
    <row r="183" spans="1:10" s="216" customFormat="1" ht="12" hidden="1" customHeight="1" x14ac:dyDescent="0.2">
      <c r="A183" s="216">
        <v>1</v>
      </c>
      <c r="E183" s="896"/>
      <c r="F183" s="896"/>
      <c r="G183" s="896"/>
      <c r="H183" s="897" t="s">
        <v>249</v>
      </c>
      <c r="I183" s="897" t="s">
        <v>249</v>
      </c>
      <c r="J183" s="897" t="s">
        <v>249</v>
      </c>
    </row>
    <row r="184" spans="1:10" s="216" customFormat="1" ht="12" hidden="1" customHeight="1" x14ac:dyDescent="0.2">
      <c r="A184" s="216">
        <v>1</v>
      </c>
      <c r="E184" s="863" t="s">
        <v>211</v>
      </c>
      <c r="F184" s="577"/>
      <c r="G184" s="577"/>
      <c r="H184" s="577"/>
      <c r="I184" s="577"/>
      <c r="J184" s="577"/>
    </row>
    <row r="185" spans="1:10" s="216" customFormat="1" ht="12" hidden="1" customHeight="1" x14ac:dyDescent="0.2">
      <c r="A185" s="216">
        <v>1</v>
      </c>
      <c r="E185" s="886" t="s">
        <v>926</v>
      </c>
      <c r="F185" s="577"/>
      <c r="G185" s="577"/>
      <c r="H185" s="341">
        <v>0</v>
      </c>
      <c r="I185" s="898">
        <v>0</v>
      </c>
      <c r="J185" s="898">
        <f>H185-I185</f>
        <v>0</v>
      </c>
    </row>
    <row r="186" spans="1:10" s="216" customFormat="1" ht="24.6" hidden="1" customHeight="1" x14ac:dyDescent="0.2">
      <c r="A186" s="216">
        <v>1</v>
      </c>
      <c r="E186" s="1276" t="s">
        <v>1509</v>
      </c>
      <c r="F186" s="1276"/>
      <c r="G186" s="1276"/>
      <c r="H186" s="378">
        <f>SUM(H183:H185)</f>
        <v>0</v>
      </c>
      <c r="I186" s="899">
        <f>SUM(I183:I185)</f>
        <v>0</v>
      </c>
      <c r="J186" s="899">
        <f>H186-I186</f>
        <v>0</v>
      </c>
    </row>
    <row r="187" spans="1:10" s="216" customFormat="1" ht="12" hidden="1" customHeight="1" x14ac:dyDescent="0.2">
      <c r="A187" s="216">
        <v>1</v>
      </c>
      <c r="E187" s="577"/>
      <c r="F187" s="577"/>
      <c r="G187" s="577"/>
      <c r="H187" s="577"/>
      <c r="I187" s="577"/>
      <c r="J187" s="577"/>
    </row>
    <row r="188" spans="1:10" s="216" customFormat="1" ht="12" hidden="1" customHeight="1" x14ac:dyDescent="0.2">
      <c r="A188" s="216">
        <v>1</v>
      </c>
      <c r="E188" s="1197" t="s">
        <v>1510</v>
      </c>
      <c r="F188" s="1197"/>
      <c r="G188" s="1197"/>
      <c r="H188" s="1197"/>
      <c r="I188" s="1197"/>
      <c r="J188" s="1197"/>
    </row>
    <row r="189" spans="1:10" s="216" customFormat="1" ht="12" hidden="1" customHeight="1" x14ac:dyDescent="0.2">
      <c r="A189" s="216">
        <v>1</v>
      </c>
      <c r="E189" s="895"/>
      <c r="F189" s="895"/>
      <c r="G189" s="895"/>
      <c r="H189" s="900" t="s">
        <v>1506</v>
      </c>
      <c r="I189" s="900" t="s">
        <v>1507</v>
      </c>
      <c r="J189" s="900" t="s">
        <v>1508</v>
      </c>
    </row>
    <row r="190" spans="1:10" s="216" customFormat="1" ht="12" hidden="1" customHeight="1" x14ac:dyDescent="0.2">
      <c r="A190" s="216">
        <v>1</v>
      </c>
      <c r="E190" s="896"/>
      <c r="F190" s="896"/>
      <c r="G190" s="896"/>
      <c r="H190" s="901" t="s">
        <v>249</v>
      </c>
      <c r="I190" s="901" t="s">
        <v>249</v>
      </c>
      <c r="J190" s="901" t="s">
        <v>249</v>
      </c>
    </row>
    <row r="191" spans="1:10" s="216" customFormat="1" ht="12" hidden="1" customHeight="1" x14ac:dyDescent="0.2">
      <c r="A191" s="216">
        <v>1</v>
      </c>
      <c r="E191" s="577" t="s">
        <v>211</v>
      </c>
      <c r="F191" s="577"/>
      <c r="G191" s="577"/>
      <c r="H191" s="577"/>
      <c r="I191" s="577"/>
      <c r="J191" s="577"/>
    </row>
    <row r="192" spans="1:10" s="216" customFormat="1" ht="12" hidden="1" customHeight="1" x14ac:dyDescent="0.2">
      <c r="A192" s="216">
        <v>1</v>
      </c>
      <c r="E192" s="886" t="s">
        <v>926</v>
      </c>
      <c r="F192" s="577"/>
      <c r="G192" s="577"/>
      <c r="H192" s="902">
        <v>0</v>
      </c>
      <c r="I192" s="342">
        <v>0</v>
      </c>
      <c r="J192" s="342">
        <f>H192-I192</f>
        <v>0</v>
      </c>
    </row>
    <row r="193" spans="1:11" s="216" customFormat="1" ht="12" hidden="1" customHeight="1" x14ac:dyDescent="0.2">
      <c r="A193" s="216">
        <v>1</v>
      </c>
      <c r="E193" s="903" t="s">
        <v>1509</v>
      </c>
      <c r="F193" s="903"/>
      <c r="G193" s="903"/>
      <c r="H193" s="381">
        <f>SUM(H190:H192)</f>
        <v>0</v>
      </c>
      <c r="I193" s="557">
        <f>SUM(I190:I192)</f>
        <v>0</v>
      </c>
      <c r="J193" s="557">
        <f>H193-I193</f>
        <v>0</v>
      </c>
    </row>
    <row r="194" spans="1:11" s="216" customFormat="1" ht="12" hidden="1" customHeight="1" x14ac:dyDescent="0.2">
      <c r="A194" s="216">
        <v>1</v>
      </c>
      <c r="E194" s="577"/>
      <c r="F194" s="577"/>
      <c r="G194" s="577"/>
      <c r="H194" s="372"/>
      <c r="I194" s="560"/>
      <c r="J194" s="560"/>
    </row>
    <row r="195" spans="1:11" s="216" customFormat="1" ht="3.75" hidden="1" customHeight="1" x14ac:dyDescent="0.2">
      <c r="A195" s="216">
        <v>1</v>
      </c>
      <c r="E195" s="577" t="s">
        <v>1511</v>
      </c>
      <c r="F195" s="577"/>
      <c r="G195" s="577"/>
      <c r="H195" s="372"/>
      <c r="I195" s="560"/>
      <c r="J195" s="560"/>
    </row>
    <row r="196" spans="1:11" s="216" customFormat="1" ht="12" hidden="1" customHeight="1" x14ac:dyDescent="0.2">
      <c r="A196" s="216">
        <v>3</v>
      </c>
      <c r="E196" s="577" t="s">
        <v>1512</v>
      </c>
      <c r="F196" s="577"/>
      <c r="G196" s="577"/>
      <c r="H196" s="372"/>
      <c r="I196" s="560"/>
      <c r="J196" s="560"/>
    </row>
    <row r="197" spans="1:11" s="216" customFormat="1" ht="12" hidden="1" customHeight="1" x14ac:dyDescent="0.2">
      <c r="A197" s="216">
        <v>1</v>
      </c>
      <c r="E197" s="631"/>
      <c r="F197" s="631"/>
      <c r="G197" s="631"/>
      <c r="H197" s="631"/>
      <c r="I197" s="892"/>
      <c r="J197" s="367"/>
    </row>
    <row r="198" spans="1:11" s="216" customFormat="1" ht="12" hidden="1" customHeight="1" x14ac:dyDescent="0.2">
      <c r="A198" s="216">
        <v>3</v>
      </c>
      <c r="B198" s="216" t="s">
        <v>245</v>
      </c>
      <c r="C198" s="216">
        <v>133</v>
      </c>
      <c r="E198" s="862" t="str">
        <f ca="1">INDEX(TBLStructure[Full Note Title],MATCH(C198,TBLStructure[Model Reference],0))</f>
        <v>7.3DHidden: Financial assets reclassified</v>
      </c>
      <c r="F198" s="631"/>
      <c r="G198" s="631"/>
      <c r="H198" s="631"/>
      <c r="I198" s="892"/>
      <c r="J198" s="367"/>
    </row>
    <row r="199" spans="1:11" s="216" customFormat="1" ht="22.15" hidden="1" customHeight="1" x14ac:dyDescent="0.2">
      <c r="A199" s="216">
        <v>3</v>
      </c>
      <c r="E199" s="904"/>
      <c r="F199" s="905"/>
      <c r="G199" s="905"/>
      <c r="H199" s="906" t="s">
        <v>1513</v>
      </c>
      <c r="I199" s="906" t="s">
        <v>1514</v>
      </c>
      <c r="J199" s="906" t="s">
        <v>1515</v>
      </c>
    </row>
    <row r="200" spans="1:11" s="293" customFormat="1" ht="14.65" hidden="1" customHeight="1" x14ac:dyDescent="0.2">
      <c r="A200" s="216">
        <v>3</v>
      </c>
      <c r="D200" s="216"/>
      <c r="E200" s="1277" t="s">
        <v>1516</v>
      </c>
      <c r="F200" s="1277"/>
      <c r="G200" s="897"/>
      <c r="H200" s="897" t="s">
        <v>249</v>
      </c>
      <c r="I200" s="897" t="s">
        <v>249</v>
      </c>
      <c r="J200" s="897" t="s">
        <v>249</v>
      </c>
    </row>
    <row r="201" spans="1:11" s="293" customFormat="1" ht="14.65" hidden="1" customHeight="1" x14ac:dyDescent="0.2">
      <c r="A201" s="216">
        <v>3</v>
      </c>
      <c r="D201" s="216"/>
      <c r="E201" s="636" t="s">
        <v>926</v>
      </c>
      <c r="F201" s="636"/>
      <c r="G201" s="879"/>
      <c r="H201" s="880"/>
      <c r="I201" s="879"/>
      <c r="J201" s="880"/>
    </row>
    <row r="202" spans="1:11" s="293" customFormat="1" ht="33.6" hidden="1" customHeight="1" x14ac:dyDescent="0.2">
      <c r="A202" s="216">
        <v>3</v>
      </c>
      <c r="B202" s="216"/>
      <c r="E202" s="1278" t="s">
        <v>1517</v>
      </c>
      <c r="F202" s="1278"/>
      <c r="G202" s="907" t="s">
        <v>1518</v>
      </c>
      <c r="H202" s="371">
        <v>0</v>
      </c>
      <c r="I202" s="371">
        <v>0</v>
      </c>
      <c r="J202" s="371">
        <v>0</v>
      </c>
      <c r="K202" s="251"/>
    </row>
    <row r="203" spans="1:11" s="293" customFormat="1" hidden="1" x14ac:dyDescent="0.2">
      <c r="A203" s="216">
        <v>3</v>
      </c>
      <c r="D203" s="216"/>
      <c r="E203" s="908" t="s">
        <v>1519</v>
      </c>
      <c r="F203" s="908"/>
      <c r="G203" s="908"/>
      <c r="H203" s="378">
        <f>SUM(H202)</f>
        <v>0</v>
      </c>
      <c r="I203" s="378">
        <f>SUM(I202)</f>
        <v>0</v>
      </c>
      <c r="J203" s="899">
        <f>SUM(J202)</f>
        <v>0</v>
      </c>
    </row>
    <row r="204" spans="1:11" s="293" customFormat="1" ht="12" hidden="1" customHeight="1" x14ac:dyDescent="0.2">
      <c r="A204" s="216">
        <v>3</v>
      </c>
      <c r="D204" s="216"/>
      <c r="E204" s="556"/>
      <c r="F204" s="556"/>
      <c r="G204" s="556"/>
      <c r="H204" s="556"/>
      <c r="I204" s="371"/>
      <c r="J204" s="560"/>
    </row>
    <row r="205" spans="1:11" s="293" customFormat="1" ht="34.15" hidden="1" customHeight="1" x14ac:dyDescent="0.2">
      <c r="A205" s="216">
        <v>3</v>
      </c>
      <c r="D205" s="216"/>
      <c r="E205" s="1279" t="s">
        <v>1520</v>
      </c>
      <c r="F205" s="1279"/>
      <c r="G205" s="1279"/>
      <c r="H205" s="1279"/>
      <c r="I205" s="1279"/>
      <c r="J205" s="1279"/>
    </row>
    <row r="206" spans="1:11" s="293" customFormat="1" ht="12" hidden="1" customHeight="1" x14ac:dyDescent="0.2">
      <c r="A206" s="216">
        <v>3</v>
      </c>
      <c r="D206" s="216"/>
      <c r="E206" s="556" t="s">
        <v>1521</v>
      </c>
      <c r="F206" s="556"/>
      <c r="G206" s="556"/>
      <c r="H206" s="556"/>
      <c r="I206" s="371"/>
      <c r="J206" s="560"/>
    </row>
    <row r="207" spans="1:11" s="293" customFormat="1" ht="12" hidden="1" customHeight="1" x14ac:dyDescent="0.2">
      <c r="A207" s="216"/>
      <c r="D207" s="216"/>
      <c r="E207" s="556"/>
      <c r="F207" s="556"/>
      <c r="G207" s="556"/>
      <c r="H207" s="556"/>
      <c r="I207" s="371"/>
      <c r="J207" s="560"/>
    </row>
    <row r="208" spans="1:11" s="293" customFormat="1" ht="31.9" hidden="1" customHeight="1" x14ac:dyDescent="0.2">
      <c r="A208" s="216">
        <v>1</v>
      </c>
      <c r="D208" s="39"/>
      <c r="E208" s="1279" t="s">
        <v>1522</v>
      </c>
      <c r="F208" s="1279"/>
      <c r="G208" s="1279"/>
      <c r="H208" s="1279"/>
      <c r="I208" s="1279"/>
      <c r="J208" s="1279"/>
    </row>
    <row r="209" spans="1:10" s="293" customFormat="1" ht="12" hidden="1" customHeight="1" x14ac:dyDescent="0.2">
      <c r="A209" s="216">
        <v>3</v>
      </c>
      <c r="D209" s="216"/>
      <c r="E209" s="576"/>
      <c r="F209" s="576"/>
      <c r="G209" s="576"/>
      <c r="H209" s="576"/>
      <c r="I209" s="576"/>
      <c r="J209" s="576"/>
    </row>
    <row r="210" spans="1:10" s="293" customFormat="1" ht="12" hidden="1" customHeight="1" x14ac:dyDescent="0.2">
      <c r="A210" s="293">
        <v>1</v>
      </c>
      <c r="B210" s="216" t="s">
        <v>245</v>
      </c>
      <c r="C210" s="216">
        <v>134</v>
      </c>
      <c r="D210" s="216"/>
      <c r="E210" s="862" t="str">
        <f ca="1">INDEX(TBLStructure[Full Note Title],MATCH(C210,TBLStructure[Model Reference],0))</f>
        <v>7.3DHidden: Credit risk</v>
      </c>
      <c r="F210" s="862"/>
      <c r="G210" s="862"/>
      <c r="H210" s="862"/>
      <c r="I210" s="576"/>
      <c r="J210" s="576"/>
    </row>
    <row r="211" spans="1:10" s="293" customFormat="1" ht="12" hidden="1" customHeight="1" x14ac:dyDescent="0.2">
      <c r="A211" s="293">
        <v>1</v>
      </c>
      <c r="B211" s="216"/>
      <c r="C211" s="216"/>
      <c r="D211" s="216"/>
      <c r="E211" s="862"/>
      <c r="F211" s="862"/>
      <c r="G211" s="862"/>
      <c r="H211" s="862"/>
      <c r="I211" s="576"/>
      <c r="J211" s="576"/>
    </row>
    <row r="212" spans="1:10" s="293" customFormat="1" ht="12" hidden="1" customHeight="1" x14ac:dyDescent="0.2">
      <c r="A212" s="293">
        <v>1</v>
      </c>
      <c r="B212" s="216"/>
      <c r="C212" s="216"/>
      <c r="D212" s="216"/>
      <c r="E212" s="1272" t="s">
        <v>1524</v>
      </c>
      <c r="F212" s="1272"/>
      <c r="G212" s="1272"/>
      <c r="H212" s="1272"/>
      <c r="I212" s="1272"/>
      <c r="J212" s="1272"/>
    </row>
    <row r="213" spans="1:10" s="293" customFormat="1" ht="12" hidden="1" customHeight="1" x14ac:dyDescent="0.2">
      <c r="A213" s="293">
        <v>1</v>
      </c>
      <c r="B213" s="216"/>
      <c r="C213" s="216"/>
      <c r="D213" s="216"/>
      <c r="E213" s="1272" t="s">
        <v>1525</v>
      </c>
      <c r="F213" s="1272"/>
      <c r="G213" s="1272"/>
      <c r="H213" s="1272"/>
      <c r="I213" s="1272"/>
      <c r="J213" s="1272"/>
    </row>
    <row r="214" spans="1:10" s="293" customFormat="1" ht="12" hidden="1" customHeight="1" x14ac:dyDescent="0.2">
      <c r="A214" s="293">
        <v>1</v>
      </c>
      <c r="B214" s="216"/>
      <c r="C214" s="216"/>
      <c r="D214" s="216"/>
      <c r="E214" s="862"/>
      <c r="F214" s="862"/>
      <c r="G214" s="862"/>
      <c r="H214" s="862"/>
      <c r="I214" s="576"/>
      <c r="J214" s="576"/>
    </row>
    <row r="215" spans="1:10" s="293" customFormat="1" ht="12" hidden="1" customHeight="1" x14ac:dyDescent="0.2">
      <c r="A215" s="293">
        <v>1</v>
      </c>
      <c r="B215" s="216"/>
      <c r="C215" s="216"/>
      <c r="D215" s="216"/>
      <c r="E215" s="1273" t="s">
        <v>1557</v>
      </c>
      <c r="F215" s="1273"/>
      <c r="G215" s="1273"/>
      <c r="H215" s="1273"/>
      <c r="I215" s="1273"/>
      <c r="J215" s="1273"/>
    </row>
    <row r="216" spans="1:10" s="216" customFormat="1" hidden="1" x14ac:dyDescent="0.2">
      <c r="A216" s="293">
        <v>1</v>
      </c>
      <c r="E216" s="631"/>
      <c r="F216" s="631"/>
      <c r="G216" s="631"/>
      <c r="H216" s="631"/>
      <c r="I216" s="892" t="str">
        <f>Contents!F3</f>
        <v>20X2</v>
      </c>
      <c r="J216" s="367" t="str">
        <f>Contents!F4</f>
        <v>20X1</v>
      </c>
    </row>
    <row r="217" spans="1:10" s="216" customFormat="1" ht="13.5" hidden="1" thickBot="1" x14ac:dyDescent="0.25">
      <c r="A217" s="293">
        <v>1</v>
      </c>
      <c r="E217" s="866"/>
      <c r="F217" s="866"/>
      <c r="G217" s="866"/>
      <c r="H217" s="866"/>
      <c r="I217" s="893" t="s">
        <v>305</v>
      </c>
      <c r="J217" s="894" t="s">
        <v>305</v>
      </c>
    </row>
    <row r="218" spans="1:10" s="293" customFormat="1" ht="12" hidden="1" customHeight="1" x14ac:dyDescent="0.2">
      <c r="A218" s="293">
        <v>1</v>
      </c>
      <c r="D218" s="216"/>
      <c r="E218" s="1274" t="s">
        <v>1527</v>
      </c>
      <c r="F218" s="1274"/>
      <c r="G218" s="1274"/>
      <c r="H218" s="1274"/>
      <c r="I218" s="1274"/>
      <c r="J218" s="342"/>
    </row>
    <row r="219" spans="1:10" s="293" customFormat="1" ht="12" hidden="1" customHeight="1" x14ac:dyDescent="0.2">
      <c r="A219" s="293">
        <v>1</v>
      </c>
      <c r="D219" s="216"/>
      <c r="E219" s="867" t="s">
        <v>926</v>
      </c>
      <c r="F219" s="867"/>
      <c r="G219" s="867"/>
      <c r="H219" s="867"/>
      <c r="I219" s="341">
        <v>0</v>
      </c>
      <c r="J219" s="342">
        <v>0</v>
      </c>
    </row>
    <row r="220" spans="1:10" s="293" customFormat="1" ht="24" hidden="1" customHeight="1" x14ac:dyDescent="0.2">
      <c r="A220" s="293">
        <v>1</v>
      </c>
      <c r="D220" s="216"/>
      <c r="E220" s="1275" t="s">
        <v>1528</v>
      </c>
      <c r="F220" s="1275"/>
      <c r="G220" s="1275"/>
      <c r="H220" s="629"/>
      <c r="I220" s="378">
        <f>SUM(I218:I219)</f>
        <v>0</v>
      </c>
      <c r="J220" s="557">
        <f>SUM(J218:J219)</f>
        <v>0</v>
      </c>
    </row>
    <row r="221" spans="1:10" s="293" customFormat="1" ht="12" hidden="1" customHeight="1" x14ac:dyDescent="0.2">
      <c r="A221" s="293">
        <v>1</v>
      </c>
      <c r="B221" s="216"/>
      <c r="C221" s="216"/>
      <c r="D221" s="216"/>
      <c r="E221" s="862"/>
      <c r="F221" s="862"/>
      <c r="G221" s="862"/>
      <c r="H221" s="862"/>
      <c r="I221" s="576"/>
      <c r="J221" s="576"/>
    </row>
    <row r="222" spans="1:10" s="293" customFormat="1" ht="12" hidden="1" customHeight="1" x14ac:dyDescent="0.2">
      <c r="A222" s="293">
        <v>1</v>
      </c>
      <c r="D222" s="216"/>
      <c r="E222" s="1274" t="s">
        <v>1558</v>
      </c>
      <c r="F222" s="1274"/>
      <c r="G222" s="1274"/>
      <c r="H222" s="1274"/>
      <c r="I222" s="1274"/>
      <c r="J222" s="342"/>
    </row>
    <row r="223" spans="1:10" s="293" customFormat="1" ht="12" hidden="1" customHeight="1" x14ac:dyDescent="0.2">
      <c r="A223" s="293">
        <v>1</v>
      </c>
      <c r="D223" s="216"/>
      <c r="E223" s="867" t="s">
        <v>926</v>
      </c>
      <c r="F223" s="867"/>
      <c r="G223" s="867"/>
      <c r="H223" s="867"/>
      <c r="I223" s="341">
        <v>0</v>
      </c>
      <c r="J223" s="342">
        <v>0</v>
      </c>
    </row>
    <row r="224" spans="1:10" s="293" customFormat="1" ht="24.6" hidden="1" customHeight="1" x14ac:dyDescent="0.2">
      <c r="A224" s="293">
        <v>1</v>
      </c>
      <c r="D224" s="216"/>
      <c r="E224" s="1275" t="s">
        <v>1559</v>
      </c>
      <c r="F224" s="1275"/>
      <c r="G224" s="1275"/>
      <c r="H224" s="629"/>
      <c r="I224" s="378">
        <f>SUM(I222:I223)</f>
        <v>0</v>
      </c>
      <c r="J224" s="557">
        <f>SUM(J222:J223)</f>
        <v>0</v>
      </c>
    </row>
    <row r="225" spans="1:10" s="293" customFormat="1" hidden="1" x14ac:dyDescent="0.2">
      <c r="A225" s="293">
        <v>1</v>
      </c>
      <c r="D225" s="216"/>
      <c r="E225" s="1197"/>
      <c r="F225" s="1197"/>
      <c r="G225" s="1197"/>
      <c r="H225" s="1197"/>
      <c r="I225" s="1197"/>
      <c r="J225" s="1197"/>
    </row>
    <row r="226" spans="1:10" s="293" customFormat="1" ht="22.9" hidden="1" customHeight="1" x14ac:dyDescent="0.2">
      <c r="A226" s="293">
        <v>1</v>
      </c>
      <c r="D226" s="216"/>
      <c r="E226" s="1271" t="s">
        <v>1529</v>
      </c>
      <c r="F226" s="1271"/>
      <c r="G226" s="1271"/>
      <c r="H226" s="1271"/>
      <c r="I226" s="1271"/>
      <c r="J226" s="1271"/>
    </row>
    <row r="227" spans="1:10" s="293" customFormat="1" ht="106.9" hidden="1" customHeight="1" x14ac:dyDescent="0.2">
      <c r="A227" s="293">
        <v>1</v>
      </c>
      <c r="D227" s="216"/>
      <c r="E227" s="1271" t="s">
        <v>1530</v>
      </c>
      <c r="F227" s="1271"/>
      <c r="G227" s="1271"/>
      <c r="H227" s="1271"/>
      <c r="I227" s="1271"/>
      <c r="J227" s="1271"/>
    </row>
    <row r="228" spans="1:10" s="293" customFormat="1" hidden="1" x14ac:dyDescent="0.2">
      <c r="A228" s="293">
        <v>1</v>
      </c>
      <c r="D228" s="216"/>
      <c r="E228" s="891"/>
      <c r="F228" s="891"/>
      <c r="G228" s="891"/>
      <c r="H228" s="891"/>
      <c r="I228" s="891"/>
      <c r="J228" s="891"/>
    </row>
    <row r="229" spans="1:10" x14ac:dyDescent="0.2">
      <c r="E229" s="316"/>
      <c r="F229" s="316"/>
      <c r="G229" s="316"/>
      <c r="H229" s="316"/>
      <c r="I229" s="316"/>
      <c r="J229" s="316"/>
    </row>
    <row r="241" spans="5:10" ht="27.75" customHeight="1" x14ac:dyDescent="0.2">
      <c r="E241" s="213"/>
      <c r="F241" s="213"/>
      <c r="G241" s="213"/>
      <c r="H241" s="213"/>
      <c r="I241" s="213"/>
      <c r="J241" s="213"/>
    </row>
    <row r="249" spans="5:10" ht="25.5" customHeight="1" x14ac:dyDescent="0.2">
      <c r="E249" s="213"/>
      <c r="F249" s="213"/>
      <c r="G249" s="213"/>
      <c r="H249" s="213"/>
      <c r="I249" s="213"/>
      <c r="J249" s="213"/>
    </row>
    <row r="256" spans="5:10" ht="13.15" customHeight="1" x14ac:dyDescent="0.2">
      <c r="E256" s="213"/>
      <c r="F256" s="213"/>
      <c r="G256" s="213"/>
      <c r="H256" s="213"/>
      <c r="I256" s="213"/>
      <c r="J256" s="213"/>
    </row>
    <row r="264" spans="5:10" ht="13.15" customHeight="1" x14ac:dyDescent="0.2">
      <c r="E264" s="213"/>
      <c r="F264" s="213"/>
      <c r="G264" s="213"/>
      <c r="H264" s="213"/>
      <c r="I264" s="213"/>
      <c r="J264" s="213"/>
    </row>
    <row r="273" spans="5:10" ht="13.15" customHeight="1" x14ac:dyDescent="0.2">
      <c r="E273" s="213"/>
      <c r="F273" s="213"/>
      <c r="G273" s="213"/>
      <c r="H273" s="213"/>
      <c r="I273" s="213"/>
      <c r="J273" s="213"/>
    </row>
    <row r="282" spans="5:10" ht="13.15" customHeight="1" x14ac:dyDescent="0.2">
      <c r="E282" s="213"/>
      <c r="F282" s="213"/>
      <c r="G282" s="213"/>
      <c r="H282" s="213"/>
      <c r="I282" s="213"/>
      <c r="J282" s="213"/>
    </row>
    <row r="289" spans="5:10" ht="13.15" customHeight="1" x14ac:dyDescent="0.2">
      <c r="E289" s="213"/>
      <c r="F289" s="213"/>
      <c r="G289" s="213"/>
      <c r="H289" s="213"/>
      <c r="I289" s="213"/>
      <c r="J289" s="213"/>
    </row>
    <row r="297" spans="5:10" ht="110.25" customHeight="1" x14ac:dyDescent="0.2">
      <c r="E297" s="213"/>
      <c r="F297" s="213"/>
      <c r="G297" s="213"/>
      <c r="H297" s="213"/>
      <c r="I297" s="213"/>
      <c r="J297" s="213"/>
    </row>
    <row r="299" spans="5:10" ht="13.15" customHeight="1" x14ac:dyDescent="0.2">
      <c r="E299" s="213"/>
      <c r="F299" s="213"/>
      <c r="G299" s="213"/>
      <c r="H299" s="213"/>
      <c r="I299" s="213"/>
      <c r="J299" s="213"/>
    </row>
    <row r="301" spans="5:10" ht="13.15" customHeight="1" x14ac:dyDescent="0.2">
      <c r="E301" s="213"/>
      <c r="F301" s="213"/>
      <c r="G301" s="213"/>
      <c r="H301" s="213"/>
      <c r="I301" s="213"/>
      <c r="J301" s="213"/>
    </row>
    <row r="304" spans="5:10" ht="13.15" customHeight="1" x14ac:dyDescent="0.2">
      <c r="E304" s="213"/>
      <c r="F304" s="213"/>
      <c r="G304" s="213"/>
      <c r="H304" s="213"/>
      <c r="I304" s="213"/>
      <c r="J304" s="213"/>
    </row>
    <row r="305" spans="5:10" ht="23.65" customHeight="1" x14ac:dyDescent="0.2">
      <c r="E305" s="213"/>
      <c r="F305" s="213"/>
      <c r="G305" s="213"/>
      <c r="H305" s="213"/>
      <c r="I305" s="213"/>
      <c r="J305" s="213"/>
    </row>
    <row r="306" spans="5:10" ht="13.15" customHeight="1" x14ac:dyDescent="0.2">
      <c r="E306" s="213"/>
      <c r="F306" s="213"/>
      <c r="G306" s="213"/>
      <c r="H306" s="213"/>
      <c r="I306" s="213"/>
      <c r="J306" s="213"/>
    </row>
    <row r="311" spans="5:10" ht="23.45" customHeight="1" x14ac:dyDescent="0.2">
      <c r="E311" s="213"/>
      <c r="F311" s="213"/>
      <c r="G311" s="213"/>
      <c r="H311" s="213"/>
      <c r="I311" s="213"/>
      <c r="J311" s="213"/>
    </row>
    <row r="314" spans="5:10" ht="40.5" customHeight="1" x14ac:dyDescent="0.2">
      <c r="E314" s="213"/>
      <c r="F314" s="213"/>
      <c r="G314" s="213"/>
      <c r="H314" s="213"/>
      <c r="I314" s="213"/>
      <c r="J314" s="213"/>
    </row>
    <row r="315" spans="5:10" ht="13.15" customHeight="1" x14ac:dyDescent="0.2">
      <c r="E315" s="213"/>
      <c r="F315" s="213"/>
      <c r="G315" s="213"/>
      <c r="H315" s="213"/>
      <c r="I315" s="213"/>
      <c r="J315" s="213"/>
    </row>
    <row r="326" spans="5:10" ht="12.75" customHeight="1" x14ac:dyDescent="0.2">
      <c r="E326" s="213"/>
      <c r="F326" s="213"/>
      <c r="G326" s="213"/>
      <c r="H326" s="213"/>
      <c r="I326" s="213"/>
      <c r="J326" s="213"/>
    </row>
    <row r="333" spans="5:10" ht="13.15" customHeight="1" x14ac:dyDescent="0.2">
      <c r="E333" s="213"/>
      <c r="F333" s="213"/>
      <c r="G333" s="213"/>
      <c r="H333" s="213"/>
      <c r="I333" s="213"/>
      <c r="J333" s="213"/>
    </row>
    <row r="334" spans="5:10" ht="12.75" customHeight="1" x14ac:dyDescent="0.2"/>
    <row r="341" ht="25.5" customHeight="1" x14ac:dyDescent="0.2"/>
    <row r="347" ht="63.75" customHeight="1" x14ac:dyDescent="0.2"/>
    <row r="349" ht="12.75" customHeight="1" x14ac:dyDescent="0.2"/>
    <row r="350" ht="12.75" customHeight="1" x14ac:dyDescent="0.2"/>
    <row r="351" ht="13.15" customHeight="1" x14ac:dyDescent="0.2"/>
    <row r="358" ht="12.75" customHeight="1" x14ac:dyDescent="0.2"/>
    <row r="359" ht="12.75" customHeight="1" x14ac:dyDescent="0.2"/>
    <row r="360" ht="13.15" customHeight="1" x14ac:dyDescent="0.2"/>
    <row r="367" ht="12.75" customHeight="1" x14ac:dyDescent="0.2"/>
    <row r="368" ht="12.75" customHeight="1" x14ac:dyDescent="0.2"/>
    <row r="369" spans="5:10" ht="13.15" customHeight="1" x14ac:dyDescent="0.2"/>
    <row r="374" spans="5:10" ht="12.75" customHeight="1" x14ac:dyDescent="0.2"/>
    <row r="375" spans="5:10" ht="12.75" customHeight="1" x14ac:dyDescent="0.2"/>
    <row r="376" spans="5:10" ht="13.15" customHeight="1" x14ac:dyDescent="0.2"/>
    <row r="382" spans="5:10" ht="3.75" customHeight="1" x14ac:dyDescent="0.2">
      <c r="E382" s="213"/>
      <c r="F382" s="213"/>
      <c r="G382" s="213"/>
      <c r="H382" s="213"/>
      <c r="I382" s="213"/>
      <c r="J382" s="213"/>
    </row>
    <row r="384" spans="5:10" ht="43.5" customHeight="1" x14ac:dyDescent="0.2">
      <c r="E384" s="213"/>
      <c r="F384" s="213"/>
      <c r="G384" s="213"/>
      <c r="H384" s="213"/>
      <c r="I384" s="213"/>
      <c r="J384" s="213"/>
    </row>
    <row r="385" spans="5:10" ht="23.45" customHeight="1" x14ac:dyDescent="0.2">
      <c r="E385" s="213"/>
      <c r="F385" s="213"/>
      <c r="G385" s="213"/>
      <c r="H385" s="213"/>
      <c r="I385" s="213"/>
      <c r="J385" s="213"/>
    </row>
    <row r="386" spans="5:10" ht="47.25" customHeight="1" x14ac:dyDescent="0.2">
      <c r="E386" s="213"/>
      <c r="F386" s="213"/>
      <c r="G386" s="213"/>
      <c r="H386" s="213"/>
      <c r="I386" s="213"/>
      <c r="J386" s="213"/>
    </row>
    <row r="389" spans="5:10" ht="37.700000000000003" customHeight="1" x14ac:dyDescent="0.2">
      <c r="E389" s="213"/>
      <c r="F389" s="213"/>
      <c r="G389" s="213"/>
      <c r="H389" s="213"/>
      <c r="I389" s="213"/>
      <c r="J389" s="213"/>
    </row>
    <row r="390" spans="5:10" ht="30.75" customHeight="1" x14ac:dyDescent="0.2">
      <c r="E390" s="213"/>
      <c r="F390" s="213"/>
      <c r="G390" s="213"/>
      <c r="H390" s="213"/>
      <c r="I390" s="213"/>
      <c r="J390" s="213"/>
    </row>
    <row r="391" spans="5:10" ht="52.5" customHeight="1" x14ac:dyDescent="0.2">
      <c r="E391" s="213"/>
      <c r="F391" s="213"/>
      <c r="G391" s="213"/>
      <c r="H391" s="213"/>
      <c r="I391" s="213"/>
      <c r="J391" s="213"/>
    </row>
    <row r="392" spans="5:10" ht="12.75" customHeight="1" x14ac:dyDescent="0.2">
      <c r="E392" s="213"/>
      <c r="F392" s="213"/>
      <c r="G392" s="213"/>
      <c r="H392" s="213"/>
      <c r="I392" s="213"/>
      <c r="J392" s="213"/>
    </row>
    <row r="393" spans="5:10" ht="3.75" customHeight="1" x14ac:dyDescent="0.2">
      <c r="E393" s="213"/>
      <c r="F393" s="213"/>
      <c r="G393" s="213"/>
      <c r="H393" s="213"/>
      <c r="I393" s="213"/>
      <c r="J393" s="213"/>
    </row>
    <row r="394" spans="5:10" ht="25.5" customHeight="1" x14ac:dyDescent="0.2">
      <c r="E394" s="213"/>
      <c r="F394" s="213"/>
      <c r="G394" s="213"/>
      <c r="H394" s="213"/>
      <c r="I394" s="213"/>
      <c r="J394" s="213"/>
    </row>
    <row r="395" spans="5:10" ht="17.25" customHeight="1" x14ac:dyDescent="0.2">
      <c r="E395" s="213"/>
      <c r="F395" s="213"/>
      <c r="G395" s="213"/>
      <c r="H395" s="213"/>
      <c r="I395" s="213"/>
      <c r="J395" s="213"/>
    </row>
    <row r="397" spans="5:10" ht="13.15" customHeight="1" x14ac:dyDescent="0.2">
      <c r="E397" s="213"/>
      <c r="F397" s="213"/>
      <c r="G397" s="213"/>
      <c r="H397" s="213"/>
      <c r="I397" s="213"/>
      <c r="J397" s="213"/>
    </row>
    <row r="408" spans="5:10" ht="12.75" customHeight="1" x14ac:dyDescent="0.2">
      <c r="E408" s="213"/>
      <c r="F408" s="213"/>
      <c r="G408" s="213"/>
      <c r="H408" s="213"/>
      <c r="I408" s="213"/>
      <c r="J408" s="213"/>
    </row>
    <row r="418" spans="5:10" ht="12.75" customHeight="1" x14ac:dyDescent="0.2">
      <c r="E418" s="213"/>
      <c r="F418" s="213"/>
      <c r="G418" s="213"/>
      <c r="H418" s="213"/>
      <c r="I418" s="213"/>
      <c r="J418" s="213"/>
    </row>
  </sheetData>
  <mergeCells count="57">
    <mergeCell ref="E42:H42"/>
    <mergeCell ref="E41:H41"/>
    <mergeCell ref="B1:C1"/>
    <mergeCell ref="E12:G12"/>
    <mergeCell ref="E14:G14"/>
    <mergeCell ref="E16:G16"/>
    <mergeCell ref="E18:G18"/>
    <mergeCell ref="E20:G20"/>
    <mergeCell ref="E22:G22"/>
    <mergeCell ref="E24:G24"/>
    <mergeCell ref="E26:G26"/>
    <mergeCell ref="E34:G34"/>
    <mergeCell ref="E39:H39"/>
    <mergeCell ref="E45:H45"/>
    <mergeCell ref="E46:H46"/>
    <mergeCell ref="E48:H48"/>
    <mergeCell ref="E50:H50"/>
    <mergeCell ref="D76:D77"/>
    <mergeCell ref="E63:H63"/>
    <mergeCell ref="E65:H65"/>
    <mergeCell ref="E74:H74"/>
    <mergeCell ref="E81:H81"/>
    <mergeCell ref="E83:H83"/>
    <mergeCell ref="E153:J153"/>
    <mergeCell ref="E90:H90"/>
    <mergeCell ref="E95:H95"/>
    <mergeCell ref="E99:J99"/>
    <mergeCell ref="E108:H108"/>
    <mergeCell ref="E110:H110"/>
    <mergeCell ref="E111:H111"/>
    <mergeCell ref="E115:H115"/>
    <mergeCell ref="E116:H116"/>
    <mergeCell ref="E118:H118"/>
    <mergeCell ref="E122:H122"/>
    <mergeCell ref="E126:J126"/>
    <mergeCell ref="E88:H88"/>
    <mergeCell ref="E212:J212"/>
    <mergeCell ref="E154:J154"/>
    <mergeCell ref="E162:J162"/>
    <mergeCell ref="E172:J172"/>
    <mergeCell ref="E179:J179"/>
    <mergeCell ref="E181:J181"/>
    <mergeCell ref="E186:G186"/>
    <mergeCell ref="E188:J188"/>
    <mergeCell ref="E200:F200"/>
    <mergeCell ref="E202:F202"/>
    <mergeCell ref="E205:J205"/>
    <mergeCell ref="E208:J208"/>
    <mergeCell ref="E225:J225"/>
    <mergeCell ref="E226:J226"/>
    <mergeCell ref="E227:J227"/>
    <mergeCell ref="E213:J213"/>
    <mergeCell ref="E215:J215"/>
    <mergeCell ref="E218:I218"/>
    <mergeCell ref="E220:G220"/>
    <mergeCell ref="E222:I222"/>
    <mergeCell ref="E224:G224"/>
  </mergeCells>
  <printOptions horizontalCentered="1"/>
  <pageMargins left="0.23622047244094491" right="0.23622047244094491" top="0.74803149606299213" bottom="0.74803149606299213" header="0.31496062992125984" footer="0.31496062992125984"/>
  <pageSetup paperSize="9" scale="97" fitToWidth="0" fitToHeight="0" orientation="portrait" r:id="rId1"/>
  <rowBreaks count="1" manualBreakCount="1">
    <brk id="54" min="4" max="9" man="1"/>
  </rowBreaks>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607C-3A5F-4F52-B0D6-E9FA3DF7C9C3}">
  <sheetPr codeName="Sheet53">
    <tabColor theme="0" tint="-0.499984740745262"/>
  </sheetPr>
  <dimension ref="A1:G214"/>
  <sheetViews>
    <sheetView showGridLines="0" view="pageBreakPreview" topLeftCell="D1" zoomScaleNormal="100" zoomScaleSheetLayoutView="100" workbookViewId="0">
      <selection activeCell="D1" sqref="D1"/>
    </sheetView>
  </sheetViews>
  <sheetFormatPr defaultRowHeight="12.75" x14ac:dyDescent="0.2"/>
  <cols>
    <col min="1" max="1" width="8.7109375" style="213" hidden="1" customWidth="1"/>
    <col min="2" max="2" width="4.28515625" style="213" hidden="1" customWidth="1"/>
    <col min="3" max="3" width="8.28515625" style="213" hidden="1" customWidth="1"/>
    <col min="4" max="4" width="15.140625" style="215" customWidth="1"/>
    <col min="5" max="5" width="60.7109375" style="215" customWidth="1"/>
    <col min="6" max="7" width="11.28515625" style="215" customWidth="1"/>
    <col min="8" max="9657" width="9.140625" style="213"/>
    <col min="9658" max="9658" width="9.28515625" style="213" customWidth="1"/>
    <col min="9659" max="16384" width="9.140625" style="213"/>
  </cols>
  <sheetData>
    <row r="1" spans="1:7" x14ac:dyDescent="0.2">
      <c r="A1" s="213" t="s">
        <v>0</v>
      </c>
      <c r="B1" s="1143" t="s">
        <v>243</v>
      </c>
      <c r="C1" s="1143"/>
    </row>
    <row r="2" spans="1:7" x14ac:dyDescent="0.2">
      <c r="A2" s="213">
        <v>3</v>
      </c>
      <c r="B2" s="213" t="s">
        <v>577</v>
      </c>
      <c r="C2" s="213">
        <v>137</v>
      </c>
      <c r="E2" s="315" t="str">
        <f ca="1">INDEX(TBLStructure[Number],MATCH(C2,TBLStructure[Model Reference],0))&amp;"."&amp;INDEX(TBLStructure[Sub Number],MATCH(C2,TBLStructure[Model Reference],0))&amp;" "&amp;INDEX(TBLStructure[Sub-category],MATCH(C2,TBLStructure[Model Reference],0))</f>
        <v>7.3 Administered - Financial Instruments</v>
      </c>
      <c r="F2" s="315"/>
      <c r="G2" s="315"/>
    </row>
    <row r="3" spans="1:7" x14ac:dyDescent="0.2">
      <c r="A3" s="213">
        <v>3</v>
      </c>
      <c r="E3" s="687"/>
      <c r="F3" s="687"/>
      <c r="G3" s="687"/>
    </row>
    <row r="4" spans="1:7" s="215" customFormat="1" x14ac:dyDescent="0.2">
      <c r="A4" s="213">
        <v>3</v>
      </c>
      <c r="E4" s="627"/>
      <c r="F4" s="317" t="str">
        <f>Contents!F3</f>
        <v>20X2</v>
      </c>
      <c r="G4" s="318" t="str">
        <f>Contents!F4</f>
        <v>20X1</v>
      </c>
    </row>
    <row r="5" spans="1:7" s="215" customFormat="1" ht="13.5" thickBot="1" x14ac:dyDescent="0.25">
      <c r="A5" s="213">
        <v>3</v>
      </c>
      <c r="E5" s="319"/>
      <c r="F5" s="320" t="s">
        <v>305</v>
      </c>
      <c r="G5" s="321" t="s">
        <v>305</v>
      </c>
    </row>
    <row r="6" spans="1:7" ht="12" customHeight="1" x14ac:dyDescent="0.2">
      <c r="A6" s="213">
        <v>3</v>
      </c>
      <c r="E6" s="316"/>
      <c r="F6" s="316"/>
      <c r="G6" s="316"/>
    </row>
    <row r="7" spans="1:7" ht="12" customHeight="1" x14ac:dyDescent="0.2">
      <c r="A7" s="213">
        <v>3</v>
      </c>
      <c r="B7" s="215" t="s">
        <v>245</v>
      </c>
      <c r="C7" s="215">
        <v>137</v>
      </c>
      <c r="E7" s="386" t="str">
        <f ca="1">INDEX(TBLStructure[Full Note Title],MATCH(C7,TBLStructure[Model Reference],0))</f>
        <v>7.3D: Assets pledged or held as collateral</v>
      </c>
      <c r="F7" s="316"/>
      <c r="G7" s="316"/>
    </row>
    <row r="8" spans="1:7" ht="12" customHeight="1" x14ac:dyDescent="0.2">
      <c r="A8" s="213">
        <v>3</v>
      </c>
      <c r="E8" s="327" t="s">
        <v>1531</v>
      </c>
      <c r="F8" s="316"/>
      <c r="G8" s="316"/>
    </row>
    <row r="9" spans="1:7" ht="12" customHeight="1" x14ac:dyDescent="0.2">
      <c r="A9" s="213">
        <v>3</v>
      </c>
      <c r="D9" s="216" t="s">
        <v>1532</v>
      </c>
      <c r="E9" s="327" t="s">
        <v>1533</v>
      </c>
      <c r="F9" s="316"/>
      <c r="G9" s="109"/>
    </row>
    <row r="10" spans="1:7" ht="12" customHeight="1" x14ac:dyDescent="0.2">
      <c r="A10" s="213">
        <v>3</v>
      </c>
      <c r="D10" s="216"/>
      <c r="E10" s="328" t="s">
        <v>1534</v>
      </c>
      <c r="F10" s="108">
        <v>0</v>
      </c>
      <c r="G10" s="109">
        <v>0</v>
      </c>
    </row>
    <row r="11" spans="1:7" ht="12" customHeight="1" x14ac:dyDescent="0.2">
      <c r="A11" s="213">
        <v>3</v>
      </c>
      <c r="D11" s="216"/>
      <c r="E11" s="327" t="s">
        <v>1535</v>
      </c>
      <c r="F11" s="114">
        <f>SUM(F9:F10)</f>
        <v>0</v>
      </c>
      <c r="G11" s="115">
        <f>SUM(G9:G10)</f>
        <v>0</v>
      </c>
    </row>
    <row r="12" spans="1:7" ht="12" customHeight="1" x14ac:dyDescent="0.2">
      <c r="A12" s="213">
        <v>3</v>
      </c>
      <c r="E12" s="316"/>
      <c r="F12" s="108"/>
      <c r="G12" s="109"/>
    </row>
    <row r="13" spans="1:7" ht="12" customHeight="1" x14ac:dyDescent="0.2">
      <c r="A13" s="213">
        <v>3</v>
      </c>
      <c r="D13" s="266" t="s">
        <v>1536</v>
      </c>
      <c r="E13" s="316" t="s">
        <v>1537</v>
      </c>
      <c r="F13" s="108"/>
      <c r="G13" s="109"/>
    </row>
    <row r="14" spans="1:7" ht="12" hidden="1" customHeight="1" x14ac:dyDescent="0.2">
      <c r="A14" s="213">
        <v>3</v>
      </c>
      <c r="D14" s="266"/>
      <c r="E14" s="316"/>
      <c r="F14" s="108"/>
      <c r="G14" s="109"/>
    </row>
    <row r="15" spans="1:7" ht="12" hidden="1" customHeight="1" x14ac:dyDescent="0.2">
      <c r="A15" s="213">
        <v>1</v>
      </c>
      <c r="E15" s="619" t="s">
        <v>1538</v>
      </c>
      <c r="F15" s="603"/>
      <c r="G15" s="603"/>
    </row>
    <row r="16" spans="1:7" ht="12" hidden="1" customHeight="1" x14ac:dyDescent="0.2">
      <c r="A16" s="213">
        <v>1</v>
      </c>
      <c r="E16" s="619" t="s">
        <v>1539</v>
      </c>
      <c r="F16" s="603"/>
      <c r="G16" s="353"/>
    </row>
    <row r="17" spans="1:7" ht="12" hidden="1" customHeight="1" x14ac:dyDescent="0.2">
      <c r="A17" s="213">
        <v>1</v>
      </c>
      <c r="E17" s="723" t="s">
        <v>1540</v>
      </c>
      <c r="F17" s="352">
        <v>0</v>
      </c>
      <c r="G17" s="353">
        <v>0</v>
      </c>
    </row>
    <row r="18" spans="1:7" ht="12" hidden="1" customHeight="1" x14ac:dyDescent="0.2">
      <c r="A18" s="213">
        <v>1</v>
      </c>
      <c r="E18" s="723" t="s">
        <v>1541</v>
      </c>
      <c r="F18" s="352"/>
      <c r="G18" s="353"/>
    </row>
    <row r="19" spans="1:7" ht="12" hidden="1" customHeight="1" x14ac:dyDescent="0.2">
      <c r="A19" s="213">
        <v>1</v>
      </c>
      <c r="E19" s="619" t="s">
        <v>1542</v>
      </c>
      <c r="F19" s="120">
        <f>SUM(F16:F17)</f>
        <v>0</v>
      </c>
      <c r="G19" s="121">
        <f>SUM(G16:G17)</f>
        <v>0</v>
      </c>
    </row>
    <row r="20" spans="1:7" ht="12" hidden="1" customHeight="1" x14ac:dyDescent="0.2">
      <c r="A20" s="213">
        <v>1</v>
      </c>
      <c r="E20" s="619"/>
      <c r="F20" s="608"/>
      <c r="G20" s="661"/>
    </row>
    <row r="21" spans="1:7" ht="12" hidden="1" customHeight="1" x14ac:dyDescent="0.2">
      <c r="A21" s="213">
        <v>1</v>
      </c>
      <c r="E21" s="1285" t="s">
        <v>1543</v>
      </c>
      <c r="F21" s="1285"/>
      <c r="G21" s="1285"/>
    </row>
    <row r="22" spans="1:7" ht="12" hidden="1" customHeight="1" x14ac:dyDescent="0.2">
      <c r="A22" s="213">
        <v>1</v>
      </c>
      <c r="E22" s="1285" t="s">
        <v>1544</v>
      </c>
      <c r="F22" s="1285"/>
      <c r="G22" s="1285"/>
    </row>
    <row r="23" spans="1:7" ht="12" hidden="1" customHeight="1" x14ac:dyDescent="0.2">
      <c r="A23" s="213">
        <v>1</v>
      </c>
      <c r="E23" s="1285" t="s">
        <v>1545</v>
      </c>
      <c r="F23" s="1285"/>
      <c r="G23" s="1285"/>
    </row>
    <row r="24" spans="1:7" hidden="1" x14ac:dyDescent="0.2">
      <c r="A24" s="213">
        <v>1</v>
      </c>
      <c r="E24" s="1285" t="s">
        <v>1544</v>
      </c>
      <c r="F24" s="1285"/>
      <c r="G24" s="1285"/>
    </row>
    <row r="25" spans="1:7" x14ac:dyDescent="0.2">
      <c r="A25" s="213">
        <v>1</v>
      </c>
      <c r="E25" s="316"/>
      <c r="F25" s="316"/>
      <c r="G25" s="316"/>
    </row>
    <row r="37" spans="5:7" ht="27.75" customHeight="1" x14ac:dyDescent="0.2">
      <c r="E37" s="213"/>
      <c r="F37" s="213"/>
      <c r="G37" s="213"/>
    </row>
    <row r="45" spans="5:7" ht="25.5" customHeight="1" x14ac:dyDescent="0.2">
      <c r="E45" s="213"/>
      <c r="F45" s="213"/>
      <c r="G45" s="213"/>
    </row>
    <row r="52" spans="5:7" ht="13.15" customHeight="1" x14ac:dyDescent="0.2">
      <c r="E52" s="213"/>
      <c r="F52" s="213"/>
      <c r="G52" s="213"/>
    </row>
    <row r="60" spans="5:7" ht="13.15" customHeight="1" x14ac:dyDescent="0.2">
      <c r="E60" s="213"/>
      <c r="F60" s="213"/>
      <c r="G60" s="213"/>
    </row>
    <row r="69" spans="5:7" ht="13.15" customHeight="1" x14ac:dyDescent="0.2">
      <c r="E69" s="213"/>
      <c r="F69" s="213"/>
      <c r="G69" s="213"/>
    </row>
    <row r="78" spans="5:7" ht="13.15" customHeight="1" x14ac:dyDescent="0.2">
      <c r="E78" s="213"/>
      <c r="F78" s="213"/>
      <c r="G78" s="213"/>
    </row>
    <row r="85" spans="5:7" ht="13.15" customHeight="1" x14ac:dyDescent="0.2">
      <c r="E85" s="213"/>
      <c r="F85" s="213"/>
      <c r="G85" s="213"/>
    </row>
    <row r="93" spans="5:7" ht="110.25" customHeight="1" x14ac:dyDescent="0.2">
      <c r="E93" s="213"/>
      <c r="F93" s="213"/>
      <c r="G93" s="213"/>
    </row>
    <row r="95" spans="5:7" ht="13.15" customHeight="1" x14ac:dyDescent="0.2">
      <c r="E95" s="213"/>
      <c r="F95" s="213"/>
      <c r="G95" s="213"/>
    </row>
    <row r="97" spans="5:7" ht="13.15" customHeight="1" x14ac:dyDescent="0.2">
      <c r="E97" s="213"/>
      <c r="F97" s="213"/>
      <c r="G97" s="213"/>
    </row>
    <row r="100" spans="5:7" ht="13.15" customHeight="1" x14ac:dyDescent="0.2">
      <c r="E100" s="213"/>
      <c r="F100" s="213"/>
      <c r="G100" s="213"/>
    </row>
    <row r="101" spans="5:7" ht="23.65" customHeight="1" x14ac:dyDescent="0.2">
      <c r="E101" s="213"/>
      <c r="F101" s="213"/>
      <c r="G101" s="213"/>
    </row>
    <row r="102" spans="5:7" ht="13.15" customHeight="1" x14ac:dyDescent="0.2">
      <c r="E102" s="213"/>
      <c r="F102" s="213"/>
      <c r="G102" s="213"/>
    </row>
    <row r="107" spans="5:7" ht="23.45" customHeight="1" x14ac:dyDescent="0.2">
      <c r="E107" s="213"/>
      <c r="F107" s="213"/>
      <c r="G107" s="213"/>
    </row>
    <row r="110" spans="5:7" ht="40.5" customHeight="1" x14ac:dyDescent="0.2">
      <c r="E110" s="213"/>
      <c r="F110" s="213"/>
      <c r="G110" s="213"/>
    </row>
    <row r="111" spans="5:7" ht="13.15" customHeight="1" x14ac:dyDescent="0.2">
      <c r="E111" s="213"/>
      <c r="F111" s="213"/>
      <c r="G111" s="213"/>
    </row>
    <row r="122" spans="5:7" ht="12.75" customHeight="1" x14ac:dyDescent="0.2">
      <c r="E122" s="213"/>
      <c r="F122" s="213"/>
      <c r="G122" s="213"/>
    </row>
    <row r="129" spans="5:7" ht="13.15" customHeight="1" x14ac:dyDescent="0.2">
      <c r="E129" s="213"/>
      <c r="F129" s="213"/>
      <c r="G129" s="213"/>
    </row>
    <row r="130" spans="5:7" ht="12.75" customHeight="1" x14ac:dyDescent="0.2"/>
    <row r="137" spans="5:7" ht="25.5" customHeight="1" x14ac:dyDescent="0.2"/>
    <row r="143" spans="5:7" ht="63.75" customHeight="1" x14ac:dyDescent="0.2"/>
    <row r="145" ht="12.75" customHeight="1" x14ac:dyDescent="0.2"/>
    <row r="146" ht="12.75" customHeight="1" x14ac:dyDescent="0.2"/>
    <row r="147" ht="13.15" customHeight="1" x14ac:dyDescent="0.2"/>
    <row r="154" ht="12.75" customHeight="1" x14ac:dyDescent="0.2"/>
    <row r="155" ht="12.75" customHeight="1" x14ac:dyDescent="0.2"/>
    <row r="156" ht="13.15" customHeight="1" x14ac:dyDescent="0.2"/>
    <row r="163" ht="12.75" customHeight="1" x14ac:dyDescent="0.2"/>
    <row r="164" ht="12.75" customHeight="1" x14ac:dyDescent="0.2"/>
    <row r="165" ht="13.15" customHeight="1" x14ac:dyDescent="0.2"/>
    <row r="170" ht="12.75" customHeight="1" x14ac:dyDescent="0.2"/>
    <row r="171" ht="12.75" customHeight="1" x14ac:dyDescent="0.2"/>
    <row r="172" ht="13.15" customHeight="1" x14ac:dyDescent="0.2"/>
    <row r="178" spans="5:7" ht="3.75" customHeight="1" x14ac:dyDescent="0.2">
      <c r="E178" s="213"/>
      <c r="F178" s="213"/>
      <c r="G178" s="213"/>
    </row>
    <row r="180" spans="5:7" ht="43.5" customHeight="1" x14ac:dyDescent="0.2">
      <c r="E180" s="213"/>
      <c r="F180" s="213"/>
      <c r="G180" s="213"/>
    </row>
    <row r="181" spans="5:7" ht="23.45" customHeight="1" x14ac:dyDescent="0.2">
      <c r="E181" s="213"/>
      <c r="F181" s="213"/>
      <c r="G181" s="213"/>
    </row>
    <row r="182" spans="5:7" ht="47.25" customHeight="1" x14ac:dyDescent="0.2">
      <c r="E182" s="213"/>
      <c r="F182" s="213"/>
      <c r="G182" s="213"/>
    </row>
    <row r="185" spans="5:7" ht="37.700000000000003" customHeight="1" x14ac:dyDescent="0.2">
      <c r="E185" s="213"/>
      <c r="F185" s="213"/>
      <c r="G185" s="213"/>
    </row>
    <row r="186" spans="5:7" ht="30.75" customHeight="1" x14ac:dyDescent="0.2">
      <c r="E186" s="213"/>
      <c r="F186" s="213"/>
      <c r="G186" s="213"/>
    </row>
    <row r="187" spans="5:7" ht="52.5" customHeight="1" x14ac:dyDescent="0.2">
      <c r="E187" s="213"/>
      <c r="F187" s="213"/>
      <c r="G187" s="213"/>
    </row>
    <row r="188" spans="5:7" ht="12.75" customHeight="1" x14ac:dyDescent="0.2">
      <c r="E188" s="213"/>
      <c r="F188" s="213"/>
      <c r="G188" s="213"/>
    </row>
    <row r="189" spans="5:7" ht="3.75" customHeight="1" x14ac:dyDescent="0.2">
      <c r="E189" s="213"/>
      <c r="F189" s="213"/>
      <c r="G189" s="213"/>
    </row>
    <row r="190" spans="5:7" ht="25.5" customHeight="1" x14ac:dyDescent="0.2">
      <c r="E190" s="213"/>
      <c r="F190" s="213"/>
      <c r="G190" s="213"/>
    </row>
    <row r="191" spans="5:7" ht="17.25" customHeight="1" x14ac:dyDescent="0.2">
      <c r="E191" s="213"/>
      <c r="F191" s="213"/>
      <c r="G191" s="213"/>
    </row>
    <row r="193" spans="5:7" ht="13.15" customHeight="1" x14ac:dyDescent="0.2">
      <c r="E193" s="213"/>
      <c r="F193" s="213"/>
      <c r="G193" s="213"/>
    </row>
    <row r="204" spans="5:7" ht="12.75" customHeight="1" x14ac:dyDescent="0.2">
      <c r="E204" s="213"/>
      <c r="F204" s="213"/>
      <c r="G204" s="213"/>
    </row>
    <row r="214" spans="5:7" ht="12.75" customHeight="1" x14ac:dyDescent="0.2">
      <c r="E214" s="213"/>
      <c r="F214" s="213"/>
      <c r="G214" s="213"/>
    </row>
  </sheetData>
  <mergeCells count="5">
    <mergeCell ref="B1:C1"/>
    <mergeCell ref="E21:G21"/>
    <mergeCell ref="E22:G22"/>
    <mergeCell ref="E23:G23"/>
    <mergeCell ref="E24:G24"/>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A04B-FAED-4637-A49F-D709F36AE593}">
  <sheetPr codeName="Sheet54">
    <tabColor theme="0" tint="-0.499984740745262"/>
  </sheetPr>
  <dimension ref="A1:N83"/>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5.7109375" style="1" hidden="1" customWidth="1"/>
    <col min="2" max="2" width="7.28515625" style="1" hidden="1" customWidth="1"/>
    <col min="3" max="3" width="12.28515625" style="1" hidden="1" customWidth="1"/>
    <col min="4" max="4" width="14" style="3" customWidth="1"/>
    <col min="5" max="5" width="50.5703125" style="1" customWidth="1"/>
    <col min="6" max="6" width="8.7109375" style="1" customWidth="1"/>
    <col min="7" max="7" width="8.5703125" style="1" customWidth="1"/>
    <col min="8" max="8" width="11.5703125" style="1" customWidth="1"/>
    <col min="9" max="9" width="10.28515625" style="1" customWidth="1"/>
    <col min="10" max="10" width="9.5703125" style="1" customWidth="1"/>
    <col min="11" max="11" width="10.5703125" style="1" customWidth="1"/>
    <col min="12" max="12" width="8.28515625" style="1" customWidth="1"/>
    <col min="13" max="13" width="10.7109375" style="1" customWidth="1"/>
    <col min="14" max="16384" width="9.28515625" style="1"/>
  </cols>
  <sheetData>
    <row r="1" spans="1:13" x14ac:dyDescent="0.2">
      <c r="A1" s="1" t="s">
        <v>0</v>
      </c>
    </row>
    <row r="2" spans="1:13" x14ac:dyDescent="0.2">
      <c r="A2" s="1">
        <v>3</v>
      </c>
      <c r="B2" s="1143" t="s">
        <v>243</v>
      </c>
      <c r="C2" s="1143"/>
      <c r="D2" s="215" t="s">
        <v>1425</v>
      </c>
      <c r="E2" s="1309" t="str">
        <f ca="1">INDEX(TBLStructure[Number],MATCH(C3,TBLStructure[Model Reference],0))&amp;"."&amp;INDEX(TBLStructure[Sub Number],MATCH(C3,TBLStructure[Model Reference],0))&amp;" "&amp;INDEX(TBLStructure[Sub-category],MATCH(C3,TBLStructure[Model Reference],0))</f>
        <v>7.4 Fair Value Measurement</v>
      </c>
      <c r="F2" s="1309"/>
      <c r="G2" s="1309"/>
      <c r="H2" s="1309"/>
      <c r="I2" s="1309"/>
      <c r="J2" s="1309"/>
      <c r="K2" s="1309"/>
      <c r="L2" s="1309"/>
      <c r="M2" s="1309"/>
    </row>
    <row r="3" spans="1:13" ht="6.6" customHeight="1" x14ac:dyDescent="0.2">
      <c r="A3" s="1">
        <v>3</v>
      </c>
      <c r="B3" s="213" t="s">
        <v>577</v>
      </c>
      <c r="C3" s="213">
        <v>138</v>
      </c>
      <c r="E3" s="1099"/>
      <c r="F3" s="1099"/>
      <c r="G3" s="1099"/>
      <c r="H3" s="1099"/>
      <c r="I3" s="1099"/>
      <c r="J3" s="1099"/>
      <c r="K3" s="1099"/>
      <c r="L3" s="1099"/>
      <c r="M3" s="1099"/>
    </row>
    <row r="4" spans="1:13" ht="25.9" hidden="1" customHeight="1" x14ac:dyDescent="0.2">
      <c r="A4" s="1">
        <v>1</v>
      </c>
      <c r="E4" s="1099" t="s">
        <v>1560</v>
      </c>
      <c r="F4" s="1099"/>
      <c r="G4" s="1099"/>
      <c r="H4" s="1099"/>
      <c r="I4" s="1099"/>
      <c r="J4" s="1099"/>
      <c r="K4" s="1099"/>
      <c r="L4" s="1099"/>
      <c r="M4" s="1099"/>
    </row>
    <row r="5" spans="1:13" hidden="1" x14ac:dyDescent="0.2">
      <c r="A5" s="1">
        <v>1</v>
      </c>
      <c r="E5" s="1099" t="s">
        <v>1561</v>
      </c>
      <c r="F5" s="1099"/>
      <c r="G5" s="1099"/>
      <c r="H5" s="1099"/>
      <c r="I5" s="1099"/>
      <c r="J5" s="1099"/>
      <c r="K5" s="1099"/>
      <c r="L5" s="1099"/>
      <c r="M5" s="1099"/>
    </row>
    <row r="6" spans="1:13" hidden="1" x14ac:dyDescent="0.2">
      <c r="A6" s="1">
        <v>1</v>
      </c>
      <c r="D6" s="3" t="s">
        <v>1562</v>
      </c>
      <c r="E6" s="1099" t="s">
        <v>1563</v>
      </c>
      <c r="F6" s="1099"/>
      <c r="G6" s="1099"/>
      <c r="H6" s="1099"/>
      <c r="I6" s="1099"/>
      <c r="J6" s="1099"/>
      <c r="K6" s="1099"/>
      <c r="L6" s="1099"/>
      <c r="M6" s="1099"/>
    </row>
    <row r="7" spans="1:13" hidden="1" x14ac:dyDescent="0.2">
      <c r="A7" s="1">
        <v>1</v>
      </c>
      <c r="E7" s="1099" t="s">
        <v>1564</v>
      </c>
      <c r="F7" s="1099"/>
      <c r="G7" s="1099"/>
      <c r="H7" s="1099"/>
      <c r="I7" s="1099"/>
      <c r="J7" s="1099"/>
      <c r="K7" s="1099"/>
      <c r="L7" s="1099"/>
      <c r="M7" s="1099"/>
    </row>
    <row r="8" spans="1:13" hidden="1" x14ac:dyDescent="0.2">
      <c r="A8" s="1">
        <v>1</v>
      </c>
      <c r="E8" s="1099" t="s">
        <v>1565</v>
      </c>
      <c r="F8" s="1099"/>
      <c r="G8" s="1099"/>
      <c r="H8" s="1099"/>
      <c r="I8" s="1099"/>
      <c r="J8" s="1099"/>
      <c r="K8" s="1099"/>
      <c r="L8" s="1099"/>
      <c r="M8" s="1099"/>
    </row>
    <row r="9" spans="1:13" x14ac:dyDescent="0.2">
      <c r="A9" s="1">
        <v>3</v>
      </c>
      <c r="E9" s="1099"/>
      <c r="F9" s="1099"/>
      <c r="G9" s="1099"/>
      <c r="H9" s="1099"/>
      <c r="I9" s="1099"/>
      <c r="J9" s="1099"/>
      <c r="K9" s="1099"/>
      <c r="L9" s="1099"/>
      <c r="M9" s="1099"/>
    </row>
    <row r="10" spans="1:13" x14ac:dyDescent="0.2">
      <c r="A10" s="1">
        <v>3</v>
      </c>
      <c r="E10" s="1099"/>
      <c r="F10" s="1099"/>
      <c r="G10" s="1099"/>
      <c r="H10" s="1099"/>
      <c r="I10" s="1099"/>
      <c r="J10" s="1099"/>
      <c r="K10" s="1099"/>
      <c r="L10" s="1099"/>
      <c r="M10" s="1099"/>
    </row>
    <row r="11" spans="1:13" x14ac:dyDescent="0.2">
      <c r="A11" s="1">
        <v>3</v>
      </c>
      <c r="E11" s="1099"/>
      <c r="F11" s="1099"/>
      <c r="G11" s="1099"/>
      <c r="H11" s="1099"/>
      <c r="I11" s="1099"/>
      <c r="J11" s="1099"/>
      <c r="K11" s="1099"/>
      <c r="L11" s="1099"/>
      <c r="M11" s="1099"/>
    </row>
    <row r="12" spans="1:13" x14ac:dyDescent="0.2">
      <c r="A12" s="1">
        <v>3</v>
      </c>
      <c r="E12" s="1099"/>
      <c r="F12" s="1099"/>
      <c r="G12" s="1099"/>
      <c r="H12" s="1099"/>
      <c r="I12" s="1099"/>
      <c r="J12" s="1099"/>
      <c r="K12" s="1099"/>
      <c r="L12" s="1099"/>
      <c r="M12" s="1099"/>
    </row>
    <row r="13" spans="1:13" ht="39.75" customHeight="1" x14ac:dyDescent="0.2">
      <c r="A13" s="1">
        <v>3</v>
      </c>
      <c r="E13" s="1099"/>
      <c r="F13" s="1099"/>
      <c r="G13" s="1099"/>
      <c r="H13" s="1099"/>
      <c r="I13" s="1099"/>
      <c r="J13" s="1099"/>
      <c r="K13" s="1099"/>
      <c r="L13" s="1099"/>
      <c r="M13" s="1099"/>
    </row>
    <row r="14" spans="1:13" x14ac:dyDescent="0.2">
      <c r="A14" s="1">
        <v>3</v>
      </c>
      <c r="E14" s="78"/>
      <c r="F14" s="78"/>
      <c r="G14" s="78"/>
    </row>
    <row r="15" spans="1:13" x14ac:dyDescent="0.2">
      <c r="A15" s="1">
        <v>3</v>
      </c>
      <c r="B15" s="1" t="s">
        <v>245</v>
      </c>
      <c r="C15" s="1">
        <v>138</v>
      </c>
      <c r="E15" s="1295" t="str">
        <f ca="1">INDEX(TBLStructure[Full Note Title],MATCH(C15,TBLStructure[Model Reference],0))</f>
        <v>7.4A: Fair value measurement</v>
      </c>
      <c r="F15" s="1295"/>
      <c r="G15" s="1295"/>
      <c r="H15" s="1295"/>
      <c r="I15" s="1295"/>
      <c r="J15" s="1295"/>
      <c r="K15" s="1295"/>
      <c r="L15" s="1295"/>
      <c r="M15" s="1295"/>
    </row>
    <row r="16" spans="1:13" ht="24.6" hidden="1" customHeight="1" x14ac:dyDescent="0.2">
      <c r="A16" s="1">
        <v>1</v>
      </c>
      <c r="D16" s="4"/>
      <c r="E16" s="909"/>
      <c r="F16" s="1296" t="s">
        <v>1566</v>
      </c>
      <c r="G16" s="1296"/>
      <c r="H16" s="1296"/>
      <c r="I16" s="1297" t="s">
        <v>1567</v>
      </c>
      <c r="J16" s="1297"/>
      <c r="K16" s="1297"/>
      <c r="L16" s="1298"/>
      <c r="M16" s="1298"/>
    </row>
    <row r="17" spans="1:13" ht="16.149999999999999" hidden="1" customHeight="1" x14ac:dyDescent="0.2">
      <c r="A17" s="1">
        <v>1</v>
      </c>
      <c r="E17" s="63"/>
      <c r="F17" s="910" t="str">
        <f>Contents!F3</f>
        <v>20X2</v>
      </c>
      <c r="G17" s="229" t="str">
        <f>Contents!F4</f>
        <v>20X1</v>
      </c>
      <c r="H17" s="1299" t="s">
        <v>1568</v>
      </c>
      <c r="I17" s="1299"/>
      <c r="J17" s="1299"/>
      <c r="K17" s="1299"/>
      <c r="L17" s="1300"/>
      <c r="M17" s="1300"/>
    </row>
    <row r="18" spans="1:13" ht="10.15" hidden="1" customHeight="1" x14ac:dyDescent="0.2">
      <c r="A18" s="1">
        <v>1</v>
      </c>
      <c r="E18" s="911"/>
      <c r="F18" s="912" t="s">
        <v>249</v>
      </c>
      <c r="G18" s="913" t="s">
        <v>249</v>
      </c>
      <c r="H18" s="1301"/>
      <c r="I18" s="1301"/>
      <c r="J18" s="1301"/>
      <c r="K18" s="1301"/>
      <c r="L18" s="1302"/>
      <c r="M18" s="1302"/>
    </row>
    <row r="19" spans="1:13" ht="14.65" hidden="1" customHeight="1" x14ac:dyDescent="0.2">
      <c r="A19" s="1">
        <v>1</v>
      </c>
      <c r="E19" s="914" t="s">
        <v>307</v>
      </c>
      <c r="F19" s="63"/>
      <c r="G19" s="63"/>
      <c r="H19" s="1303" t="s">
        <v>1569</v>
      </c>
      <c r="I19" s="1305" t="s">
        <v>1570</v>
      </c>
      <c r="J19" s="1305"/>
      <c r="K19" s="1305"/>
      <c r="L19" s="1306"/>
      <c r="M19" s="1306"/>
    </row>
    <row r="20" spans="1:13" ht="26.25" hidden="1" x14ac:dyDescent="0.2">
      <c r="A20" s="1">
        <v>1</v>
      </c>
      <c r="E20" s="915" t="s">
        <v>1571</v>
      </c>
      <c r="F20" s="916">
        <v>0</v>
      </c>
      <c r="G20" s="917">
        <v>0</v>
      </c>
      <c r="H20" s="1303"/>
      <c r="I20" s="1305"/>
      <c r="J20" s="1305"/>
      <c r="K20" s="1305"/>
      <c r="L20" s="1306"/>
      <c r="M20" s="1306"/>
    </row>
    <row r="21" spans="1:13" ht="7.15" hidden="1" customHeight="1" x14ac:dyDescent="0.2">
      <c r="A21" s="1">
        <v>1</v>
      </c>
      <c r="E21" s="918"/>
      <c r="F21" s="63"/>
      <c r="G21" s="63"/>
      <c r="H21" s="1303"/>
      <c r="I21" s="1305"/>
      <c r="J21" s="1305"/>
      <c r="K21" s="1305"/>
      <c r="L21" s="1306"/>
      <c r="M21" s="1306"/>
    </row>
    <row r="22" spans="1:13" hidden="1" x14ac:dyDescent="0.2">
      <c r="A22" s="1">
        <v>1</v>
      </c>
      <c r="E22" s="914" t="s">
        <v>1572</v>
      </c>
      <c r="F22" s="914"/>
      <c r="G22" s="63"/>
      <c r="H22" s="1303"/>
      <c r="I22" s="1305"/>
      <c r="J22" s="1305"/>
      <c r="K22" s="1305"/>
      <c r="L22" s="1306"/>
      <c r="M22" s="1306"/>
    </row>
    <row r="23" spans="1:13" ht="26.25" hidden="1" x14ac:dyDescent="0.2">
      <c r="A23" s="1">
        <v>1</v>
      </c>
      <c r="E23" s="915" t="s">
        <v>1571</v>
      </c>
      <c r="F23" s="916">
        <v>0</v>
      </c>
      <c r="G23" s="917">
        <v>0</v>
      </c>
      <c r="H23" s="1303"/>
      <c r="I23" s="1305"/>
      <c r="J23" s="1305"/>
      <c r="K23" s="1305"/>
      <c r="L23" s="1306"/>
      <c r="M23" s="1306"/>
    </row>
    <row r="24" spans="1:13" ht="9.1999999999999993" hidden="1" customHeight="1" x14ac:dyDescent="0.2">
      <c r="A24" s="1">
        <v>1</v>
      </c>
      <c r="E24" s="63"/>
      <c r="F24" s="914"/>
      <c r="G24" s="63"/>
      <c r="H24" s="1303"/>
      <c r="I24" s="1305"/>
      <c r="J24" s="1305"/>
      <c r="K24" s="1305"/>
      <c r="L24" s="1306"/>
      <c r="M24" s="1306"/>
    </row>
    <row r="25" spans="1:13" s="193" customFormat="1" hidden="1" x14ac:dyDescent="0.2">
      <c r="A25" s="1">
        <v>1</v>
      </c>
      <c r="D25" s="191"/>
      <c r="E25" s="914" t="s">
        <v>1573</v>
      </c>
      <c r="F25" s="919"/>
      <c r="G25" s="920"/>
      <c r="H25" s="1303"/>
      <c r="I25" s="1305"/>
      <c r="J25" s="1305"/>
      <c r="K25" s="1305"/>
      <c r="L25" s="1306"/>
      <c r="M25" s="1306"/>
    </row>
    <row r="26" spans="1:13" s="193" customFormat="1" hidden="1" x14ac:dyDescent="0.2">
      <c r="A26" s="1">
        <v>1</v>
      </c>
      <c r="D26" s="191"/>
      <c r="E26" s="921" t="s">
        <v>926</v>
      </c>
      <c r="F26" s="922">
        <v>0</v>
      </c>
      <c r="G26" s="923">
        <v>0</v>
      </c>
      <c r="H26" s="1303"/>
      <c r="I26" s="1305"/>
      <c r="J26" s="1305"/>
      <c r="K26" s="1305"/>
      <c r="L26" s="1306"/>
      <c r="M26" s="1306"/>
    </row>
    <row r="27" spans="1:13" ht="9.1999999999999993" hidden="1" customHeight="1" x14ac:dyDescent="0.2">
      <c r="A27" s="1">
        <v>1</v>
      </c>
      <c r="E27" s="63"/>
      <c r="F27" s="914"/>
      <c r="G27" s="63"/>
      <c r="H27" s="1303"/>
      <c r="I27" s="1305"/>
      <c r="J27" s="1305"/>
      <c r="K27" s="1305"/>
      <c r="L27" s="1306"/>
      <c r="M27" s="1306"/>
    </row>
    <row r="28" spans="1:13" hidden="1" x14ac:dyDescent="0.2">
      <c r="A28" s="1">
        <v>1</v>
      </c>
      <c r="E28" s="914" t="s">
        <v>1574</v>
      </c>
      <c r="F28" s="914"/>
      <c r="G28" s="63"/>
      <c r="H28" s="1303"/>
      <c r="I28" s="1305"/>
      <c r="J28" s="1305"/>
      <c r="K28" s="1305"/>
      <c r="L28" s="1306"/>
      <c r="M28" s="1306"/>
    </row>
    <row r="29" spans="1:13" ht="26.25" hidden="1" x14ac:dyDescent="0.2">
      <c r="A29" s="1">
        <v>1</v>
      </c>
      <c r="E29" s="915" t="s">
        <v>1571</v>
      </c>
      <c r="F29" s="916">
        <v>0</v>
      </c>
      <c r="G29" s="917">
        <v>0</v>
      </c>
      <c r="H29" s="1303"/>
      <c r="I29" s="1305"/>
      <c r="J29" s="1305"/>
      <c r="K29" s="1305"/>
      <c r="L29" s="1306"/>
      <c r="M29" s="1306"/>
    </row>
    <row r="30" spans="1:13" ht="10.9" hidden="1" customHeight="1" x14ac:dyDescent="0.2">
      <c r="A30" s="1">
        <v>1</v>
      </c>
      <c r="E30" s="63"/>
      <c r="F30" s="914"/>
      <c r="G30" s="63"/>
      <c r="H30" s="1303"/>
      <c r="I30" s="1305"/>
      <c r="J30" s="1305"/>
      <c r="K30" s="1305"/>
      <c r="L30" s="1306"/>
      <c r="M30" s="1306"/>
    </row>
    <row r="31" spans="1:13" hidden="1" x14ac:dyDescent="0.2">
      <c r="A31" s="1">
        <v>1</v>
      </c>
      <c r="E31" s="914" t="s">
        <v>1575</v>
      </c>
      <c r="F31" s="914"/>
      <c r="G31" s="63"/>
      <c r="H31" s="1303"/>
      <c r="I31" s="1305"/>
      <c r="J31" s="1305"/>
      <c r="K31" s="1305"/>
      <c r="L31" s="1306"/>
      <c r="M31" s="1306"/>
    </row>
    <row r="32" spans="1:13" ht="26.25" hidden="1" x14ac:dyDescent="0.2">
      <c r="A32" s="1">
        <v>1</v>
      </c>
      <c r="E32" s="915" t="s">
        <v>1571</v>
      </c>
      <c r="F32" s="916">
        <v>0</v>
      </c>
      <c r="G32" s="917">
        <v>0</v>
      </c>
      <c r="H32" s="1303"/>
      <c r="I32" s="1305"/>
      <c r="J32" s="1305"/>
      <c r="K32" s="1305"/>
      <c r="L32" s="1306"/>
      <c r="M32" s="1306"/>
    </row>
    <row r="33" spans="1:13" ht="10.15" hidden="1" customHeight="1" x14ac:dyDescent="0.2">
      <c r="A33" s="1">
        <v>1</v>
      </c>
      <c r="E33" s="915"/>
      <c r="F33" s="916"/>
      <c r="G33" s="917"/>
      <c r="H33" s="1303"/>
      <c r="I33" s="1305"/>
      <c r="J33" s="1305"/>
      <c r="K33" s="1305"/>
      <c r="L33" s="1306"/>
      <c r="M33" s="1306"/>
    </row>
    <row r="34" spans="1:13" s="193" customFormat="1" hidden="1" x14ac:dyDescent="0.2">
      <c r="A34" s="1">
        <v>1</v>
      </c>
      <c r="D34" s="191"/>
      <c r="E34" s="914" t="s">
        <v>1576</v>
      </c>
      <c r="F34" s="919"/>
      <c r="G34" s="920"/>
      <c r="H34" s="1303"/>
      <c r="I34" s="1305"/>
      <c r="J34" s="1305"/>
      <c r="K34" s="1305"/>
      <c r="L34" s="1306"/>
      <c r="M34" s="1306"/>
    </row>
    <row r="35" spans="1:13" s="193" customFormat="1" hidden="1" x14ac:dyDescent="0.2">
      <c r="A35" s="1">
        <v>1</v>
      </c>
      <c r="D35" s="191"/>
      <c r="E35" s="924" t="s">
        <v>926</v>
      </c>
      <c r="F35" s="925">
        <v>0</v>
      </c>
      <c r="G35" s="926">
        <v>0</v>
      </c>
      <c r="H35" s="1304"/>
      <c r="I35" s="1307"/>
      <c r="J35" s="1307"/>
      <c r="K35" s="1307"/>
      <c r="L35" s="1308"/>
      <c r="M35" s="1308"/>
    </row>
    <row r="36" spans="1:13" ht="66" hidden="1" customHeight="1" x14ac:dyDescent="0.2">
      <c r="A36" s="1">
        <v>1</v>
      </c>
    </row>
    <row r="37" spans="1:13" ht="12.75" hidden="1" customHeight="1" x14ac:dyDescent="0.2">
      <c r="A37" s="1">
        <v>1</v>
      </c>
      <c r="E37" s="1099" t="s">
        <v>1577</v>
      </c>
      <c r="F37" s="1099"/>
      <c r="G37" s="1099"/>
      <c r="H37" s="1099"/>
      <c r="I37" s="1099"/>
      <c r="J37" s="1099"/>
      <c r="K37" s="1099"/>
      <c r="L37" s="1099"/>
      <c r="M37" s="1099"/>
    </row>
    <row r="38" spans="1:13" ht="12.75" hidden="1" customHeight="1" x14ac:dyDescent="0.2">
      <c r="A38" s="1">
        <v>1</v>
      </c>
      <c r="D38" s="63"/>
      <c r="E38" s="1099" t="s">
        <v>1578</v>
      </c>
      <c r="F38" s="1099"/>
      <c r="G38" s="1099"/>
      <c r="H38" s="1099"/>
      <c r="I38" s="1099"/>
      <c r="J38" s="1099"/>
      <c r="K38" s="1099"/>
      <c r="L38" s="1099"/>
      <c r="M38" s="1099"/>
    </row>
    <row r="39" spans="1:13" ht="12.75" hidden="1" customHeight="1" x14ac:dyDescent="0.2">
      <c r="A39" s="1">
        <v>1</v>
      </c>
      <c r="E39" s="1099" t="s">
        <v>1579</v>
      </c>
      <c r="F39" s="1099"/>
      <c r="G39" s="1099"/>
      <c r="H39" s="1099"/>
      <c r="I39" s="1099"/>
      <c r="J39" s="1099"/>
      <c r="K39" s="1099"/>
      <c r="L39" s="1099"/>
      <c r="M39" s="1099"/>
    </row>
    <row r="40" spans="1:13" ht="12.75" hidden="1" customHeight="1" x14ac:dyDescent="0.2">
      <c r="A40" s="1">
        <v>1</v>
      </c>
      <c r="E40" s="1099" t="s">
        <v>1580</v>
      </c>
      <c r="F40" s="1294"/>
      <c r="G40" s="1294"/>
      <c r="H40" s="1294"/>
      <c r="I40" s="1294"/>
      <c r="J40" s="1294"/>
      <c r="K40" s="1294"/>
      <c r="L40" s="1294"/>
      <c r="M40" s="1294"/>
    </row>
    <row r="41" spans="1:13" ht="48.75" customHeight="1" x14ac:dyDescent="0.2">
      <c r="A41" s="1">
        <v>2</v>
      </c>
      <c r="D41" s="4"/>
      <c r="E41" s="927"/>
      <c r="F41" s="1290"/>
      <c r="G41" s="1290"/>
      <c r="H41" s="1290"/>
      <c r="I41" s="928"/>
      <c r="J41" s="928"/>
      <c r="K41" s="929"/>
      <c r="L41" s="1290" t="s">
        <v>1581</v>
      </c>
      <c r="M41" s="1290"/>
    </row>
    <row r="42" spans="1:13" ht="16.149999999999999" customHeight="1" x14ac:dyDescent="0.2">
      <c r="A42" s="1">
        <v>2</v>
      </c>
      <c r="E42" s="63"/>
      <c r="K42" s="910"/>
      <c r="L42" s="910" t="str">
        <f>Contents!F3</f>
        <v>20X2</v>
      </c>
      <c r="M42" s="229" t="str">
        <f>Contents!F4</f>
        <v>20X1</v>
      </c>
    </row>
    <row r="43" spans="1:13" ht="19.149999999999999" customHeight="1" x14ac:dyDescent="0.2">
      <c r="A43" s="1">
        <v>2</v>
      </c>
      <c r="D43" s="1091"/>
      <c r="E43" s="930"/>
      <c r="F43" s="931"/>
      <c r="G43" s="931"/>
      <c r="H43" s="931"/>
      <c r="I43" s="931"/>
      <c r="J43" s="931"/>
      <c r="K43" s="932"/>
      <c r="L43" s="932" t="s">
        <v>249</v>
      </c>
      <c r="M43" s="933" t="s">
        <v>249</v>
      </c>
    </row>
    <row r="44" spans="1:13" ht="14.65" customHeight="1" x14ac:dyDescent="0.2">
      <c r="A44" s="1">
        <v>2</v>
      </c>
      <c r="D44" s="1091"/>
      <c r="E44" s="1292" t="s">
        <v>307</v>
      </c>
      <c r="F44" s="1292"/>
      <c r="G44" s="1292"/>
      <c r="H44" s="1292"/>
      <c r="I44" s="1292"/>
      <c r="J44" s="1292"/>
      <c r="K44" s="927"/>
      <c r="L44" s="927"/>
      <c r="M44" s="927"/>
    </row>
    <row r="45" spans="1:13" ht="14.65" customHeight="1" x14ac:dyDescent="0.2">
      <c r="A45" s="1">
        <v>2</v>
      </c>
      <c r="D45" s="1091"/>
      <c r="E45" s="1293" t="s">
        <v>1582</v>
      </c>
      <c r="F45" s="1293"/>
      <c r="G45" s="1293"/>
      <c r="H45" s="1293"/>
      <c r="I45" s="1293"/>
      <c r="J45" s="1293"/>
      <c r="K45" s="916"/>
      <c r="L45" s="916">
        <v>0</v>
      </c>
      <c r="M45" s="917">
        <v>0</v>
      </c>
    </row>
    <row r="46" spans="1:13" ht="7.15" customHeight="1" x14ac:dyDescent="0.2">
      <c r="A46" s="1">
        <v>2</v>
      </c>
      <c r="D46" s="1091"/>
      <c r="E46" s="918"/>
      <c r="K46" s="63"/>
      <c r="L46" s="63"/>
      <c r="M46" s="63"/>
    </row>
    <row r="47" spans="1:13" ht="14.65" customHeight="1" x14ac:dyDescent="0.2">
      <c r="A47" s="1">
        <v>2</v>
      </c>
      <c r="D47" s="1082"/>
      <c r="E47" s="1291" t="s">
        <v>1583</v>
      </c>
      <c r="F47" s="1291"/>
      <c r="G47" s="1291"/>
      <c r="H47" s="1291"/>
      <c r="I47" s="1291"/>
      <c r="J47" s="1291"/>
      <c r="K47" s="914"/>
      <c r="L47" s="914"/>
      <c r="M47" s="63"/>
    </row>
    <row r="48" spans="1:13" ht="14.65" customHeight="1" x14ac:dyDescent="0.2">
      <c r="A48" s="1">
        <v>2</v>
      </c>
      <c r="D48" s="1082"/>
      <c r="E48" s="1286" t="s">
        <v>1582</v>
      </c>
      <c r="F48" s="1286"/>
      <c r="G48" s="1286"/>
      <c r="H48" s="1286"/>
      <c r="I48" s="1286"/>
      <c r="J48" s="1286"/>
      <c r="K48" s="916"/>
      <c r="L48" s="916">
        <v>0</v>
      </c>
      <c r="M48" s="917">
        <v>0</v>
      </c>
    </row>
    <row r="49" spans="1:14" ht="9.1999999999999993" customHeight="1" x14ac:dyDescent="0.2">
      <c r="A49" s="1">
        <v>2</v>
      </c>
      <c r="D49" s="191"/>
      <c r="E49" s="920"/>
      <c r="F49" s="193"/>
      <c r="G49" s="193"/>
      <c r="H49" s="193"/>
      <c r="I49" s="193"/>
      <c r="J49" s="193"/>
      <c r="K49" s="914"/>
      <c r="L49" s="914"/>
      <c r="M49" s="63"/>
    </row>
    <row r="50" spans="1:14" ht="14.65" customHeight="1" x14ac:dyDescent="0.2">
      <c r="A50" s="1">
        <v>2</v>
      </c>
      <c r="D50" s="191"/>
      <c r="E50" s="1291" t="s">
        <v>1574</v>
      </c>
      <c r="F50" s="1291"/>
      <c r="G50" s="1291"/>
      <c r="H50" s="1291"/>
      <c r="I50" s="1291"/>
      <c r="J50" s="1291"/>
      <c r="K50" s="914"/>
      <c r="L50" s="914"/>
      <c r="M50" s="63"/>
    </row>
    <row r="51" spans="1:14" ht="14.65" customHeight="1" x14ac:dyDescent="0.2">
      <c r="A51" s="1">
        <v>2</v>
      </c>
      <c r="D51" s="191"/>
      <c r="E51" s="1286" t="s">
        <v>1582</v>
      </c>
      <c r="F51" s="1286"/>
      <c r="G51" s="1286"/>
      <c r="H51" s="1286"/>
      <c r="I51" s="1286"/>
      <c r="J51" s="1286"/>
      <c r="K51" s="916"/>
      <c r="L51" s="916">
        <v>0</v>
      </c>
      <c r="M51" s="917">
        <v>0</v>
      </c>
    </row>
    <row r="52" spans="1:14" ht="10.9" customHeight="1" x14ac:dyDescent="0.2">
      <c r="A52" s="1">
        <v>2</v>
      </c>
      <c r="D52" s="191"/>
      <c r="E52" s="920"/>
      <c r="F52" s="193"/>
      <c r="G52" s="193"/>
      <c r="H52" s="193"/>
      <c r="I52" s="193"/>
      <c r="J52" s="193"/>
      <c r="K52" s="914"/>
      <c r="L52" s="914"/>
      <c r="M52" s="63"/>
    </row>
    <row r="53" spans="1:14" ht="14.65" customHeight="1" x14ac:dyDescent="0.2">
      <c r="A53" s="1">
        <v>2</v>
      </c>
      <c r="D53" s="191"/>
      <c r="E53" s="1291" t="s">
        <v>1575</v>
      </c>
      <c r="F53" s="1291"/>
      <c r="G53" s="1291"/>
      <c r="H53" s="1291"/>
      <c r="I53" s="1291"/>
      <c r="J53" s="1291"/>
      <c r="K53" s="914"/>
      <c r="L53" s="914"/>
      <c r="M53" s="63"/>
    </row>
    <row r="54" spans="1:14" ht="14.65" customHeight="1" x14ac:dyDescent="0.2">
      <c r="A54" s="1">
        <v>2</v>
      </c>
      <c r="D54" s="191"/>
      <c r="E54" s="1286" t="s">
        <v>1582</v>
      </c>
      <c r="F54" s="1286"/>
      <c r="G54" s="1286"/>
      <c r="H54" s="1286"/>
      <c r="I54" s="1286"/>
      <c r="J54" s="1286"/>
      <c r="K54" s="916"/>
      <c r="L54" s="916">
        <v>0</v>
      </c>
      <c r="M54" s="917">
        <v>0</v>
      </c>
    </row>
    <row r="55" spans="1:14" ht="10.15" customHeight="1" x14ac:dyDescent="0.2">
      <c r="A55" s="1">
        <v>2</v>
      </c>
      <c r="D55" s="191"/>
      <c r="E55" s="934"/>
      <c r="F55" s="935"/>
      <c r="G55" s="935"/>
      <c r="H55" s="935"/>
      <c r="I55" s="935"/>
      <c r="J55" s="935"/>
      <c r="K55" s="936"/>
      <c r="L55" s="936"/>
      <c r="M55" s="937"/>
    </row>
    <row r="56" spans="1:14" ht="4.9000000000000004" hidden="1" customHeight="1" x14ac:dyDescent="0.2">
      <c r="A56" s="1">
        <v>2</v>
      </c>
    </row>
    <row r="57" spans="1:14" ht="12.75" hidden="1" customHeight="1" x14ac:dyDescent="0.2">
      <c r="A57" s="1">
        <v>2</v>
      </c>
      <c r="E57" s="1099" t="s">
        <v>1577</v>
      </c>
      <c r="F57" s="1099"/>
      <c r="G57" s="1099"/>
      <c r="H57" s="1099"/>
      <c r="I57" s="1099"/>
      <c r="J57" s="1099"/>
      <c r="K57" s="1099"/>
      <c r="L57" s="1099"/>
      <c r="M57" s="1099"/>
    </row>
    <row r="58" spans="1:14" hidden="1" x14ac:dyDescent="0.2">
      <c r="A58" s="1">
        <v>1</v>
      </c>
      <c r="E58" s="1099"/>
      <c r="F58" s="1099"/>
      <c r="G58" s="1099"/>
      <c r="H58" s="1099"/>
      <c r="I58" s="1099"/>
      <c r="J58" s="1099"/>
      <c r="K58" s="1099"/>
      <c r="L58" s="1099"/>
      <c r="M58" s="1099"/>
    </row>
    <row r="59" spans="1:14" hidden="1" x14ac:dyDescent="0.2">
      <c r="A59" s="1">
        <v>1</v>
      </c>
      <c r="B59" s="1" t="s">
        <v>245</v>
      </c>
      <c r="C59" s="1">
        <v>139</v>
      </c>
      <c r="E59" s="1265" t="str">
        <f ca="1">INDEX(TBLStructure[Full Note Title],MATCH(C59,TBLStructure[Model Reference],0))</f>
        <v>7.4BHidden: Reconciliation for recurring level 3 fair value measurements</v>
      </c>
      <c r="F59" s="1265"/>
      <c r="G59" s="1265"/>
      <c r="H59" s="1265"/>
      <c r="I59" s="1265"/>
      <c r="J59" s="1265"/>
      <c r="K59" s="1265"/>
      <c r="L59" s="1265"/>
      <c r="M59" s="1265"/>
      <c r="N59" s="63"/>
    </row>
    <row r="60" spans="1:14" hidden="1" x14ac:dyDescent="0.2">
      <c r="A60" s="1">
        <v>1</v>
      </c>
      <c r="E60" s="1099"/>
      <c r="F60" s="1099"/>
      <c r="G60" s="1099"/>
      <c r="H60" s="1099"/>
      <c r="I60" s="1099"/>
      <c r="J60" s="1099"/>
      <c r="K60" s="1099"/>
      <c r="L60" s="1099"/>
      <c r="M60" s="1099"/>
      <c r="N60" s="63"/>
    </row>
    <row r="61" spans="1:14" hidden="1" x14ac:dyDescent="0.2">
      <c r="A61" s="1">
        <v>1</v>
      </c>
      <c r="E61" s="909"/>
      <c r="F61" s="1287" t="s">
        <v>307</v>
      </c>
      <c r="G61" s="1288"/>
      <c r="H61" s="1287" t="s">
        <v>1584</v>
      </c>
      <c r="I61" s="1288"/>
      <c r="J61" s="1287" t="s">
        <v>1574</v>
      </c>
      <c r="K61" s="1288"/>
      <c r="L61" s="1287" t="s">
        <v>1575</v>
      </c>
      <c r="M61" s="1287"/>
    </row>
    <row r="62" spans="1:14" ht="14.65" hidden="1" customHeight="1" x14ac:dyDescent="0.2">
      <c r="A62" s="1">
        <v>1</v>
      </c>
      <c r="E62" s="63"/>
      <c r="F62" s="1289" t="s">
        <v>926</v>
      </c>
      <c r="G62" s="1289"/>
      <c r="H62" s="1289" t="s">
        <v>926</v>
      </c>
      <c r="I62" s="1289"/>
      <c r="J62" s="1289" t="s">
        <v>926</v>
      </c>
      <c r="K62" s="1289"/>
      <c r="L62" s="1290" t="s">
        <v>926</v>
      </c>
      <c r="M62" s="1290"/>
    </row>
    <row r="63" spans="1:14" hidden="1" x14ac:dyDescent="0.2">
      <c r="A63" s="1">
        <v>1</v>
      </c>
      <c r="E63" s="63"/>
      <c r="F63" s="910" t="str">
        <f>Contents!F3</f>
        <v>20X2</v>
      </c>
      <c r="G63" s="229" t="str">
        <f>Contents!F4</f>
        <v>20X1</v>
      </c>
      <c r="H63" s="910" t="str">
        <f>Contents!F3</f>
        <v>20X2</v>
      </c>
      <c r="I63" s="229" t="str">
        <f>Contents!F4</f>
        <v>20X1</v>
      </c>
      <c r="J63" s="910" t="str">
        <f>Contents!F3</f>
        <v>20X2</v>
      </c>
      <c r="K63" s="229" t="str">
        <f>Contents!F4</f>
        <v>20X1</v>
      </c>
      <c r="L63" s="910" t="str">
        <f>Contents!F3</f>
        <v>20X2</v>
      </c>
      <c r="M63" s="229" t="str">
        <f>Contents!F4</f>
        <v>20X1</v>
      </c>
    </row>
    <row r="64" spans="1:14" hidden="1" x14ac:dyDescent="0.2">
      <c r="A64" s="1">
        <v>1</v>
      </c>
      <c r="E64" s="911"/>
      <c r="F64" s="912" t="s">
        <v>249</v>
      </c>
      <c r="G64" s="913" t="s">
        <v>249</v>
      </c>
      <c r="H64" s="912" t="s">
        <v>249</v>
      </c>
      <c r="I64" s="913" t="s">
        <v>249</v>
      </c>
      <c r="J64" s="912" t="s">
        <v>249</v>
      </c>
      <c r="K64" s="913" t="s">
        <v>249</v>
      </c>
      <c r="L64" s="912" t="s">
        <v>249</v>
      </c>
      <c r="M64" s="913" t="s">
        <v>249</v>
      </c>
    </row>
    <row r="65" spans="1:14" hidden="1" x14ac:dyDescent="0.2">
      <c r="A65" s="1">
        <v>1</v>
      </c>
      <c r="E65" s="914" t="s">
        <v>999</v>
      </c>
      <c r="F65" s="916">
        <v>0</v>
      </c>
      <c r="G65" s="917">
        <v>0</v>
      </c>
      <c r="H65" s="916">
        <v>0</v>
      </c>
      <c r="I65" s="917">
        <v>0</v>
      </c>
      <c r="J65" s="916">
        <v>0</v>
      </c>
      <c r="K65" s="917">
        <v>0</v>
      </c>
      <c r="L65" s="916">
        <v>0</v>
      </c>
      <c r="M65" s="917">
        <v>0</v>
      </c>
    </row>
    <row r="66" spans="1:14" hidden="1" x14ac:dyDescent="0.2">
      <c r="A66" s="1">
        <v>1</v>
      </c>
      <c r="E66" s="915" t="s">
        <v>1585</v>
      </c>
      <c r="F66" s="916">
        <v>0</v>
      </c>
      <c r="G66" s="917">
        <v>0</v>
      </c>
      <c r="H66" s="916">
        <v>0</v>
      </c>
      <c r="I66" s="917">
        <v>0</v>
      </c>
      <c r="J66" s="916">
        <v>0</v>
      </c>
      <c r="K66" s="917">
        <v>0</v>
      </c>
      <c r="L66" s="916">
        <v>0</v>
      </c>
      <c r="M66" s="917">
        <v>0</v>
      </c>
    </row>
    <row r="67" spans="1:14" hidden="1" x14ac:dyDescent="0.2">
      <c r="A67" s="1">
        <v>1</v>
      </c>
      <c r="E67" s="938" t="s">
        <v>1586</v>
      </c>
      <c r="F67" s="916">
        <v>0</v>
      </c>
      <c r="G67" s="917">
        <v>0</v>
      </c>
      <c r="H67" s="916">
        <v>0</v>
      </c>
      <c r="I67" s="917">
        <v>0</v>
      </c>
      <c r="J67" s="916">
        <v>0</v>
      </c>
      <c r="K67" s="917">
        <v>0</v>
      </c>
      <c r="L67" s="916">
        <v>0</v>
      </c>
      <c r="M67" s="917">
        <v>0</v>
      </c>
    </row>
    <row r="68" spans="1:14" hidden="1" x14ac:dyDescent="0.2">
      <c r="A68" s="1">
        <v>1</v>
      </c>
      <c r="E68" s="938" t="s">
        <v>1587</v>
      </c>
      <c r="F68" s="916">
        <v>0</v>
      </c>
      <c r="G68" s="917">
        <v>0</v>
      </c>
      <c r="H68" s="916">
        <v>0</v>
      </c>
      <c r="I68" s="917">
        <v>0</v>
      </c>
      <c r="J68" s="916">
        <v>0</v>
      </c>
      <c r="K68" s="917">
        <v>0</v>
      </c>
      <c r="L68" s="916">
        <v>0</v>
      </c>
      <c r="M68" s="917">
        <v>0</v>
      </c>
    </row>
    <row r="69" spans="1:14" hidden="1" x14ac:dyDescent="0.2">
      <c r="A69" s="1">
        <v>1</v>
      </c>
      <c r="E69" s="938" t="s">
        <v>1588</v>
      </c>
      <c r="F69" s="916">
        <v>0</v>
      </c>
      <c r="G69" s="917">
        <v>0</v>
      </c>
      <c r="H69" s="916">
        <v>0</v>
      </c>
      <c r="I69" s="917">
        <v>0</v>
      </c>
      <c r="J69" s="916">
        <v>0</v>
      </c>
      <c r="K69" s="917">
        <v>0</v>
      </c>
      <c r="L69" s="916">
        <v>0</v>
      </c>
      <c r="M69" s="917">
        <v>0</v>
      </c>
    </row>
    <row r="70" spans="1:14" hidden="1" x14ac:dyDescent="0.2">
      <c r="A70" s="1">
        <v>1</v>
      </c>
      <c r="E70" s="938" t="s">
        <v>1589</v>
      </c>
      <c r="F70" s="916">
        <v>0</v>
      </c>
      <c r="G70" s="917">
        <v>0</v>
      </c>
      <c r="H70" s="916">
        <v>0</v>
      </c>
      <c r="I70" s="917">
        <v>0</v>
      </c>
      <c r="J70" s="916">
        <v>0</v>
      </c>
      <c r="K70" s="917">
        <v>0</v>
      </c>
      <c r="L70" s="916">
        <v>0</v>
      </c>
      <c r="M70" s="917">
        <v>0</v>
      </c>
    </row>
    <row r="71" spans="1:14" hidden="1" x14ac:dyDescent="0.2">
      <c r="A71" s="1">
        <v>1</v>
      </c>
      <c r="E71" s="938" t="s">
        <v>1590</v>
      </c>
      <c r="F71" s="916">
        <v>0</v>
      </c>
      <c r="G71" s="917">
        <v>0</v>
      </c>
      <c r="H71" s="916">
        <v>0</v>
      </c>
      <c r="I71" s="917">
        <v>0</v>
      </c>
      <c r="J71" s="916">
        <v>0</v>
      </c>
      <c r="K71" s="917">
        <v>0</v>
      </c>
      <c r="L71" s="916">
        <v>0</v>
      </c>
      <c r="M71" s="917">
        <v>0</v>
      </c>
    </row>
    <row r="72" spans="1:14" hidden="1" x14ac:dyDescent="0.2">
      <c r="A72" s="1">
        <v>1</v>
      </c>
      <c r="E72" s="938" t="s">
        <v>1591</v>
      </c>
      <c r="F72" s="916">
        <v>0</v>
      </c>
      <c r="G72" s="917">
        <v>0</v>
      </c>
      <c r="H72" s="916">
        <v>0</v>
      </c>
      <c r="I72" s="917">
        <v>0</v>
      </c>
      <c r="J72" s="916">
        <v>0</v>
      </c>
      <c r="K72" s="917">
        <v>0</v>
      </c>
      <c r="L72" s="916">
        <v>0</v>
      </c>
      <c r="M72" s="917">
        <v>0</v>
      </c>
    </row>
    <row r="73" spans="1:14" hidden="1" x14ac:dyDescent="0.2">
      <c r="A73" s="1">
        <v>1</v>
      </c>
      <c r="E73" s="938" t="s">
        <v>1592</v>
      </c>
      <c r="F73" s="916">
        <v>0</v>
      </c>
      <c r="G73" s="917">
        <v>0</v>
      </c>
      <c r="H73" s="916">
        <v>0</v>
      </c>
      <c r="I73" s="917">
        <v>0</v>
      </c>
      <c r="J73" s="916">
        <v>0</v>
      </c>
      <c r="K73" s="917">
        <v>0</v>
      </c>
      <c r="L73" s="916">
        <v>0</v>
      </c>
      <c r="M73" s="917">
        <v>0</v>
      </c>
    </row>
    <row r="74" spans="1:14" hidden="1" x14ac:dyDescent="0.2">
      <c r="A74" s="1">
        <v>1</v>
      </c>
      <c r="E74" s="914" t="s">
        <v>1010</v>
      </c>
      <c r="F74" s="936">
        <v>0</v>
      </c>
      <c r="G74" s="937">
        <v>0</v>
      </c>
      <c r="H74" s="936">
        <v>0</v>
      </c>
      <c r="I74" s="937">
        <v>0</v>
      </c>
      <c r="J74" s="936">
        <v>0</v>
      </c>
      <c r="K74" s="937">
        <v>0</v>
      </c>
      <c r="L74" s="936">
        <v>0</v>
      </c>
      <c r="M74" s="937">
        <v>0</v>
      </c>
    </row>
    <row r="75" spans="1:14" ht="29.65" hidden="1" customHeight="1" x14ac:dyDescent="0.2">
      <c r="A75" s="1">
        <v>1</v>
      </c>
      <c r="E75" s="939" t="s">
        <v>1593</v>
      </c>
      <c r="F75" s="936">
        <v>0</v>
      </c>
      <c r="G75" s="937">
        <v>0</v>
      </c>
      <c r="H75" s="936">
        <v>0</v>
      </c>
      <c r="I75" s="937">
        <v>0</v>
      </c>
      <c r="J75" s="936">
        <v>0</v>
      </c>
      <c r="K75" s="937">
        <v>0</v>
      </c>
      <c r="L75" s="936">
        <v>0</v>
      </c>
      <c r="M75" s="937">
        <v>0</v>
      </c>
    </row>
    <row r="76" spans="1:14" hidden="1" x14ac:dyDescent="0.2">
      <c r="A76" s="1">
        <v>1</v>
      </c>
      <c r="E76" s="1099"/>
      <c r="F76" s="1099"/>
      <c r="G76" s="1099"/>
      <c r="H76" s="1099"/>
      <c r="I76" s="1099"/>
      <c r="J76" s="1099"/>
      <c r="K76" s="1099"/>
      <c r="L76" s="1099"/>
      <c r="M76" s="1099"/>
      <c r="N76" s="63"/>
    </row>
    <row r="77" spans="1:14" hidden="1" x14ac:dyDescent="0.2">
      <c r="A77" s="1">
        <v>1</v>
      </c>
      <c r="E77" s="1099" t="s">
        <v>1594</v>
      </c>
      <c r="F77" s="1099"/>
      <c r="G77" s="1099"/>
      <c r="H77" s="1099"/>
      <c r="I77" s="1099"/>
      <c r="J77" s="1099"/>
      <c r="K77" s="1099"/>
      <c r="L77" s="1099"/>
      <c r="M77" s="1099"/>
      <c r="N77" s="63"/>
    </row>
    <row r="78" spans="1:14" hidden="1" x14ac:dyDescent="0.2">
      <c r="A78" s="1">
        <v>1</v>
      </c>
      <c r="E78" s="1099" t="s">
        <v>1595</v>
      </c>
      <c r="F78" s="1099"/>
      <c r="G78" s="1099"/>
      <c r="H78" s="1099"/>
      <c r="I78" s="1099"/>
      <c r="J78" s="1099"/>
      <c r="K78" s="1099"/>
      <c r="L78" s="1099"/>
      <c r="M78" s="1099"/>
      <c r="N78" s="63"/>
    </row>
    <row r="79" spans="1:14" hidden="1" x14ac:dyDescent="0.2">
      <c r="A79" s="1">
        <v>1</v>
      </c>
      <c r="E79" s="1099" t="s">
        <v>1596</v>
      </c>
      <c r="F79" s="1099"/>
      <c r="G79" s="1099"/>
      <c r="H79" s="1099"/>
      <c r="I79" s="1099"/>
      <c r="J79" s="1099"/>
      <c r="K79" s="1099"/>
      <c r="L79" s="1099"/>
      <c r="M79" s="1099"/>
      <c r="N79" s="63"/>
    </row>
    <row r="80" spans="1:14" hidden="1" x14ac:dyDescent="0.2">
      <c r="A80" s="1">
        <v>1</v>
      </c>
      <c r="E80" s="1099" t="s">
        <v>1597</v>
      </c>
      <c r="F80" s="1099"/>
      <c r="G80" s="1099"/>
      <c r="H80" s="1099"/>
      <c r="I80" s="1099"/>
      <c r="J80" s="1099"/>
      <c r="K80" s="1099"/>
      <c r="L80" s="1099"/>
      <c r="M80" s="1099"/>
      <c r="N80" s="63"/>
    </row>
    <row r="81" spans="1:14" hidden="1" x14ac:dyDescent="0.2">
      <c r="A81" s="1">
        <v>1</v>
      </c>
      <c r="E81" s="1099" t="s">
        <v>1598</v>
      </c>
      <c r="F81" s="1099"/>
      <c r="G81" s="1099"/>
      <c r="H81" s="1099"/>
      <c r="I81" s="1099"/>
      <c r="J81" s="1099"/>
      <c r="K81" s="1099"/>
      <c r="L81" s="1099"/>
      <c r="M81" s="1099"/>
      <c r="N81" s="63"/>
    </row>
    <row r="82" spans="1:14" hidden="1" x14ac:dyDescent="0.2">
      <c r="A82" s="1">
        <v>1</v>
      </c>
      <c r="E82" s="1099"/>
      <c r="F82" s="1099"/>
      <c r="G82" s="1099"/>
      <c r="H82" s="1099"/>
      <c r="I82" s="1099"/>
      <c r="J82" s="1099"/>
      <c r="K82" s="1099"/>
      <c r="L82" s="1099"/>
      <c r="M82" s="1099"/>
    </row>
    <row r="83" spans="1:14" x14ac:dyDescent="0.2">
      <c r="A83" s="1">
        <v>2</v>
      </c>
    </row>
  </sheetData>
  <mergeCells count="51">
    <mergeCell ref="E6:M6"/>
    <mergeCell ref="B2:C2"/>
    <mergeCell ref="E2:M2"/>
    <mergeCell ref="E3:M3"/>
    <mergeCell ref="E4:M4"/>
    <mergeCell ref="E5:M5"/>
    <mergeCell ref="E40:M40"/>
    <mergeCell ref="E7:M7"/>
    <mergeCell ref="E8:M8"/>
    <mergeCell ref="E9:M13"/>
    <mergeCell ref="E15:M15"/>
    <mergeCell ref="F16:H16"/>
    <mergeCell ref="I16:M18"/>
    <mergeCell ref="H17:H18"/>
    <mergeCell ref="H19:H35"/>
    <mergeCell ref="I19:M35"/>
    <mergeCell ref="E37:M37"/>
    <mergeCell ref="E38:M38"/>
    <mergeCell ref="E39:M39"/>
    <mergeCell ref="E53:J53"/>
    <mergeCell ref="F41:H41"/>
    <mergeCell ref="L41:M41"/>
    <mergeCell ref="D43:D44"/>
    <mergeCell ref="E44:J44"/>
    <mergeCell ref="D45:D46"/>
    <mergeCell ref="E45:J45"/>
    <mergeCell ref="D47:D48"/>
    <mergeCell ref="E47:J47"/>
    <mergeCell ref="E48:J48"/>
    <mergeCell ref="E50:J50"/>
    <mergeCell ref="E51:J51"/>
    <mergeCell ref="E77:M77"/>
    <mergeCell ref="E54:J54"/>
    <mergeCell ref="E57:M57"/>
    <mergeCell ref="E58:M58"/>
    <mergeCell ref="E59:M59"/>
    <mergeCell ref="E60:M60"/>
    <mergeCell ref="F61:G61"/>
    <mergeCell ref="H61:I61"/>
    <mergeCell ref="J61:K61"/>
    <mergeCell ref="L61:M61"/>
    <mergeCell ref="F62:G62"/>
    <mergeCell ref="H62:I62"/>
    <mergeCell ref="J62:K62"/>
    <mergeCell ref="L62:M62"/>
    <mergeCell ref="E76:M76"/>
    <mergeCell ref="E78:M78"/>
    <mergeCell ref="E79:M79"/>
    <mergeCell ref="E80:M80"/>
    <mergeCell ref="E81:M81"/>
    <mergeCell ref="E82:M82"/>
  </mergeCells>
  <printOptions horizontalCentered="1"/>
  <pageMargins left="0.23622047244094491" right="0.23622047244094491" top="0.74803149606299213" bottom="0.74803149606299213" header="0.31496062992125984" footer="0.31496062992125984"/>
  <pageSetup paperSize="9" fitToWidth="0" fitToHeight="0" orientation="landscape" r:id="rId1"/>
  <customProperties>
    <customPr name="_pios_id" r:id="rId2"/>
  </customProperties>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C7FE1-5EF9-46FE-9A68-D948161D957E}">
  <sheetPr codeName="Sheet57">
    <tabColor theme="0" tint="-0.499984740745262"/>
  </sheetPr>
  <dimension ref="A1:N78"/>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6.7109375" style="1" hidden="1" customWidth="1"/>
    <col min="2" max="2" width="6.42578125" style="1" hidden="1" customWidth="1"/>
    <col min="3" max="3" width="5.28515625" style="1" hidden="1" customWidth="1"/>
    <col min="4" max="4" width="13.5703125" style="3" customWidth="1"/>
    <col min="5" max="5" width="49.7109375" style="1" customWidth="1"/>
    <col min="6" max="13" width="9.5703125" style="1" customWidth="1"/>
    <col min="14" max="16384" width="9.28515625" style="1"/>
  </cols>
  <sheetData>
    <row r="1" spans="1:13" x14ac:dyDescent="0.2">
      <c r="A1" s="1" t="s">
        <v>0</v>
      </c>
    </row>
    <row r="2" spans="1:13" x14ac:dyDescent="0.2">
      <c r="A2" s="1">
        <v>3</v>
      </c>
      <c r="B2" s="1143" t="s">
        <v>243</v>
      </c>
      <c r="C2" s="1143"/>
      <c r="D2" s="215" t="s">
        <v>1425</v>
      </c>
      <c r="E2" s="1326" t="str">
        <f ca="1">INDEX(TBLStructure[Number],MATCH(C3,TBLStructure[Model Reference],0))&amp;"."&amp;INDEX(TBLStructure[Sub Number],MATCH(C3,TBLStructure[Model Reference],0))&amp;" "&amp;INDEX(TBLStructure[Sub-category],MATCH(C3,TBLStructure[Model Reference],0))</f>
        <v>7.5 Administered - Fair Value Measurement</v>
      </c>
      <c r="F2" s="1326"/>
      <c r="G2" s="1326"/>
      <c r="H2" s="1326"/>
      <c r="I2" s="1326"/>
      <c r="J2" s="1326"/>
      <c r="K2" s="1326"/>
      <c r="L2" s="1326"/>
      <c r="M2" s="1326"/>
    </row>
    <row r="3" spans="1:13" ht="8.65" customHeight="1" x14ac:dyDescent="0.2">
      <c r="A3" s="1">
        <v>3</v>
      </c>
      <c r="B3" s="213" t="s">
        <v>577</v>
      </c>
      <c r="C3" s="213">
        <v>140</v>
      </c>
      <c r="E3" s="1121"/>
      <c r="F3" s="1121"/>
      <c r="G3" s="1121"/>
      <c r="H3" s="1121"/>
      <c r="I3" s="1121"/>
      <c r="J3" s="1121"/>
      <c r="K3" s="1121"/>
      <c r="L3" s="1121"/>
      <c r="M3" s="1121"/>
    </row>
    <row r="4" spans="1:13" ht="25.9" hidden="1" customHeight="1" x14ac:dyDescent="0.2">
      <c r="A4" s="1">
        <v>1</v>
      </c>
      <c r="E4" s="1121" t="s">
        <v>1560</v>
      </c>
      <c r="F4" s="1121"/>
      <c r="G4" s="1121"/>
      <c r="H4" s="1121"/>
      <c r="I4" s="1121"/>
      <c r="J4" s="1121"/>
      <c r="K4" s="1121"/>
      <c r="L4" s="1121"/>
      <c r="M4" s="1121"/>
    </row>
    <row r="5" spans="1:13" hidden="1" x14ac:dyDescent="0.2">
      <c r="A5" s="1">
        <v>1</v>
      </c>
      <c r="E5" s="1121" t="s">
        <v>1561</v>
      </c>
      <c r="F5" s="1121"/>
      <c r="G5" s="1121"/>
      <c r="H5" s="1121"/>
      <c r="I5" s="1121"/>
      <c r="J5" s="1121"/>
      <c r="K5" s="1121"/>
      <c r="L5" s="1121"/>
      <c r="M5" s="1121"/>
    </row>
    <row r="6" spans="1:13" hidden="1" x14ac:dyDescent="0.2">
      <c r="A6" s="1">
        <v>1</v>
      </c>
      <c r="E6" s="1121" t="s">
        <v>1563</v>
      </c>
      <c r="F6" s="1121"/>
      <c r="G6" s="1121"/>
      <c r="H6" s="1121"/>
      <c r="I6" s="1121"/>
      <c r="J6" s="1121"/>
      <c r="K6" s="1121"/>
      <c r="L6" s="1121"/>
      <c r="M6" s="1121"/>
    </row>
    <row r="7" spans="1:13" hidden="1" x14ac:dyDescent="0.2">
      <c r="A7" s="1">
        <v>1</v>
      </c>
      <c r="E7" s="1121" t="s">
        <v>1564</v>
      </c>
      <c r="F7" s="1121"/>
      <c r="G7" s="1121"/>
      <c r="H7" s="1121"/>
      <c r="I7" s="1121"/>
      <c r="J7" s="1121"/>
      <c r="K7" s="1121"/>
      <c r="L7" s="1121"/>
      <c r="M7" s="1121"/>
    </row>
    <row r="8" spans="1:13" hidden="1" x14ac:dyDescent="0.2">
      <c r="A8" s="1">
        <v>1</v>
      </c>
      <c r="E8" s="1121" t="s">
        <v>1565</v>
      </c>
      <c r="F8" s="1121"/>
      <c r="G8" s="1121"/>
      <c r="H8" s="1121"/>
      <c r="I8" s="1121"/>
      <c r="J8" s="1121"/>
      <c r="K8" s="1121"/>
      <c r="L8" s="1121"/>
      <c r="M8" s="1121"/>
    </row>
    <row r="9" spans="1:13" x14ac:dyDescent="0.2">
      <c r="A9" s="1">
        <v>3</v>
      </c>
      <c r="E9" s="1121"/>
      <c r="F9" s="1121"/>
      <c r="G9" s="1121"/>
      <c r="H9" s="1121"/>
      <c r="I9" s="1121"/>
      <c r="J9" s="1121"/>
      <c r="K9" s="1121"/>
      <c r="L9" s="1121"/>
      <c r="M9" s="1121"/>
    </row>
    <row r="10" spans="1:13" x14ac:dyDescent="0.2">
      <c r="A10" s="1">
        <v>3</v>
      </c>
      <c r="E10" s="1121"/>
      <c r="F10" s="1121"/>
      <c r="G10" s="1121"/>
      <c r="H10" s="1121"/>
      <c r="I10" s="1121"/>
      <c r="J10" s="1121"/>
      <c r="K10" s="1121"/>
      <c r="L10" s="1121"/>
      <c r="M10" s="1121"/>
    </row>
    <row r="11" spans="1:13" x14ac:dyDescent="0.2">
      <c r="A11" s="1">
        <v>3</v>
      </c>
      <c r="E11" s="1121"/>
      <c r="F11" s="1121"/>
      <c r="G11" s="1121"/>
      <c r="H11" s="1121"/>
      <c r="I11" s="1121"/>
      <c r="J11" s="1121"/>
      <c r="K11" s="1121"/>
      <c r="L11" s="1121"/>
      <c r="M11" s="1121"/>
    </row>
    <row r="12" spans="1:13" ht="36" customHeight="1" x14ac:dyDescent="0.2">
      <c r="A12" s="1">
        <v>3</v>
      </c>
      <c r="E12" s="1121"/>
      <c r="F12" s="1121"/>
      <c r="G12" s="1121"/>
      <c r="H12" s="1121"/>
      <c r="I12" s="1121"/>
      <c r="J12" s="1121"/>
      <c r="K12" s="1121"/>
      <c r="L12" s="1121"/>
      <c r="M12" s="1121"/>
    </row>
    <row r="13" spans="1:13" x14ac:dyDescent="0.2">
      <c r="A13" s="1">
        <v>3</v>
      </c>
      <c r="E13" s="1121"/>
      <c r="F13" s="1121"/>
      <c r="G13" s="1121"/>
      <c r="H13" s="1121"/>
      <c r="I13" s="1121"/>
      <c r="J13" s="1121"/>
      <c r="K13" s="1121"/>
      <c r="L13" s="1121"/>
      <c r="M13" s="1121"/>
    </row>
    <row r="14" spans="1:13" x14ac:dyDescent="0.2">
      <c r="A14" s="1">
        <v>3</v>
      </c>
      <c r="E14" s="203"/>
      <c r="F14" s="203"/>
      <c r="G14" s="203"/>
      <c r="H14" s="132"/>
      <c r="I14" s="132"/>
      <c r="J14" s="132"/>
      <c r="K14" s="132"/>
      <c r="L14" s="132"/>
      <c r="M14" s="132"/>
    </row>
    <row r="15" spans="1:13" x14ac:dyDescent="0.2">
      <c r="A15" s="1">
        <v>3</v>
      </c>
      <c r="B15" s="1" t="s">
        <v>245</v>
      </c>
      <c r="C15" s="1">
        <v>140</v>
      </c>
      <c r="E15" s="1321" t="str">
        <f ca="1">INDEX(TBLStructure[Full Note Title],MATCH(C15,TBLStructure[Model Reference],0))</f>
        <v>7.5A: Administered - fair value measurement</v>
      </c>
      <c r="F15" s="1321"/>
      <c r="G15" s="1321"/>
      <c r="H15" s="1321"/>
      <c r="I15" s="1321"/>
      <c r="J15" s="1321"/>
      <c r="K15" s="1321"/>
      <c r="L15" s="1321"/>
      <c r="M15" s="1321"/>
    </row>
    <row r="16" spans="1:13" ht="24.6" hidden="1" customHeight="1" x14ac:dyDescent="0.2">
      <c r="A16" s="1">
        <v>1</v>
      </c>
      <c r="D16" s="4"/>
      <c r="E16" s="940"/>
      <c r="F16" s="1322" t="s">
        <v>1581</v>
      </c>
      <c r="G16" s="1322"/>
      <c r="H16" s="1322"/>
      <c r="I16" s="1323" t="s">
        <v>1567</v>
      </c>
      <c r="J16" s="1323"/>
      <c r="K16" s="1323"/>
      <c r="L16" s="1298"/>
      <c r="M16" s="1298"/>
    </row>
    <row r="17" spans="1:13" ht="19.899999999999999" hidden="1" customHeight="1" x14ac:dyDescent="0.2">
      <c r="A17" s="1">
        <v>1</v>
      </c>
      <c r="E17" s="941"/>
      <c r="F17" s="942" t="str">
        <f>Contents!F3</f>
        <v>20X2</v>
      </c>
      <c r="G17" s="943" t="str">
        <f>Contents!F4</f>
        <v>20X1</v>
      </c>
      <c r="H17" s="1324" t="s">
        <v>1568</v>
      </c>
      <c r="I17" s="1324"/>
      <c r="J17" s="1324"/>
      <c r="K17" s="1324"/>
      <c r="L17" s="1300"/>
      <c r="M17" s="1300"/>
    </row>
    <row r="18" spans="1:13" hidden="1" x14ac:dyDescent="0.2">
      <c r="A18" s="1">
        <v>1</v>
      </c>
      <c r="E18" s="945"/>
      <c r="F18" s="946" t="s">
        <v>249</v>
      </c>
      <c r="G18" s="947" t="s">
        <v>249</v>
      </c>
      <c r="H18" s="1325"/>
      <c r="I18" s="1325"/>
      <c r="J18" s="1325"/>
      <c r="K18" s="1325"/>
      <c r="L18" s="1302"/>
      <c r="M18" s="1302"/>
    </row>
    <row r="19" spans="1:13" ht="14.65" hidden="1" customHeight="1" x14ac:dyDescent="0.2">
      <c r="A19" s="1">
        <v>1</v>
      </c>
      <c r="E19" s="948" t="s">
        <v>307</v>
      </c>
      <c r="F19" s="941"/>
      <c r="G19" s="941"/>
      <c r="H19" s="1317" t="s">
        <v>1569</v>
      </c>
      <c r="I19" s="1319" t="s">
        <v>1570</v>
      </c>
      <c r="J19" s="1319"/>
      <c r="K19" s="1319"/>
      <c r="L19" s="1306"/>
      <c r="M19" s="1306"/>
    </row>
    <row r="20" spans="1:13" ht="26.25" hidden="1" x14ac:dyDescent="0.2">
      <c r="A20" s="1">
        <v>1</v>
      </c>
      <c r="E20" s="181" t="s">
        <v>1571</v>
      </c>
      <c r="F20" s="949">
        <v>0</v>
      </c>
      <c r="G20" s="950">
        <v>0</v>
      </c>
      <c r="H20" s="1317"/>
      <c r="I20" s="1319"/>
      <c r="J20" s="1319"/>
      <c r="K20" s="1319"/>
      <c r="L20" s="1306"/>
      <c r="M20" s="1306"/>
    </row>
    <row r="21" spans="1:13" hidden="1" x14ac:dyDescent="0.2">
      <c r="A21" s="1">
        <v>1</v>
      </c>
      <c r="E21" s="948" t="s">
        <v>1572</v>
      </c>
      <c r="F21" s="948"/>
      <c r="G21" s="941"/>
      <c r="H21" s="1317"/>
      <c r="I21" s="1319"/>
      <c r="J21" s="1319"/>
      <c r="K21" s="1319"/>
      <c r="L21" s="1306"/>
      <c r="M21" s="1306"/>
    </row>
    <row r="22" spans="1:13" ht="26.25" hidden="1" x14ac:dyDescent="0.2">
      <c r="A22" s="1">
        <v>1</v>
      </c>
      <c r="E22" s="181" t="s">
        <v>1571</v>
      </c>
      <c r="F22" s="949">
        <v>0</v>
      </c>
      <c r="G22" s="950">
        <v>0</v>
      </c>
      <c r="H22" s="1317"/>
      <c r="I22" s="1319"/>
      <c r="J22" s="1319"/>
      <c r="K22" s="1319"/>
      <c r="L22" s="1306"/>
      <c r="M22" s="1306"/>
    </row>
    <row r="23" spans="1:13" hidden="1" x14ac:dyDescent="0.2">
      <c r="A23" s="1">
        <v>1</v>
      </c>
      <c r="E23" s="948" t="s">
        <v>1599</v>
      </c>
      <c r="F23" s="948"/>
      <c r="G23" s="941"/>
      <c r="H23" s="1317"/>
      <c r="I23" s="1319"/>
      <c r="J23" s="1319"/>
      <c r="K23" s="1319"/>
      <c r="L23" s="1306"/>
      <c r="M23" s="1306"/>
    </row>
    <row r="24" spans="1:13" hidden="1" x14ac:dyDescent="0.2">
      <c r="A24" s="1">
        <v>1</v>
      </c>
      <c r="E24" s="181" t="s">
        <v>926</v>
      </c>
      <c r="F24" s="949">
        <v>0</v>
      </c>
      <c r="G24" s="950">
        <v>0</v>
      </c>
      <c r="H24" s="1317"/>
      <c r="I24" s="1319"/>
      <c r="J24" s="1319"/>
      <c r="K24" s="1319"/>
      <c r="L24" s="1306"/>
      <c r="M24" s="1306"/>
    </row>
    <row r="25" spans="1:13" hidden="1" x14ac:dyDescent="0.2">
      <c r="A25" s="1">
        <v>1</v>
      </c>
      <c r="E25" s="948" t="s">
        <v>1574</v>
      </c>
      <c r="F25" s="948"/>
      <c r="G25" s="941"/>
      <c r="H25" s="1317"/>
      <c r="I25" s="1319"/>
      <c r="J25" s="1319"/>
      <c r="K25" s="1319"/>
      <c r="L25" s="1306"/>
      <c r="M25" s="1306"/>
    </row>
    <row r="26" spans="1:13" ht="26.25" hidden="1" x14ac:dyDescent="0.2">
      <c r="A26" s="1">
        <v>1</v>
      </c>
      <c r="E26" s="181" t="s">
        <v>1571</v>
      </c>
      <c r="F26" s="949">
        <v>0</v>
      </c>
      <c r="G26" s="950">
        <v>0</v>
      </c>
      <c r="H26" s="1317"/>
      <c r="I26" s="1319"/>
      <c r="J26" s="1319"/>
      <c r="K26" s="1319"/>
      <c r="L26" s="1306"/>
      <c r="M26" s="1306"/>
    </row>
    <row r="27" spans="1:13" hidden="1" x14ac:dyDescent="0.2">
      <c r="A27" s="1">
        <v>1</v>
      </c>
      <c r="E27" s="948" t="s">
        <v>1575</v>
      </c>
      <c r="F27" s="948"/>
      <c r="G27" s="941"/>
      <c r="H27" s="1317"/>
      <c r="I27" s="1319"/>
      <c r="J27" s="1319"/>
      <c r="K27" s="1319"/>
      <c r="L27" s="1306"/>
      <c r="M27" s="1306"/>
    </row>
    <row r="28" spans="1:13" ht="26.25" hidden="1" x14ac:dyDescent="0.2">
      <c r="A28" s="1">
        <v>1</v>
      </c>
      <c r="E28" s="181" t="s">
        <v>1571</v>
      </c>
      <c r="F28" s="949">
        <v>0</v>
      </c>
      <c r="G28" s="950">
        <v>0</v>
      </c>
      <c r="H28" s="1317"/>
      <c r="I28" s="1319"/>
      <c r="J28" s="1319"/>
      <c r="K28" s="1319"/>
      <c r="L28" s="1306"/>
      <c r="M28" s="1306"/>
    </row>
    <row r="29" spans="1:13" hidden="1" x14ac:dyDescent="0.2">
      <c r="A29" s="1">
        <v>1</v>
      </c>
      <c r="E29" s="948" t="s">
        <v>1600</v>
      </c>
      <c r="F29" s="948"/>
      <c r="G29" s="941"/>
      <c r="H29" s="1317"/>
      <c r="I29" s="1319"/>
      <c r="J29" s="1319"/>
      <c r="K29" s="1319"/>
      <c r="L29" s="1306"/>
      <c r="M29" s="1306"/>
    </row>
    <row r="30" spans="1:13" hidden="1" x14ac:dyDescent="0.2">
      <c r="A30" s="1">
        <v>1</v>
      </c>
      <c r="E30" s="951" t="s">
        <v>926</v>
      </c>
      <c r="F30" s="952">
        <v>0</v>
      </c>
      <c r="G30" s="953">
        <v>0</v>
      </c>
      <c r="H30" s="1318"/>
      <c r="I30" s="1320"/>
      <c r="J30" s="1320"/>
      <c r="K30" s="1320"/>
      <c r="L30" s="1308"/>
      <c r="M30" s="1308"/>
    </row>
    <row r="31" spans="1:13" ht="7.9" hidden="1" customHeight="1" x14ac:dyDescent="0.2">
      <c r="A31" s="1">
        <v>1</v>
      </c>
      <c r="E31" s="132"/>
      <c r="F31" s="132"/>
      <c r="G31" s="132"/>
      <c r="H31" s="132"/>
      <c r="I31" s="132"/>
      <c r="J31" s="132"/>
      <c r="K31" s="132"/>
      <c r="L31" s="132"/>
      <c r="M31" s="132"/>
    </row>
    <row r="32" spans="1:13" hidden="1" x14ac:dyDescent="0.2">
      <c r="A32" s="1">
        <v>1</v>
      </c>
      <c r="E32" s="1121" t="s">
        <v>1577</v>
      </c>
      <c r="F32" s="1121"/>
      <c r="G32" s="1121"/>
      <c r="H32" s="1121"/>
      <c r="I32" s="1121"/>
      <c r="J32" s="1121"/>
      <c r="K32" s="1121"/>
      <c r="L32" s="1121"/>
      <c r="M32" s="1121"/>
    </row>
    <row r="33" spans="1:13" ht="25.15" hidden="1" customHeight="1" x14ac:dyDescent="0.2">
      <c r="A33" s="1">
        <v>1</v>
      </c>
      <c r="D33" s="42"/>
      <c r="E33" s="1121" t="s">
        <v>1578</v>
      </c>
      <c r="F33" s="1121"/>
      <c r="G33" s="1121"/>
      <c r="H33" s="1121"/>
      <c r="I33" s="1121"/>
      <c r="J33" s="1121"/>
      <c r="K33" s="1121"/>
      <c r="L33" s="1121"/>
      <c r="M33" s="1121"/>
    </row>
    <row r="34" spans="1:13" hidden="1" x14ac:dyDescent="0.2">
      <c r="A34" s="1">
        <v>1</v>
      </c>
      <c r="E34" s="1121" t="s">
        <v>1579</v>
      </c>
      <c r="F34" s="1294"/>
      <c r="G34" s="1294"/>
      <c r="H34" s="1294"/>
      <c r="I34" s="1294"/>
      <c r="J34" s="1294"/>
      <c r="K34" s="1294"/>
      <c r="L34" s="1294"/>
      <c r="M34" s="1294"/>
    </row>
    <row r="35" spans="1:13" hidden="1" x14ac:dyDescent="0.2">
      <c r="A35" s="1">
        <v>1</v>
      </c>
      <c r="E35" s="1121" t="s">
        <v>1601</v>
      </c>
      <c r="F35" s="1294"/>
      <c r="G35" s="1294"/>
      <c r="H35" s="1294"/>
      <c r="I35" s="1294"/>
      <c r="J35" s="1294"/>
      <c r="K35" s="1294"/>
      <c r="L35" s="1294"/>
      <c r="M35" s="1294"/>
    </row>
    <row r="36" spans="1:13" ht="48.75" customHeight="1" x14ac:dyDescent="0.2">
      <c r="A36" s="1">
        <v>2</v>
      </c>
      <c r="D36" s="50"/>
      <c r="E36" s="954"/>
      <c r="F36" s="1314"/>
      <c r="G36" s="1314"/>
      <c r="H36" s="1314"/>
      <c r="I36" s="955"/>
      <c r="J36" s="955"/>
      <c r="K36" s="956"/>
      <c r="L36" s="1316" t="s">
        <v>1581</v>
      </c>
      <c r="M36" s="1316"/>
    </row>
    <row r="37" spans="1:13" ht="16.149999999999999" customHeight="1" x14ac:dyDescent="0.2">
      <c r="A37" s="1">
        <v>2</v>
      </c>
      <c r="D37" s="191"/>
      <c r="E37" s="941"/>
      <c r="F37" s="132"/>
      <c r="G37" s="132"/>
      <c r="H37" s="132"/>
      <c r="I37" s="132"/>
      <c r="J37" s="132"/>
      <c r="K37" s="944"/>
      <c r="L37" s="942" t="str">
        <f>Contents!F3</f>
        <v>20X2</v>
      </c>
      <c r="M37" s="943" t="str">
        <f>Contents!F4</f>
        <v>20X1</v>
      </c>
    </row>
    <row r="38" spans="1:13" ht="18" customHeight="1" x14ac:dyDescent="0.2">
      <c r="A38" s="1">
        <v>2</v>
      </c>
      <c r="D38" s="1082"/>
      <c r="E38" s="957"/>
      <c r="F38" s="958"/>
      <c r="G38" s="958"/>
      <c r="H38" s="958"/>
      <c r="I38" s="958"/>
      <c r="J38" s="958"/>
      <c r="K38" s="959"/>
      <c r="L38" s="959" t="s">
        <v>249</v>
      </c>
      <c r="M38" s="960" t="s">
        <v>249</v>
      </c>
    </row>
    <row r="39" spans="1:13" ht="14.65" customHeight="1" x14ac:dyDescent="0.2">
      <c r="A39" s="1">
        <v>2</v>
      </c>
      <c r="D39" s="1082"/>
      <c r="E39" s="1315" t="s">
        <v>307</v>
      </c>
      <c r="F39" s="1315"/>
      <c r="G39" s="1315"/>
      <c r="H39" s="1315"/>
      <c r="I39" s="1315"/>
      <c r="J39" s="1315"/>
      <c r="K39" s="954"/>
      <c r="L39" s="954"/>
      <c r="M39" s="954"/>
    </row>
    <row r="40" spans="1:13" ht="14.65" customHeight="1" x14ac:dyDescent="0.2">
      <c r="A40" s="1">
        <v>2</v>
      </c>
      <c r="D40" s="1082"/>
      <c r="E40" s="1113" t="s">
        <v>1582</v>
      </c>
      <c r="F40" s="1113"/>
      <c r="G40" s="1113"/>
      <c r="H40" s="1113"/>
      <c r="I40" s="1113"/>
      <c r="J40" s="1113"/>
      <c r="K40" s="949"/>
      <c r="L40" s="949">
        <v>0</v>
      </c>
      <c r="M40" s="950">
        <v>0</v>
      </c>
    </row>
    <row r="41" spans="1:13" ht="7.15" customHeight="1" x14ac:dyDescent="0.2">
      <c r="A41" s="1">
        <v>2</v>
      </c>
      <c r="D41" s="1082"/>
      <c r="E41" s="961"/>
      <c r="F41" s="132"/>
      <c r="G41" s="132"/>
      <c r="H41" s="132"/>
      <c r="I41" s="132"/>
      <c r="J41" s="132"/>
      <c r="K41" s="941"/>
      <c r="L41" s="941"/>
      <c r="M41" s="941"/>
    </row>
    <row r="42" spans="1:13" ht="14.65" customHeight="1" x14ac:dyDescent="0.2">
      <c r="A42" s="1">
        <v>2</v>
      </c>
      <c r="D42" s="1082"/>
      <c r="E42" s="1315" t="s">
        <v>1584</v>
      </c>
      <c r="F42" s="1315"/>
      <c r="G42" s="1315"/>
      <c r="H42" s="1315"/>
      <c r="I42" s="1315"/>
      <c r="J42" s="1315"/>
      <c r="K42" s="948"/>
      <c r="L42" s="948"/>
      <c r="M42" s="941"/>
    </row>
    <row r="43" spans="1:13" ht="14.65" customHeight="1" x14ac:dyDescent="0.2">
      <c r="A43" s="1">
        <v>2</v>
      </c>
      <c r="D43" s="1082"/>
      <c r="E43" s="1113" t="s">
        <v>1582</v>
      </c>
      <c r="F43" s="1113"/>
      <c r="G43" s="1113"/>
      <c r="H43" s="1113"/>
      <c r="I43" s="1113"/>
      <c r="J43" s="1113"/>
      <c r="K43" s="949"/>
      <c r="L43" s="949">
        <v>0</v>
      </c>
      <c r="M43" s="950">
        <v>0</v>
      </c>
    </row>
    <row r="44" spans="1:13" ht="9.1999999999999993" customHeight="1" x14ac:dyDescent="0.2">
      <c r="A44" s="1">
        <v>2</v>
      </c>
      <c r="D44" s="191"/>
      <c r="E44" s="941"/>
      <c r="F44" s="132"/>
      <c r="G44" s="132"/>
      <c r="H44" s="132"/>
      <c r="I44" s="132"/>
      <c r="J44" s="132"/>
      <c r="K44" s="948"/>
      <c r="L44" s="948"/>
      <c r="M44" s="941"/>
    </row>
    <row r="45" spans="1:13" ht="14.65" customHeight="1" x14ac:dyDescent="0.2">
      <c r="A45" s="1">
        <v>2</v>
      </c>
      <c r="D45" s="191"/>
      <c r="E45" s="1315" t="s">
        <v>1574</v>
      </c>
      <c r="F45" s="1315"/>
      <c r="G45" s="1315"/>
      <c r="H45" s="1315"/>
      <c r="I45" s="1315"/>
      <c r="J45" s="1315"/>
      <c r="K45" s="948"/>
      <c r="L45" s="948"/>
      <c r="M45" s="941"/>
    </row>
    <row r="46" spans="1:13" ht="14.65" customHeight="1" x14ac:dyDescent="0.2">
      <c r="A46" s="1">
        <v>2</v>
      </c>
      <c r="D46" s="191"/>
      <c r="E46" s="1113" t="s">
        <v>1582</v>
      </c>
      <c r="F46" s="1113"/>
      <c r="G46" s="1113"/>
      <c r="H46" s="1113"/>
      <c r="I46" s="1113"/>
      <c r="J46" s="1113"/>
      <c r="K46" s="949"/>
      <c r="L46" s="949">
        <v>0</v>
      </c>
      <c r="M46" s="950">
        <v>0</v>
      </c>
    </row>
    <row r="47" spans="1:13" ht="10.9" customHeight="1" x14ac:dyDescent="0.2">
      <c r="A47" s="1">
        <v>2</v>
      </c>
      <c r="D47" s="191"/>
      <c r="E47" s="941"/>
      <c r="F47" s="132"/>
      <c r="G47" s="132"/>
      <c r="H47" s="132"/>
      <c r="I47" s="132"/>
      <c r="J47" s="132"/>
      <c r="K47" s="948"/>
      <c r="L47" s="948"/>
      <c r="M47" s="941"/>
    </row>
    <row r="48" spans="1:13" ht="14.65" customHeight="1" x14ac:dyDescent="0.2">
      <c r="A48" s="1">
        <v>2</v>
      </c>
      <c r="D48" s="191"/>
      <c r="E48" s="1315" t="s">
        <v>1575</v>
      </c>
      <c r="F48" s="1315"/>
      <c r="G48" s="1315"/>
      <c r="H48" s="1315"/>
      <c r="I48" s="1315"/>
      <c r="J48" s="1315"/>
      <c r="K48" s="948"/>
      <c r="L48" s="948"/>
      <c r="M48" s="941"/>
    </row>
    <row r="49" spans="1:14" ht="14.65" customHeight="1" x14ac:dyDescent="0.2">
      <c r="A49" s="1">
        <v>2</v>
      </c>
      <c r="D49" s="191"/>
      <c r="E49" s="1113" t="s">
        <v>1582</v>
      </c>
      <c r="F49" s="1113"/>
      <c r="G49" s="1113"/>
      <c r="H49" s="1113"/>
      <c r="I49" s="1113"/>
      <c r="J49" s="1113"/>
      <c r="K49" s="949"/>
      <c r="L49" s="949">
        <v>0</v>
      </c>
      <c r="M49" s="950">
        <v>0</v>
      </c>
    </row>
    <row r="50" spans="1:14" ht="10.15" customHeight="1" x14ac:dyDescent="0.2">
      <c r="A50" s="1">
        <v>2</v>
      </c>
      <c r="D50" s="191"/>
      <c r="E50" s="951"/>
      <c r="F50" s="958"/>
      <c r="G50" s="958"/>
      <c r="H50" s="958"/>
      <c r="I50" s="958"/>
      <c r="J50" s="958"/>
      <c r="K50" s="952"/>
      <c r="L50" s="952"/>
      <c r="M50" s="953"/>
    </row>
    <row r="51" spans="1:14" ht="4.9000000000000004" hidden="1" customHeight="1" x14ac:dyDescent="0.2">
      <c r="A51" s="1">
        <v>2</v>
      </c>
      <c r="E51" s="132"/>
      <c r="F51" s="132"/>
      <c r="G51" s="132"/>
      <c r="H51" s="132"/>
      <c r="I51" s="132"/>
      <c r="J51" s="132"/>
      <c r="K51" s="132"/>
      <c r="L51" s="132"/>
      <c r="M51" s="132"/>
    </row>
    <row r="52" spans="1:14" ht="12.6" hidden="1" customHeight="1" x14ac:dyDescent="0.2">
      <c r="A52" s="1">
        <v>2</v>
      </c>
      <c r="E52" s="1121" t="s">
        <v>1577</v>
      </c>
      <c r="F52" s="1121"/>
      <c r="G52" s="1121"/>
      <c r="H52" s="1121"/>
      <c r="I52" s="1121"/>
      <c r="J52" s="1121"/>
      <c r="K52" s="1121"/>
      <c r="L52" s="1121"/>
      <c r="M52" s="1121"/>
    </row>
    <row r="53" spans="1:14" hidden="1" x14ac:dyDescent="0.2">
      <c r="A53" s="1">
        <v>3</v>
      </c>
      <c r="E53" s="1121"/>
      <c r="F53" s="1121"/>
      <c r="G53" s="1121"/>
      <c r="H53" s="1121"/>
      <c r="I53" s="1121"/>
      <c r="J53" s="1121"/>
      <c r="K53" s="1121"/>
      <c r="L53" s="1121"/>
      <c r="M53" s="1121"/>
    </row>
    <row r="54" spans="1:14" hidden="1" x14ac:dyDescent="0.2">
      <c r="A54" s="1">
        <v>1</v>
      </c>
      <c r="B54" s="1" t="s">
        <v>245</v>
      </c>
      <c r="C54" s="1">
        <v>141</v>
      </c>
      <c r="E54" s="1310" t="str">
        <f ca="1">INDEX(TBLStructure[Full Note Title],MATCH(C54,TBLStructure[Model Reference],0))</f>
        <v>7.5BHidden: Reconciliation for recurring level 3 fair value measurements</v>
      </c>
      <c r="F54" s="1310"/>
      <c r="G54" s="1310"/>
      <c r="H54" s="1310"/>
      <c r="I54" s="1310"/>
      <c r="J54" s="1310"/>
      <c r="K54" s="1310"/>
      <c r="L54" s="1310"/>
      <c r="M54" s="1310"/>
      <c r="N54" s="63"/>
    </row>
    <row r="55" spans="1:14" hidden="1" x14ac:dyDescent="0.2">
      <c r="A55" s="1">
        <v>1</v>
      </c>
      <c r="E55" s="1121"/>
      <c r="F55" s="1121"/>
      <c r="G55" s="1121"/>
      <c r="H55" s="1121"/>
      <c r="I55" s="1121"/>
      <c r="J55" s="1121"/>
      <c r="K55" s="1121"/>
      <c r="L55" s="1121"/>
      <c r="M55" s="1121"/>
      <c r="N55" s="63"/>
    </row>
    <row r="56" spans="1:14" hidden="1" x14ac:dyDescent="0.2">
      <c r="A56" s="1">
        <v>1</v>
      </c>
      <c r="E56" s="940"/>
      <c r="F56" s="1311" t="s">
        <v>307</v>
      </c>
      <c r="G56" s="1312"/>
      <c r="H56" s="1311" t="s">
        <v>1584</v>
      </c>
      <c r="I56" s="1312"/>
      <c r="J56" s="1311" t="s">
        <v>1574</v>
      </c>
      <c r="K56" s="1312"/>
      <c r="L56" s="1311" t="s">
        <v>1575</v>
      </c>
      <c r="M56" s="1311"/>
    </row>
    <row r="57" spans="1:14" ht="14.65" hidden="1" customHeight="1" x14ac:dyDescent="0.2">
      <c r="A57" s="1">
        <v>1</v>
      </c>
      <c r="E57" s="941"/>
      <c r="F57" s="1313" t="s">
        <v>926</v>
      </c>
      <c r="G57" s="1313"/>
      <c r="H57" s="1313" t="s">
        <v>926</v>
      </c>
      <c r="I57" s="1313"/>
      <c r="J57" s="1313" t="s">
        <v>926</v>
      </c>
      <c r="K57" s="1313"/>
      <c r="L57" s="1314" t="s">
        <v>926</v>
      </c>
      <c r="M57" s="1314"/>
    </row>
    <row r="58" spans="1:14" hidden="1" x14ac:dyDescent="0.2">
      <c r="A58" s="1">
        <v>1</v>
      </c>
      <c r="E58" s="941"/>
      <c r="F58" s="942" t="str">
        <f>Contents!F3</f>
        <v>20X2</v>
      </c>
      <c r="G58" s="943" t="str">
        <f>Contents!F4</f>
        <v>20X1</v>
      </c>
      <c r="H58" s="942" t="str">
        <f>Contents!F3</f>
        <v>20X2</v>
      </c>
      <c r="I58" s="943" t="str">
        <f>Contents!F4</f>
        <v>20X1</v>
      </c>
      <c r="J58" s="942" t="str">
        <f>Contents!F3</f>
        <v>20X2</v>
      </c>
      <c r="K58" s="943" t="str">
        <f>Contents!F4</f>
        <v>20X1</v>
      </c>
      <c r="L58" s="942" t="str">
        <f>Contents!F3</f>
        <v>20X2</v>
      </c>
      <c r="M58" s="943" t="str">
        <f>Contents!F4</f>
        <v>20X1</v>
      </c>
    </row>
    <row r="59" spans="1:14" hidden="1" x14ac:dyDescent="0.2">
      <c r="A59" s="1">
        <v>1</v>
      </c>
      <c r="E59" s="945"/>
      <c r="F59" s="946" t="s">
        <v>249</v>
      </c>
      <c r="G59" s="947" t="s">
        <v>249</v>
      </c>
      <c r="H59" s="946" t="s">
        <v>249</v>
      </c>
      <c r="I59" s="947" t="s">
        <v>249</v>
      </c>
      <c r="J59" s="946" t="s">
        <v>249</v>
      </c>
      <c r="K59" s="947" t="s">
        <v>249</v>
      </c>
      <c r="L59" s="946" t="s">
        <v>249</v>
      </c>
      <c r="M59" s="947" t="s">
        <v>249</v>
      </c>
    </row>
    <row r="60" spans="1:14" hidden="1" x14ac:dyDescent="0.2">
      <c r="A60" s="1">
        <v>1</v>
      </c>
      <c r="E60" s="948" t="s">
        <v>999</v>
      </c>
      <c r="F60" s="949">
        <v>0</v>
      </c>
      <c r="G60" s="950">
        <v>0</v>
      </c>
      <c r="H60" s="949">
        <v>0</v>
      </c>
      <c r="I60" s="950">
        <v>0</v>
      </c>
      <c r="J60" s="949">
        <v>0</v>
      </c>
      <c r="K60" s="950">
        <v>0</v>
      </c>
      <c r="L60" s="949">
        <v>0</v>
      </c>
      <c r="M60" s="950">
        <v>0</v>
      </c>
    </row>
    <row r="61" spans="1:14" hidden="1" x14ac:dyDescent="0.2">
      <c r="A61" s="1">
        <v>1</v>
      </c>
      <c r="E61" s="181" t="s">
        <v>1585</v>
      </c>
      <c r="F61" s="949">
        <v>0</v>
      </c>
      <c r="G61" s="950">
        <v>0</v>
      </c>
      <c r="H61" s="949">
        <v>0</v>
      </c>
      <c r="I61" s="950">
        <v>0</v>
      </c>
      <c r="J61" s="949">
        <v>0</v>
      </c>
      <c r="K61" s="950">
        <v>0</v>
      </c>
      <c r="L61" s="949">
        <v>0</v>
      </c>
      <c r="M61" s="950">
        <v>0</v>
      </c>
    </row>
    <row r="62" spans="1:14" hidden="1" x14ac:dyDescent="0.2">
      <c r="A62" s="1">
        <v>1</v>
      </c>
      <c r="E62" s="962" t="s">
        <v>1586</v>
      </c>
      <c r="F62" s="949">
        <v>0</v>
      </c>
      <c r="G62" s="950">
        <v>0</v>
      </c>
      <c r="H62" s="949">
        <v>0</v>
      </c>
      <c r="I62" s="950">
        <v>0</v>
      </c>
      <c r="J62" s="949">
        <v>0</v>
      </c>
      <c r="K62" s="950">
        <v>0</v>
      </c>
      <c r="L62" s="949">
        <v>0</v>
      </c>
      <c r="M62" s="950">
        <v>0</v>
      </c>
    </row>
    <row r="63" spans="1:14" hidden="1" x14ac:dyDescent="0.2">
      <c r="A63" s="1">
        <v>1</v>
      </c>
      <c r="E63" s="962" t="s">
        <v>1587</v>
      </c>
      <c r="F63" s="949">
        <v>0</v>
      </c>
      <c r="G63" s="950">
        <v>0</v>
      </c>
      <c r="H63" s="949">
        <v>0</v>
      </c>
      <c r="I63" s="950">
        <v>0</v>
      </c>
      <c r="J63" s="949">
        <v>0</v>
      </c>
      <c r="K63" s="950">
        <v>0</v>
      </c>
      <c r="L63" s="949">
        <v>0</v>
      </c>
      <c r="M63" s="950">
        <v>0</v>
      </c>
    </row>
    <row r="64" spans="1:14" hidden="1" x14ac:dyDescent="0.2">
      <c r="A64" s="1">
        <v>1</v>
      </c>
      <c r="E64" s="962" t="s">
        <v>1588</v>
      </c>
      <c r="F64" s="949">
        <v>0</v>
      </c>
      <c r="G64" s="950">
        <v>0</v>
      </c>
      <c r="H64" s="949">
        <v>0</v>
      </c>
      <c r="I64" s="950">
        <v>0</v>
      </c>
      <c r="J64" s="949">
        <v>0</v>
      </c>
      <c r="K64" s="950">
        <v>0</v>
      </c>
      <c r="L64" s="949">
        <v>0</v>
      </c>
      <c r="M64" s="950">
        <v>0</v>
      </c>
    </row>
    <row r="65" spans="1:14" hidden="1" x14ac:dyDescent="0.2">
      <c r="A65" s="1">
        <v>1</v>
      </c>
      <c r="E65" s="962" t="s">
        <v>1589</v>
      </c>
      <c r="F65" s="949">
        <v>0</v>
      </c>
      <c r="G65" s="950">
        <v>0</v>
      </c>
      <c r="H65" s="949">
        <v>0</v>
      </c>
      <c r="I65" s="950">
        <v>0</v>
      </c>
      <c r="J65" s="949">
        <v>0</v>
      </c>
      <c r="K65" s="950">
        <v>0</v>
      </c>
      <c r="L65" s="949">
        <v>0</v>
      </c>
      <c r="M65" s="950">
        <v>0</v>
      </c>
    </row>
    <row r="66" spans="1:14" hidden="1" x14ac:dyDescent="0.2">
      <c r="A66" s="1">
        <v>1</v>
      </c>
      <c r="E66" s="962" t="s">
        <v>1590</v>
      </c>
      <c r="F66" s="949">
        <v>0</v>
      </c>
      <c r="G66" s="950">
        <v>0</v>
      </c>
      <c r="H66" s="949">
        <v>0</v>
      </c>
      <c r="I66" s="950">
        <v>0</v>
      </c>
      <c r="J66" s="949">
        <v>0</v>
      </c>
      <c r="K66" s="950">
        <v>0</v>
      </c>
      <c r="L66" s="949">
        <v>0</v>
      </c>
      <c r="M66" s="950">
        <v>0</v>
      </c>
    </row>
    <row r="67" spans="1:14" hidden="1" x14ac:dyDescent="0.2">
      <c r="A67" s="1">
        <v>1</v>
      </c>
      <c r="E67" s="962" t="s">
        <v>1591</v>
      </c>
      <c r="F67" s="949">
        <v>0</v>
      </c>
      <c r="G67" s="950">
        <v>0</v>
      </c>
      <c r="H67" s="949">
        <v>0</v>
      </c>
      <c r="I67" s="950">
        <v>0</v>
      </c>
      <c r="J67" s="949">
        <v>0</v>
      </c>
      <c r="K67" s="950">
        <v>0</v>
      </c>
      <c r="L67" s="949">
        <v>0</v>
      </c>
      <c r="M67" s="950">
        <v>0</v>
      </c>
    </row>
    <row r="68" spans="1:14" hidden="1" x14ac:dyDescent="0.2">
      <c r="A68" s="1">
        <v>1</v>
      </c>
      <c r="E68" s="962" t="s">
        <v>1592</v>
      </c>
      <c r="F68" s="949">
        <v>0</v>
      </c>
      <c r="G68" s="950">
        <v>0</v>
      </c>
      <c r="H68" s="949">
        <v>0</v>
      </c>
      <c r="I68" s="950">
        <v>0</v>
      </c>
      <c r="J68" s="949">
        <v>0</v>
      </c>
      <c r="K68" s="950">
        <v>0</v>
      </c>
      <c r="L68" s="949">
        <v>0</v>
      </c>
      <c r="M68" s="950">
        <v>0</v>
      </c>
    </row>
    <row r="69" spans="1:14" hidden="1" x14ac:dyDescent="0.2">
      <c r="A69" s="1">
        <v>1</v>
      </c>
      <c r="E69" s="948" t="s">
        <v>1010</v>
      </c>
      <c r="F69" s="952">
        <v>0</v>
      </c>
      <c r="G69" s="953">
        <v>0</v>
      </c>
      <c r="H69" s="952">
        <v>0</v>
      </c>
      <c r="I69" s="953">
        <v>0</v>
      </c>
      <c r="J69" s="952">
        <v>0</v>
      </c>
      <c r="K69" s="953">
        <v>0</v>
      </c>
      <c r="L69" s="952">
        <v>0</v>
      </c>
      <c r="M69" s="953">
        <v>0</v>
      </c>
    </row>
    <row r="70" spans="1:14" ht="14.65" hidden="1" customHeight="1" x14ac:dyDescent="0.2">
      <c r="A70" s="1">
        <v>1</v>
      </c>
      <c r="E70" s="963" t="s">
        <v>1593</v>
      </c>
      <c r="F70" s="952">
        <v>0</v>
      </c>
      <c r="G70" s="953">
        <v>0</v>
      </c>
      <c r="H70" s="952">
        <v>0</v>
      </c>
      <c r="I70" s="953">
        <v>0</v>
      </c>
      <c r="J70" s="952">
        <v>0</v>
      </c>
      <c r="K70" s="953">
        <v>0</v>
      </c>
      <c r="L70" s="952">
        <v>0</v>
      </c>
      <c r="M70" s="953">
        <v>0</v>
      </c>
    </row>
    <row r="71" spans="1:14" hidden="1" x14ac:dyDescent="0.2">
      <c r="A71" s="1">
        <v>1</v>
      </c>
      <c r="E71" s="1121"/>
      <c r="F71" s="1121"/>
      <c r="G71" s="1121"/>
      <c r="H71" s="1121"/>
      <c r="I71" s="1121"/>
      <c r="J71" s="1121"/>
      <c r="K71" s="1121"/>
      <c r="L71" s="1121"/>
      <c r="M71" s="1121"/>
      <c r="N71" s="63"/>
    </row>
    <row r="72" spans="1:14" hidden="1" x14ac:dyDescent="0.2">
      <c r="A72" s="1">
        <v>1</v>
      </c>
      <c r="E72" s="1121" t="s">
        <v>1602</v>
      </c>
      <c r="F72" s="1121"/>
      <c r="G72" s="1121"/>
      <c r="H72" s="1121"/>
      <c r="I72" s="1121"/>
      <c r="J72" s="1121"/>
      <c r="K72" s="1121"/>
      <c r="L72" s="1121"/>
      <c r="M72" s="1121"/>
      <c r="N72" s="63"/>
    </row>
    <row r="73" spans="1:14" hidden="1" x14ac:dyDescent="0.2">
      <c r="A73" s="1">
        <v>1</v>
      </c>
      <c r="E73" s="1121" t="s">
        <v>1603</v>
      </c>
      <c r="F73" s="1121"/>
      <c r="G73" s="1121"/>
      <c r="H73" s="1121"/>
      <c r="I73" s="1121"/>
      <c r="J73" s="1121"/>
      <c r="K73" s="1121"/>
      <c r="L73" s="1121"/>
      <c r="M73" s="1121"/>
      <c r="N73" s="63"/>
    </row>
    <row r="74" spans="1:14" hidden="1" x14ac:dyDescent="0.2">
      <c r="A74" s="1">
        <v>1</v>
      </c>
      <c r="E74" s="1121" t="s">
        <v>1596</v>
      </c>
      <c r="F74" s="1121"/>
      <c r="G74" s="1121"/>
      <c r="H74" s="1121"/>
      <c r="I74" s="1121"/>
      <c r="J74" s="1121"/>
      <c r="K74" s="1121"/>
      <c r="L74" s="1121"/>
      <c r="M74" s="1121"/>
      <c r="N74" s="63"/>
    </row>
    <row r="75" spans="1:14" hidden="1" x14ac:dyDescent="0.2">
      <c r="A75" s="1">
        <v>1</v>
      </c>
      <c r="E75" s="1121" t="s">
        <v>1597</v>
      </c>
      <c r="F75" s="1121"/>
      <c r="G75" s="1121"/>
      <c r="H75" s="1121"/>
      <c r="I75" s="1121"/>
      <c r="J75" s="1121"/>
      <c r="K75" s="1121"/>
      <c r="L75" s="1121"/>
      <c r="M75" s="1121"/>
      <c r="N75" s="63"/>
    </row>
    <row r="76" spans="1:14" hidden="1" x14ac:dyDescent="0.2">
      <c r="A76" s="1">
        <v>1</v>
      </c>
      <c r="E76" s="1121" t="s">
        <v>1598</v>
      </c>
      <c r="F76" s="1121"/>
      <c r="G76" s="1121"/>
      <c r="H76" s="1121"/>
      <c r="I76" s="1121"/>
      <c r="J76" s="1121"/>
      <c r="K76" s="1121"/>
      <c r="L76" s="1121"/>
      <c r="M76" s="1121"/>
      <c r="N76" s="63"/>
    </row>
    <row r="77" spans="1:14" hidden="1" x14ac:dyDescent="0.2">
      <c r="A77" s="1">
        <v>1</v>
      </c>
      <c r="E77" s="1121"/>
      <c r="F77" s="1121"/>
      <c r="G77" s="1121"/>
      <c r="H77" s="1121"/>
      <c r="I77" s="1121"/>
      <c r="J77" s="1121"/>
      <c r="K77" s="1121"/>
      <c r="L77" s="1121"/>
      <c r="M77" s="1121"/>
    </row>
    <row r="78" spans="1:14" x14ac:dyDescent="0.2">
      <c r="A78" s="1">
        <v>2</v>
      </c>
      <c r="E78" s="132"/>
      <c r="F78" s="132"/>
      <c r="G78" s="132"/>
      <c r="H78" s="132"/>
      <c r="I78" s="132"/>
      <c r="J78" s="132"/>
      <c r="K78" s="132"/>
      <c r="L78" s="132"/>
      <c r="M78" s="132"/>
    </row>
  </sheetData>
  <mergeCells count="55">
    <mergeCell ref="E6:M6"/>
    <mergeCell ref="B2:C2"/>
    <mergeCell ref="E2:M2"/>
    <mergeCell ref="E3:M3"/>
    <mergeCell ref="E4:M4"/>
    <mergeCell ref="E5:M5"/>
    <mergeCell ref="H19:H30"/>
    <mergeCell ref="I19:M30"/>
    <mergeCell ref="E7:M7"/>
    <mergeCell ref="E8:M8"/>
    <mergeCell ref="E9:M9"/>
    <mergeCell ref="E10:M10"/>
    <mergeCell ref="E11:M11"/>
    <mergeCell ref="E12:M12"/>
    <mergeCell ref="E13:M13"/>
    <mergeCell ref="E15:M15"/>
    <mergeCell ref="F16:H16"/>
    <mergeCell ref="I16:M18"/>
    <mergeCell ref="H17:H18"/>
    <mergeCell ref="E32:M32"/>
    <mergeCell ref="E33:M33"/>
    <mergeCell ref="E34:M34"/>
    <mergeCell ref="E35:M35"/>
    <mergeCell ref="F36:H36"/>
    <mergeCell ref="L36:M36"/>
    <mergeCell ref="E53:M53"/>
    <mergeCell ref="D38:D39"/>
    <mergeCell ref="E39:J39"/>
    <mergeCell ref="D40:D41"/>
    <mergeCell ref="E40:J40"/>
    <mergeCell ref="D42:D43"/>
    <mergeCell ref="E42:J42"/>
    <mergeCell ref="E43:J43"/>
    <mergeCell ref="E45:J45"/>
    <mergeCell ref="E46:J46"/>
    <mergeCell ref="E48:J48"/>
    <mergeCell ref="E49:J49"/>
    <mergeCell ref="E52:M52"/>
    <mergeCell ref="E72:M72"/>
    <mergeCell ref="E54:M54"/>
    <mergeCell ref="E55:M55"/>
    <mergeCell ref="F56:G56"/>
    <mergeCell ref="H56:I56"/>
    <mergeCell ref="J56:K56"/>
    <mergeCell ref="L56:M56"/>
    <mergeCell ref="F57:G57"/>
    <mergeCell ref="H57:I57"/>
    <mergeCell ref="J57:K57"/>
    <mergeCell ref="L57:M57"/>
    <mergeCell ref="E71:M71"/>
    <mergeCell ref="E73:M73"/>
    <mergeCell ref="E74:M74"/>
    <mergeCell ref="E75:M75"/>
    <mergeCell ref="E76:M76"/>
    <mergeCell ref="E77:M77"/>
  </mergeCells>
  <printOptions horizontalCentered="1"/>
  <pageMargins left="0.23622047244094491" right="0.23622047244094491" top="0.74803149606299213" bottom="0.74803149606299213" header="0.31496062992125984" footer="0.31496062992125984"/>
  <pageSetup paperSize="9" fitToWidth="0" fitToHeight="0" orientation="landscape" r:id="rId1"/>
  <customProperties>
    <customPr name="_pios_id" r:id="rId2"/>
  </customProperties>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60B3-F741-4B2B-8705-AE141603218B}">
  <sheetPr codeName="Sheet32">
    <tabColor theme="4"/>
  </sheetPr>
  <dimension ref="A1:H95"/>
  <sheetViews>
    <sheetView showGridLines="0" view="pageBreakPreview" topLeftCell="D1" zoomScaleNormal="100" zoomScaleSheetLayoutView="100" workbookViewId="0">
      <selection activeCell="D1" sqref="D1"/>
    </sheetView>
  </sheetViews>
  <sheetFormatPr defaultRowHeight="12" x14ac:dyDescent="0.2"/>
  <cols>
    <col min="1" max="1" width="9.5703125" style="215" hidden="1" customWidth="1"/>
    <col min="2" max="2" width="8.28515625" style="215" hidden="1" customWidth="1"/>
    <col min="3" max="3" width="9.5703125" style="215" hidden="1" customWidth="1"/>
    <col min="4" max="4" width="20.7109375" style="215" customWidth="1"/>
    <col min="5" max="5" width="58.28515625" style="215" customWidth="1"/>
    <col min="6" max="7" width="10.7109375" style="215" customWidth="1"/>
    <col min="8" max="8" width="9.140625" style="215" customWidth="1"/>
    <col min="9" max="9660" width="9.140625" style="215"/>
    <col min="9661" max="9661" width="9.28515625" style="215" customWidth="1"/>
    <col min="9662" max="16384" width="9.140625" style="215"/>
  </cols>
  <sheetData>
    <row r="1" spans="1:8" ht="13.15" customHeight="1" x14ac:dyDescent="0.2">
      <c r="A1" s="215" t="s">
        <v>0</v>
      </c>
      <c r="B1" s="1327" t="s">
        <v>243</v>
      </c>
      <c r="C1" s="1327"/>
      <c r="D1" s="1073" t="s">
        <v>1604</v>
      </c>
      <c r="E1" s="222"/>
      <c r="F1" s="222"/>
      <c r="G1" s="222"/>
      <c r="H1" s="222"/>
    </row>
    <row r="2" spans="1:8" ht="22.9" customHeight="1" x14ac:dyDescent="0.2">
      <c r="A2" s="215">
        <v>3</v>
      </c>
      <c r="D2" s="309"/>
      <c r="E2" s="222"/>
      <c r="F2" s="222"/>
      <c r="G2" s="222"/>
      <c r="H2" s="222"/>
    </row>
    <row r="3" spans="1:8" ht="12.75" x14ac:dyDescent="0.2">
      <c r="A3" s="215">
        <v>3</v>
      </c>
      <c r="B3" s="213" t="s">
        <v>577</v>
      </c>
      <c r="C3" s="213">
        <v>148</v>
      </c>
      <c r="E3" s="224" t="str">
        <f ca="1">INDEX(TBLStructure[Number],MATCH(C3,TBLStructure[Model Reference],0))&amp;"."&amp;INDEX(TBLStructure[Sub Number],MATCH(C3,TBLStructure[Model Reference],0))&amp;" "&amp;INDEX(TBLStructure[Sub-category],MATCH(C3,TBLStructure[Model Reference],0))</f>
        <v>8.1 Current/non-current distinction for assets and liabilities</v>
      </c>
      <c r="F3" s="224"/>
      <c r="G3" s="224"/>
    </row>
    <row r="4" spans="1:8" x14ac:dyDescent="0.2">
      <c r="A4" s="215">
        <v>3</v>
      </c>
      <c r="D4" s="309"/>
      <c r="E4" s="309"/>
      <c r="F4" s="964"/>
      <c r="G4" s="965"/>
    </row>
    <row r="5" spans="1:8" x14ac:dyDescent="0.2">
      <c r="A5" s="215">
        <v>3</v>
      </c>
      <c r="B5" s="215" t="s">
        <v>245</v>
      </c>
      <c r="C5" s="215">
        <v>148</v>
      </c>
      <c r="D5" s="191" t="s">
        <v>1605</v>
      </c>
      <c r="E5" s="966" t="str">
        <f ca="1">INDEX(TBLStructure[Full Note Title],MATCH(C5,TBLStructure[Model Reference],0))</f>
        <v>8.1A: Current/non-current distinction for assets and liabilities</v>
      </c>
      <c r="F5" s="309"/>
      <c r="G5" s="309"/>
    </row>
    <row r="6" spans="1:8" x14ac:dyDescent="0.2">
      <c r="A6" s="215">
        <v>3</v>
      </c>
      <c r="D6" s="309"/>
      <c r="E6" s="309"/>
      <c r="F6" s="309"/>
      <c r="G6" s="309"/>
    </row>
    <row r="7" spans="1:8" x14ac:dyDescent="0.2">
      <c r="A7" s="215">
        <v>3</v>
      </c>
      <c r="D7" s="309"/>
      <c r="E7" s="488"/>
      <c r="F7" s="967" t="str">
        <f>Contents!F3</f>
        <v>20X2</v>
      </c>
      <c r="G7" s="968" t="str">
        <f>Contents!F4</f>
        <v>20X1</v>
      </c>
    </row>
    <row r="8" spans="1:8" ht="12.75" customHeight="1" thickBot="1" x14ac:dyDescent="0.25">
      <c r="A8" s="215">
        <v>3</v>
      </c>
      <c r="D8" s="309"/>
      <c r="E8" s="969"/>
      <c r="F8" s="970" t="s">
        <v>305</v>
      </c>
      <c r="G8" s="971" t="s">
        <v>305</v>
      </c>
    </row>
    <row r="9" spans="1:8" x14ac:dyDescent="0.2">
      <c r="A9" s="215">
        <v>3</v>
      </c>
      <c r="D9" s="309"/>
      <c r="E9" s="309"/>
      <c r="F9" s="972"/>
      <c r="G9" s="973"/>
    </row>
    <row r="10" spans="1:8" x14ac:dyDescent="0.2">
      <c r="A10" s="215">
        <v>3</v>
      </c>
      <c r="D10" s="309"/>
      <c r="E10" s="311" t="s">
        <v>1606</v>
      </c>
      <c r="F10" s="974"/>
      <c r="G10" s="975"/>
    </row>
    <row r="11" spans="1:8" x14ac:dyDescent="0.2">
      <c r="D11" s="309"/>
      <c r="E11" s="311" t="s">
        <v>865</v>
      </c>
      <c r="F11" s="974"/>
      <c r="G11" s="455"/>
    </row>
    <row r="12" spans="1:8" x14ac:dyDescent="0.2">
      <c r="D12" s="309"/>
      <c r="E12" s="976" t="s">
        <v>113</v>
      </c>
      <c r="F12" s="455">
        <v>0</v>
      </c>
      <c r="G12" s="977">
        <v>0</v>
      </c>
    </row>
    <row r="13" spans="1:8" x14ac:dyDescent="0.2">
      <c r="D13" s="309"/>
      <c r="E13" s="976" t="s">
        <v>116</v>
      </c>
      <c r="F13" s="455">
        <v>0</v>
      </c>
      <c r="G13" s="977">
        <v>0</v>
      </c>
    </row>
    <row r="14" spans="1:8" x14ac:dyDescent="0.2">
      <c r="D14" s="309"/>
      <c r="E14" s="976" t="s">
        <v>328</v>
      </c>
      <c r="F14" s="455">
        <v>0</v>
      </c>
      <c r="G14" s="977">
        <v>0</v>
      </c>
    </row>
    <row r="15" spans="1:8" x14ac:dyDescent="0.2">
      <c r="D15" s="309"/>
      <c r="E15" s="976" t="s">
        <v>1607</v>
      </c>
      <c r="F15" s="455">
        <v>0</v>
      </c>
      <c r="G15" s="977">
        <v>0</v>
      </c>
    </row>
    <row r="16" spans="1:8" x14ac:dyDescent="0.2">
      <c r="A16" s="215">
        <v>3</v>
      </c>
      <c r="D16" s="309"/>
      <c r="E16" s="978" t="s">
        <v>1608</v>
      </c>
      <c r="F16" s="464">
        <f>SUM(F12:F15)</f>
        <v>0</v>
      </c>
      <c r="G16" s="979">
        <f>SUM(G12:G15)</f>
        <v>0</v>
      </c>
    </row>
    <row r="17" spans="1:7" x14ac:dyDescent="0.2">
      <c r="D17" s="309"/>
      <c r="E17" s="978" t="s">
        <v>866</v>
      </c>
      <c r="F17" s="455"/>
      <c r="G17" s="977"/>
    </row>
    <row r="18" spans="1:7" x14ac:dyDescent="0.2">
      <c r="D18" s="309"/>
      <c r="E18" s="976" t="s">
        <v>116</v>
      </c>
      <c r="F18" s="455">
        <v>0</v>
      </c>
      <c r="G18" s="977">
        <v>0</v>
      </c>
    </row>
    <row r="19" spans="1:7" x14ac:dyDescent="0.2">
      <c r="D19" s="309"/>
      <c r="E19" s="976" t="s">
        <v>1609</v>
      </c>
      <c r="F19" s="455">
        <v>0</v>
      </c>
      <c r="G19" s="977">
        <v>0</v>
      </c>
    </row>
    <row r="20" spans="1:7" x14ac:dyDescent="0.2">
      <c r="D20" s="309"/>
      <c r="E20" s="976" t="s">
        <v>317</v>
      </c>
      <c r="F20" s="455">
        <v>0</v>
      </c>
      <c r="G20" s="977">
        <v>0</v>
      </c>
    </row>
    <row r="21" spans="1:7" x14ac:dyDescent="0.2">
      <c r="D21" s="309"/>
      <c r="E21" s="976" t="s">
        <v>318</v>
      </c>
      <c r="F21" s="455">
        <v>0</v>
      </c>
      <c r="G21" s="977">
        <v>0</v>
      </c>
    </row>
    <row r="22" spans="1:7" x14ac:dyDescent="0.2">
      <c r="D22" s="309"/>
      <c r="E22" s="976" t="s">
        <v>320</v>
      </c>
      <c r="F22" s="455">
        <v>0</v>
      </c>
      <c r="G22" s="977">
        <v>0</v>
      </c>
    </row>
    <row r="23" spans="1:7" x14ac:dyDescent="0.2">
      <c r="D23" s="309"/>
      <c r="E23" s="976" t="s">
        <v>321</v>
      </c>
      <c r="F23" s="455">
        <v>0</v>
      </c>
      <c r="G23" s="977">
        <v>0</v>
      </c>
    </row>
    <row r="24" spans="1:7" x14ac:dyDescent="0.2">
      <c r="D24" s="309"/>
      <c r="E24" s="976" t="s">
        <v>1607</v>
      </c>
      <c r="F24" s="455">
        <v>0</v>
      </c>
      <c r="G24" s="977">
        <v>0</v>
      </c>
    </row>
    <row r="25" spans="1:7" x14ac:dyDescent="0.2">
      <c r="A25" s="215">
        <v>3</v>
      </c>
      <c r="D25" s="309"/>
      <c r="E25" s="978" t="s">
        <v>1610</v>
      </c>
      <c r="F25" s="464">
        <f>SUM(F18:F24)</f>
        <v>0</v>
      </c>
      <c r="G25" s="979">
        <f>SUM(G18:G24)</f>
        <v>0</v>
      </c>
    </row>
    <row r="26" spans="1:7" x14ac:dyDescent="0.2">
      <c r="A26" s="215">
        <v>3</v>
      </c>
      <c r="D26" s="309"/>
      <c r="E26" s="311" t="s">
        <v>329</v>
      </c>
      <c r="F26" s="464">
        <f>F16+F25</f>
        <v>0</v>
      </c>
      <c r="G26" s="979">
        <f>G16+G25</f>
        <v>0</v>
      </c>
    </row>
    <row r="27" spans="1:7" x14ac:dyDescent="0.2">
      <c r="A27" s="215">
        <v>3</v>
      </c>
      <c r="D27" s="309"/>
      <c r="E27" s="980"/>
      <c r="F27" s="975"/>
      <c r="G27" s="981"/>
    </row>
    <row r="28" spans="1:7" x14ac:dyDescent="0.2">
      <c r="A28" s="215">
        <v>3</v>
      </c>
      <c r="D28" s="309"/>
      <c r="E28" s="311" t="s">
        <v>1611</v>
      </c>
      <c r="F28" s="974"/>
      <c r="G28" s="455"/>
    </row>
    <row r="29" spans="1:7" x14ac:dyDescent="0.2">
      <c r="D29" s="309"/>
      <c r="E29" s="311" t="s">
        <v>865</v>
      </c>
      <c r="F29" s="974"/>
      <c r="G29" s="455"/>
    </row>
    <row r="30" spans="1:7" x14ac:dyDescent="0.2">
      <c r="D30" s="309"/>
      <c r="E30" s="976" t="s">
        <v>71</v>
      </c>
      <c r="F30" s="455">
        <v>0</v>
      </c>
      <c r="G30" s="977">
        <v>0</v>
      </c>
    </row>
    <row r="31" spans="1:7" x14ac:dyDescent="0.2">
      <c r="D31" s="309"/>
      <c r="E31" s="976" t="s">
        <v>99</v>
      </c>
      <c r="F31" s="455">
        <v>0</v>
      </c>
      <c r="G31" s="977">
        <v>0</v>
      </c>
    </row>
    <row r="32" spans="1:7" x14ac:dyDescent="0.2">
      <c r="D32" s="309"/>
      <c r="E32" s="976" t="s">
        <v>72</v>
      </c>
      <c r="F32" s="455">
        <v>0</v>
      </c>
      <c r="G32" s="977">
        <v>0</v>
      </c>
    </row>
    <row r="33" spans="1:7" x14ac:dyDescent="0.2">
      <c r="D33" s="309"/>
      <c r="E33" s="976" t="s">
        <v>138</v>
      </c>
      <c r="F33" s="455">
        <v>0</v>
      </c>
      <c r="G33" s="977">
        <v>0</v>
      </c>
    </row>
    <row r="34" spans="1:7" x14ac:dyDescent="0.2">
      <c r="D34" s="309"/>
      <c r="E34" s="976" t="s">
        <v>140</v>
      </c>
      <c r="F34" s="455">
        <v>0</v>
      </c>
      <c r="G34" s="977">
        <v>0</v>
      </c>
    </row>
    <row r="35" spans="1:7" x14ac:dyDescent="0.2">
      <c r="D35" s="309"/>
      <c r="E35" s="976" t="s">
        <v>142</v>
      </c>
      <c r="F35" s="455">
        <v>0</v>
      </c>
      <c r="G35" s="977">
        <v>0</v>
      </c>
    </row>
    <row r="36" spans="1:7" x14ac:dyDescent="0.2">
      <c r="D36" s="309"/>
      <c r="E36" s="976" t="s">
        <v>187</v>
      </c>
      <c r="F36" s="455">
        <v>0</v>
      </c>
      <c r="G36" s="977">
        <v>0</v>
      </c>
    </row>
    <row r="37" spans="1:7" x14ac:dyDescent="0.2">
      <c r="D37" s="309"/>
      <c r="E37" s="976" t="s">
        <v>148</v>
      </c>
      <c r="F37" s="455">
        <v>0</v>
      </c>
      <c r="G37" s="977">
        <v>0</v>
      </c>
    </row>
    <row r="38" spans="1:7" x14ac:dyDescent="0.2">
      <c r="D38" s="309"/>
      <c r="E38" s="976" t="s">
        <v>1612</v>
      </c>
      <c r="F38" s="455">
        <v>0</v>
      </c>
      <c r="G38" s="977">
        <v>0</v>
      </c>
    </row>
    <row r="39" spans="1:7" x14ac:dyDescent="0.2">
      <c r="A39" s="215">
        <v>3</v>
      </c>
      <c r="D39" s="309"/>
      <c r="E39" s="978" t="s">
        <v>1608</v>
      </c>
      <c r="F39" s="464">
        <f>SUM(F30:F38)</f>
        <v>0</v>
      </c>
      <c r="G39" s="979">
        <f>SUM(G30:G38)</f>
        <v>0</v>
      </c>
    </row>
    <row r="40" spans="1:7" x14ac:dyDescent="0.2">
      <c r="D40" s="309"/>
      <c r="E40" s="978" t="s">
        <v>866</v>
      </c>
      <c r="F40" s="455"/>
      <c r="G40" s="977"/>
    </row>
    <row r="41" spans="1:7" x14ac:dyDescent="0.2">
      <c r="D41" s="309"/>
      <c r="E41" s="976" t="s">
        <v>71</v>
      </c>
      <c r="F41" s="455">
        <v>0</v>
      </c>
      <c r="G41" s="977">
        <v>0</v>
      </c>
    </row>
    <row r="42" spans="1:7" x14ac:dyDescent="0.2">
      <c r="D42" s="309"/>
      <c r="E42" s="976" t="s">
        <v>140</v>
      </c>
      <c r="F42" s="455">
        <v>0</v>
      </c>
      <c r="G42" s="977">
        <v>0</v>
      </c>
    </row>
    <row r="43" spans="1:7" x14ac:dyDescent="0.2">
      <c r="D43" s="309"/>
      <c r="E43" s="976" t="s">
        <v>142</v>
      </c>
      <c r="F43" s="455">
        <v>0</v>
      </c>
      <c r="G43" s="977">
        <v>0</v>
      </c>
    </row>
    <row r="44" spans="1:7" x14ac:dyDescent="0.2">
      <c r="D44" s="309"/>
      <c r="E44" s="976" t="s">
        <v>187</v>
      </c>
      <c r="F44" s="455">
        <v>0</v>
      </c>
      <c r="G44" s="977">
        <v>0</v>
      </c>
    </row>
    <row r="45" spans="1:7" x14ac:dyDescent="0.2">
      <c r="D45" s="309"/>
      <c r="E45" s="976" t="s">
        <v>148</v>
      </c>
      <c r="F45" s="455">
        <v>0</v>
      </c>
      <c r="G45" s="977">
        <v>0</v>
      </c>
    </row>
    <row r="46" spans="1:7" x14ac:dyDescent="0.2">
      <c r="D46" s="309"/>
      <c r="E46" s="976" t="s">
        <v>1612</v>
      </c>
      <c r="F46" s="455">
        <v>0</v>
      </c>
      <c r="G46" s="977">
        <v>0</v>
      </c>
    </row>
    <row r="47" spans="1:7" x14ac:dyDescent="0.2">
      <c r="A47" s="215">
        <v>3</v>
      </c>
      <c r="D47" s="309"/>
      <c r="E47" s="978" t="s">
        <v>1610</v>
      </c>
      <c r="F47" s="464">
        <f>SUM(F41:F46)</f>
        <v>0</v>
      </c>
      <c r="G47" s="979">
        <f>SUM(G41:G46)</f>
        <v>0</v>
      </c>
    </row>
    <row r="48" spans="1:7" x14ac:dyDescent="0.2">
      <c r="A48" s="215">
        <v>3</v>
      </c>
      <c r="D48" s="309"/>
      <c r="E48" s="311" t="s">
        <v>341</v>
      </c>
      <c r="F48" s="464">
        <f>+F39+F47</f>
        <v>0</v>
      </c>
      <c r="G48" s="979">
        <f>+G39+G47</f>
        <v>0</v>
      </c>
    </row>
    <row r="49" spans="1:7" x14ac:dyDescent="0.2">
      <c r="A49" s="215">
        <v>3</v>
      </c>
      <c r="D49" s="309"/>
      <c r="E49" s="982"/>
      <c r="F49" s="455"/>
      <c r="G49" s="977"/>
    </row>
    <row r="50" spans="1:7" x14ac:dyDescent="0.2">
      <c r="A50" s="215">
        <v>3</v>
      </c>
      <c r="B50" s="215" t="s">
        <v>245</v>
      </c>
      <c r="C50" s="215">
        <v>151</v>
      </c>
      <c r="D50" s="191" t="s">
        <v>1605</v>
      </c>
      <c r="E50" s="327" t="str">
        <f ca="1">INDEX(TBLStructure[Full Note Title],MATCH(C50,TBLStructure[Model Reference],0))</f>
        <v>8.1B: Administered - current/non-current distinction for assets and liabilities</v>
      </c>
      <c r="F50" s="316"/>
      <c r="G50" s="316"/>
    </row>
    <row r="51" spans="1:7" ht="12" customHeight="1" x14ac:dyDescent="0.2">
      <c r="A51" s="215">
        <v>3</v>
      </c>
      <c r="D51" s="309"/>
      <c r="E51" s="316"/>
      <c r="F51" s="316"/>
      <c r="G51" s="316"/>
    </row>
    <row r="52" spans="1:7" x14ac:dyDescent="0.2">
      <c r="A52" s="215">
        <v>3</v>
      </c>
      <c r="D52" s="309"/>
      <c r="E52" s="336"/>
      <c r="F52" s="983" t="str">
        <f>Contents!F3</f>
        <v>20X2</v>
      </c>
      <c r="G52" s="681" t="str">
        <f>Contents!F4</f>
        <v>20X1</v>
      </c>
    </row>
    <row r="53" spans="1:7" ht="12.75" thickBot="1" x14ac:dyDescent="0.25">
      <c r="A53" s="215">
        <v>3</v>
      </c>
      <c r="D53" s="309"/>
      <c r="E53" s="531"/>
      <c r="F53" s="532" t="s">
        <v>305</v>
      </c>
      <c r="G53" s="533" t="s">
        <v>305</v>
      </c>
    </row>
    <row r="54" spans="1:7" x14ac:dyDescent="0.2">
      <c r="A54" s="215">
        <v>3</v>
      </c>
      <c r="D54" s="309"/>
      <c r="E54" s="316"/>
      <c r="F54" s="322"/>
      <c r="G54" s="323"/>
    </row>
    <row r="55" spans="1:7" x14ac:dyDescent="0.2">
      <c r="A55" s="215">
        <v>3</v>
      </c>
      <c r="D55" s="309"/>
      <c r="E55" s="337" t="s">
        <v>1606</v>
      </c>
      <c r="F55" s="348"/>
      <c r="G55" s="108"/>
    </row>
    <row r="56" spans="1:7" x14ac:dyDescent="0.2">
      <c r="D56" s="309"/>
      <c r="E56" s="337" t="s">
        <v>865</v>
      </c>
      <c r="F56" s="348"/>
      <c r="G56" s="108"/>
    </row>
    <row r="57" spans="1:7" x14ac:dyDescent="0.2">
      <c r="D57" s="309"/>
      <c r="E57" s="984" t="s">
        <v>113</v>
      </c>
      <c r="F57" s="108">
        <v>0</v>
      </c>
      <c r="G57" s="109">
        <v>0</v>
      </c>
    </row>
    <row r="58" spans="1:7" x14ac:dyDescent="0.2">
      <c r="D58" s="309"/>
      <c r="E58" s="984" t="s">
        <v>152</v>
      </c>
      <c r="F58" s="108">
        <v>0</v>
      </c>
      <c r="G58" s="109">
        <v>0</v>
      </c>
    </row>
    <row r="59" spans="1:7" x14ac:dyDescent="0.2">
      <c r="D59" s="309"/>
      <c r="E59" s="984" t="s">
        <v>116</v>
      </c>
      <c r="F59" s="108">
        <v>0</v>
      </c>
      <c r="G59" s="109">
        <v>0</v>
      </c>
    </row>
    <row r="60" spans="1:7" x14ac:dyDescent="0.2">
      <c r="D60" s="309"/>
      <c r="E60" s="984" t="s">
        <v>1613</v>
      </c>
      <c r="F60" s="108">
        <v>0</v>
      </c>
      <c r="G60" s="109">
        <v>0</v>
      </c>
    </row>
    <row r="61" spans="1:7" x14ac:dyDescent="0.2">
      <c r="D61" s="309"/>
      <c r="E61" s="984" t="s">
        <v>1607</v>
      </c>
      <c r="F61" s="108">
        <v>0</v>
      </c>
      <c r="G61" s="109">
        <v>0</v>
      </c>
    </row>
    <row r="62" spans="1:7" x14ac:dyDescent="0.2">
      <c r="A62" s="215">
        <v>3</v>
      </c>
      <c r="D62" s="309"/>
      <c r="E62" s="864" t="s">
        <v>1608</v>
      </c>
      <c r="F62" s="114">
        <f>SUM(F57:F61)</f>
        <v>0</v>
      </c>
      <c r="G62" s="115">
        <f>SUM(G57:G61)</f>
        <v>0</v>
      </c>
    </row>
    <row r="63" spans="1:7" x14ac:dyDescent="0.2">
      <c r="D63" s="309"/>
      <c r="E63" s="864" t="s">
        <v>866</v>
      </c>
      <c r="F63" s="108"/>
      <c r="G63" s="109"/>
    </row>
    <row r="64" spans="1:7" x14ac:dyDescent="0.2">
      <c r="D64" s="309"/>
      <c r="E64" s="984" t="s">
        <v>116</v>
      </c>
      <c r="F64" s="108">
        <v>0</v>
      </c>
      <c r="G64" s="109">
        <v>0</v>
      </c>
    </row>
    <row r="65" spans="1:7" x14ac:dyDescent="0.2">
      <c r="D65" s="309"/>
      <c r="E65" s="984" t="s">
        <v>1609</v>
      </c>
      <c r="F65" s="108">
        <v>0</v>
      </c>
      <c r="G65" s="109">
        <v>0</v>
      </c>
    </row>
    <row r="66" spans="1:7" x14ac:dyDescent="0.2">
      <c r="D66" s="309"/>
      <c r="E66" s="984" t="s">
        <v>317</v>
      </c>
      <c r="F66" s="108">
        <v>0</v>
      </c>
      <c r="G66" s="109">
        <v>0</v>
      </c>
    </row>
    <row r="67" spans="1:7" x14ac:dyDescent="0.2">
      <c r="D67" s="309"/>
      <c r="E67" s="984" t="s">
        <v>318</v>
      </c>
      <c r="F67" s="108">
        <v>0</v>
      </c>
      <c r="G67" s="109">
        <v>0</v>
      </c>
    </row>
    <row r="68" spans="1:7" x14ac:dyDescent="0.2">
      <c r="D68" s="309"/>
      <c r="E68" s="984" t="s">
        <v>320</v>
      </c>
      <c r="F68" s="108">
        <v>0</v>
      </c>
      <c r="G68" s="109">
        <v>0</v>
      </c>
    </row>
    <row r="69" spans="1:7" x14ac:dyDescent="0.2">
      <c r="D69" s="309"/>
      <c r="E69" s="984" t="s">
        <v>321</v>
      </c>
      <c r="F69" s="108">
        <v>0</v>
      </c>
      <c r="G69" s="109">
        <v>0</v>
      </c>
    </row>
    <row r="70" spans="1:7" x14ac:dyDescent="0.2">
      <c r="D70" s="309"/>
      <c r="E70" s="984" t="s">
        <v>1607</v>
      </c>
      <c r="F70" s="108">
        <v>0</v>
      </c>
      <c r="G70" s="109">
        <v>0</v>
      </c>
    </row>
    <row r="71" spans="1:7" x14ac:dyDescent="0.2">
      <c r="A71" s="215">
        <v>3</v>
      </c>
      <c r="D71" s="309"/>
      <c r="E71" s="864" t="s">
        <v>1610</v>
      </c>
      <c r="F71" s="114">
        <f>SUM(F64:F70)</f>
        <v>0</v>
      </c>
      <c r="G71" s="115">
        <f>SUM(G64:G70)</f>
        <v>0</v>
      </c>
    </row>
    <row r="72" spans="1:7" x14ac:dyDescent="0.2">
      <c r="A72" s="215">
        <v>3</v>
      </c>
      <c r="D72" s="309"/>
      <c r="E72" s="337" t="s">
        <v>329</v>
      </c>
      <c r="F72" s="114">
        <f>F62+F71</f>
        <v>0</v>
      </c>
      <c r="G72" s="115">
        <f>G62+G71</f>
        <v>0</v>
      </c>
    </row>
    <row r="73" spans="1:7" x14ac:dyDescent="0.2">
      <c r="A73" s="215">
        <v>3</v>
      </c>
      <c r="D73" s="309"/>
      <c r="E73" s="805"/>
      <c r="F73" s="108"/>
      <c r="G73" s="109"/>
    </row>
    <row r="74" spans="1:7" x14ac:dyDescent="0.2">
      <c r="A74" s="215">
        <v>3</v>
      </c>
      <c r="D74" s="309"/>
      <c r="E74" s="337" t="s">
        <v>1611</v>
      </c>
      <c r="F74" s="348"/>
      <c r="G74" s="108"/>
    </row>
    <row r="75" spans="1:7" x14ac:dyDescent="0.2">
      <c r="D75" s="309"/>
      <c r="E75" s="337" t="s">
        <v>865</v>
      </c>
      <c r="F75" s="348"/>
      <c r="G75" s="108"/>
    </row>
    <row r="76" spans="1:7" x14ac:dyDescent="0.2">
      <c r="D76" s="309"/>
      <c r="E76" s="984" t="s">
        <v>71</v>
      </c>
      <c r="F76" s="108">
        <v>0</v>
      </c>
      <c r="G76" s="109">
        <v>0</v>
      </c>
    </row>
    <row r="77" spans="1:7" x14ac:dyDescent="0.2">
      <c r="D77" s="309"/>
      <c r="E77" s="984" t="s">
        <v>99</v>
      </c>
      <c r="F77" s="108">
        <v>0</v>
      </c>
      <c r="G77" s="109">
        <v>0</v>
      </c>
    </row>
    <row r="78" spans="1:7" x14ac:dyDescent="0.2">
      <c r="D78" s="309"/>
      <c r="E78" s="984" t="s">
        <v>72</v>
      </c>
      <c r="F78" s="108">
        <v>0</v>
      </c>
      <c r="G78" s="109">
        <v>0</v>
      </c>
    </row>
    <row r="79" spans="1:7" x14ac:dyDescent="0.2">
      <c r="D79" s="309"/>
      <c r="E79" s="984" t="s">
        <v>100</v>
      </c>
      <c r="F79" s="108">
        <v>0</v>
      </c>
      <c r="G79" s="109">
        <v>0</v>
      </c>
    </row>
    <row r="80" spans="1:7" x14ac:dyDescent="0.2">
      <c r="D80" s="309"/>
      <c r="E80" s="984" t="s">
        <v>138</v>
      </c>
      <c r="F80" s="108">
        <v>0</v>
      </c>
      <c r="G80" s="109">
        <v>0</v>
      </c>
    </row>
    <row r="81" spans="1:7" x14ac:dyDescent="0.2">
      <c r="D81" s="309"/>
      <c r="E81" s="984" t="s">
        <v>140</v>
      </c>
      <c r="F81" s="108">
        <v>0</v>
      </c>
      <c r="G81" s="109">
        <v>0</v>
      </c>
    </row>
    <row r="82" spans="1:7" x14ac:dyDescent="0.2">
      <c r="D82" s="309"/>
      <c r="E82" s="984" t="s">
        <v>142</v>
      </c>
      <c r="F82" s="108">
        <v>0</v>
      </c>
      <c r="G82" s="109">
        <v>0</v>
      </c>
    </row>
    <row r="83" spans="1:7" x14ac:dyDescent="0.2">
      <c r="D83" s="309"/>
      <c r="E83" s="984" t="s">
        <v>187</v>
      </c>
      <c r="F83" s="108">
        <v>0</v>
      </c>
      <c r="G83" s="109">
        <v>0</v>
      </c>
    </row>
    <row r="84" spans="1:7" x14ac:dyDescent="0.2">
      <c r="D84" s="309"/>
      <c r="E84" s="984" t="s">
        <v>148</v>
      </c>
      <c r="F84" s="108">
        <v>0</v>
      </c>
      <c r="G84" s="109">
        <v>0</v>
      </c>
    </row>
    <row r="85" spans="1:7" x14ac:dyDescent="0.2">
      <c r="D85" s="309"/>
      <c r="E85" s="984" t="s">
        <v>1612</v>
      </c>
      <c r="F85" s="108">
        <v>0</v>
      </c>
      <c r="G85" s="109">
        <v>0</v>
      </c>
    </row>
    <row r="86" spans="1:7" x14ac:dyDescent="0.2">
      <c r="A86" s="215">
        <v>3</v>
      </c>
      <c r="D86" s="309"/>
      <c r="E86" s="864" t="s">
        <v>1608</v>
      </c>
      <c r="F86" s="114">
        <f>SUM(F76:F85)</f>
        <v>0</v>
      </c>
      <c r="G86" s="115">
        <f>SUM(G76:G85)</f>
        <v>0</v>
      </c>
    </row>
    <row r="87" spans="1:7" x14ac:dyDescent="0.2">
      <c r="D87" s="309"/>
      <c r="E87" s="864" t="s">
        <v>866</v>
      </c>
      <c r="F87" s="108"/>
      <c r="G87" s="109"/>
    </row>
    <row r="88" spans="1:7" x14ac:dyDescent="0.2">
      <c r="D88" s="309"/>
      <c r="E88" s="984" t="s">
        <v>71</v>
      </c>
      <c r="F88" s="108">
        <v>0</v>
      </c>
      <c r="G88" s="109">
        <v>0</v>
      </c>
    </row>
    <row r="89" spans="1:7" x14ac:dyDescent="0.2">
      <c r="D89" s="309"/>
      <c r="E89" s="984" t="s">
        <v>140</v>
      </c>
      <c r="F89" s="108">
        <v>0</v>
      </c>
      <c r="G89" s="109">
        <v>0</v>
      </c>
    </row>
    <row r="90" spans="1:7" x14ac:dyDescent="0.2">
      <c r="D90" s="309"/>
      <c r="E90" s="984" t="s">
        <v>142</v>
      </c>
      <c r="F90" s="108">
        <v>0</v>
      </c>
      <c r="G90" s="109">
        <v>0</v>
      </c>
    </row>
    <row r="91" spans="1:7" x14ac:dyDescent="0.2">
      <c r="D91" s="309"/>
      <c r="E91" s="984" t="s">
        <v>187</v>
      </c>
      <c r="F91" s="108">
        <v>0</v>
      </c>
      <c r="G91" s="109">
        <v>0</v>
      </c>
    </row>
    <row r="92" spans="1:7" x14ac:dyDescent="0.2">
      <c r="D92" s="309"/>
      <c r="E92" s="984" t="s">
        <v>148</v>
      </c>
      <c r="F92" s="108">
        <v>0</v>
      </c>
      <c r="G92" s="109">
        <v>0</v>
      </c>
    </row>
    <row r="93" spans="1:7" x14ac:dyDescent="0.2">
      <c r="D93" s="309"/>
      <c r="E93" s="984" t="s">
        <v>1612</v>
      </c>
      <c r="F93" s="108">
        <v>0</v>
      </c>
      <c r="G93" s="109">
        <v>0</v>
      </c>
    </row>
    <row r="94" spans="1:7" x14ac:dyDescent="0.2">
      <c r="A94" s="215">
        <v>3</v>
      </c>
      <c r="D94" s="309"/>
      <c r="E94" s="864" t="s">
        <v>1610</v>
      </c>
      <c r="F94" s="114">
        <f>SUM(F88:F93)</f>
        <v>0</v>
      </c>
      <c r="G94" s="115">
        <f>SUM(G88:G93)</f>
        <v>0</v>
      </c>
    </row>
    <row r="95" spans="1:7" x14ac:dyDescent="0.2">
      <c r="A95" s="215">
        <v>3</v>
      </c>
      <c r="D95" s="309"/>
      <c r="E95" s="337" t="s">
        <v>341</v>
      </c>
      <c r="F95" s="114">
        <f>+F86+F94</f>
        <v>0</v>
      </c>
      <c r="G95" s="115">
        <f>+G86+G94</f>
        <v>0</v>
      </c>
    </row>
  </sheetData>
  <mergeCells count="1">
    <mergeCell ref="B1:C1"/>
  </mergeCell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49" min="4" max="6" man="1"/>
  </rowBreaks>
  <customProperties>
    <customPr name="_pios_id" r:id="rId2"/>
  </customProperties>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F6DA-1E39-42DA-87A1-EE617D30C18C}">
  <sheetPr codeName="Sheet30">
    <tabColor theme="4"/>
  </sheetPr>
  <dimension ref="A1:G20"/>
  <sheetViews>
    <sheetView showGridLines="0" view="pageBreakPreview" topLeftCell="D1" zoomScaleNormal="100" zoomScaleSheetLayoutView="100" workbookViewId="0">
      <selection activeCell="D1" sqref="D1"/>
    </sheetView>
  </sheetViews>
  <sheetFormatPr defaultRowHeight="12" x14ac:dyDescent="0.2"/>
  <cols>
    <col min="1" max="1" width="8.7109375" style="215" hidden="1" customWidth="1"/>
    <col min="2" max="2" width="2.5703125" style="215" hidden="1" customWidth="1"/>
    <col min="3" max="3" width="6.7109375" style="215" hidden="1" customWidth="1"/>
    <col min="4" max="4" width="13.28515625" style="215" customWidth="1"/>
    <col min="5" max="5" width="61.7109375" style="215" customWidth="1"/>
    <col min="6" max="7" width="10.5703125" style="215" customWidth="1"/>
    <col min="8" max="9661" width="9.140625" style="215"/>
    <col min="9662" max="9662" width="9.28515625" style="215" customWidth="1"/>
    <col min="9663" max="16384" width="9.140625" style="215"/>
  </cols>
  <sheetData>
    <row r="1" spans="1:7" ht="13.15" customHeight="1" x14ac:dyDescent="0.2">
      <c r="A1" s="215" t="s">
        <v>0</v>
      </c>
      <c r="B1" s="1327" t="s">
        <v>243</v>
      </c>
      <c r="C1" s="1327"/>
    </row>
    <row r="2" spans="1:7" ht="12.75" x14ac:dyDescent="0.2">
      <c r="A2" s="215">
        <v>3</v>
      </c>
      <c r="B2" s="213" t="s">
        <v>577</v>
      </c>
      <c r="C2" s="213">
        <v>142</v>
      </c>
      <c r="E2" s="224" t="str">
        <f ca="1">INDEX(TBLStructure[Number],MATCH(C2,TBLStructure[Model Reference],0))&amp;"."&amp;INDEX(TBLStructure[Sub Number],MATCH(C2,TBLStructure[Model Reference],0))&amp;" "&amp;INDEX(TBLStructure[Sub-category],MATCH(C2,TBLStructure[Model Reference],0))</f>
        <v>8.2 Assets Held in Trust</v>
      </c>
      <c r="F2" s="224"/>
      <c r="G2" s="224"/>
    </row>
    <row r="3" spans="1:7" x14ac:dyDescent="0.2">
      <c r="A3" s="215">
        <v>3</v>
      </c>
      <c r="F3" s="275"/>
      <c r="G3" s="287"/>
    </row>
    <row r="4" spans="1:7" ht="24" x14ac:dyDescent="0.2">
      <c r="A4" s="215">
        <v>3</v>
      </c>
      <c r="B4" s="215" t="s">
        <v>245</v>
      </c>
      <c r="C4" s="215">
        <v>142</v>
      </c>
      <c r="D4" s="4" t="s">
        <v>1614</v>
      </c>
      <c r="E4" s="249" t="str">
        <f ca="1">INDEX(TBLStructure[Full Note Title],MATCH(C4,TBLStructure[Model Reference],0))&amp;" ('recoverable GST exclusive')"</f>
        <v>8.2A: Assets held in trust ('recoverable GST exclusive')</v>
      </c>
    </row>
    <row r="5" spans="1:7" x14ac:dyDescent="0.2">
      <c r="A5" s="215">
        <v>3</v>
      </c>
      <c r="D5" s="4"/>
      <c r="E5" s="1086" t="s">
        <v>1615</v>
      </c>
      <c r="F5" s="1086"/>
      <c r="G5" s="1086"/>
    </row>
    <row r="6" spans="1:7" x14ac:dyDescent="0.2">
      <c r="A6" s="215">
        <v>3</v>
      </c>
    </row>
    <row r="7" spans="1:7" x14ac:dyDescent="0.2">
      <c r="A7" s="215">
        <v>3</v>
      </c>
      <c r="E7" s="209"/>
      <c r="F7" s="392" t="str">
        <f>Contents!F3</f>
        <v>20X2</v>
      </c>
      <c r="G7" s="393" t="str">
        <f>Contents!F4</f>
        <v>20X1</v>
      </c>
    </row>
    <row r="8" spans="1:7" ht="12.75" customHeight="1" thickBot="1" x14ac:dyDescent="0.25">
      <c r="A8" s="215">
        <v>3</v>
      </c>
      <c r="E8" s="230"/>
      <c r="F8" s="279" t="s">
        <v>305</v>
      </c>
      <c r="G8" s="280" t="s">
        <v>305</v>
      </c>
    </row>
    <row r="9" spans="1:7" x14ac:dyDescent="0.2">
      <c r="A9" s="215">
        <v>3</v>
      </c>
      <c r="F9" s="717"/>
      <c r="G9" s="446"/>
    </row>
    <row r="10" spans="1:7" x14ac:dyDescent="0.2">
      <c r="A10" s="215">
        <v>3</v>
      </c>
      <c r="E10" s="249" t="s">
        <v>1616</v>
      </c>
      <c r="F10" s="249"/>
      <c r="G10" s="29"/>
    </row>
    <row r="11" spans="1:7" x14ac:dyDescent="0.2">
      <c r="A11" s="215">
        <v>3</v>
      </c>
      <c r="E11" s="249" t="s">
        <v>1617</v>
      </c>
      <c r="F11" s="249"/>
      <c r="G11" s="29"/>
    </row>
    <row r="12" spans="1:7" x14ac:dyDescent="0.2">
      <c r="A12" s="215">
        <v>3</v>
      </c>
      <c r="E12" s="249" t="s">
        <v>999</v>
      </c>
      <c r="F12" s="28">
        <v>0</v>
      </c>
      <c r="G12" s="29">
        <v>0</v>
      </c>
    </row>
    <row r="13" spans="1:7" x14ac:dyDescent="0.2">
      <c r="A13" s="215">
        <v>3</v>
      </c>
      <c r="E13" s="244" t="s">
        <v>1618</v>
      </c>
      <c r="F13" s="28">
        <v>0</v>
      </c>
      <c r="G13" s="29">
        <v>0</v>
      </c>
    </row>
    <row r="14" spans="1:7" x14ac:dyDescent="0.2">
      <c r="A14" s="215">
        <v>3</v>
      </c>
      <c r="E14" s="244" t="s">
        <v>1619</v>
      </c>
      <c r="F14" s="28">
        <v>0</v>
      </c>
      <c r="G14" s="29">
        <v>0</v>
      </c>
    </row>
    <row r="15" spans="1:7" x14ac:dyDescent="0.2">
      <c r="A15" s="215">
        <v>3</v>
      </c>
      <c r="E15" s="716" t="s">
        <v>1010</v>
      </c>
      <c r="F15" s="35">
        <f>SUM(F11:F14)</f>
        <v>0</v>
      </c>
      <c r="G15" s="36">
        <f>SUM(G11:G14)</f>
        <v>0</v>
      </c>
    </row>
    <row r="16" spans="1:7" x14ac:dyDescent="0.2">
      <c r="A16" s="215">
        <v>3</v>
      </c>
      <c r="E16" s="716"/>
      <c r="F16" s="40"/>
      <c r="G16" s="41"/>
    </row>
    <row r="17" spans="1:7" x14ac:dyDescent="0.2">
      <c r="A17" s="215">
        <v>3</v>
      </c>
      <c r="E17" s="716" t="s">
        <v>1620</v>
      </c>
      <c r="F17" s="738">
        <f>F15</f>
        <v>0</v>
      </c>
      <c r="G17" s="747">
        <f>G15</f>
        <v>0</v>
      </c>
    </row>
    <row r="18" spans="1:7" x14ac:dyDescent="0.2">
      <c r="A18" s="215">
        <v>3</v>
      </c>
      <c r="E18" s="489"/>
      <c r="F18" s="28"/>
      <c r="G18" s="29"/>
    </row>
    <row r="19" spans="1:7" x14ac:dyDescent="0.2">
      <c r="A19" s="215">
        <v>3</v>
      </c>
      <c r="E19" s="249" t="s">
        <v>1621</v>
      </c>
    </row>
    <row r="20" spans="1:7" x14ac:dyDescent="0.2">
      <c r="A20" s="215">
        <v>3</v>
      </c>
      <c r="E20" s="1086" t="s">
        <v>1622</v>
      </c>
      <c r="F20" s="1086"/>
      <c r="G20" s="1086"/>
    </row>
  </sheetData>
  <mergeCells count="3">
    <mergeCell ref="B1:C1"/>
    <mergeCell ref="E5:G5"/>
    <mergeCell ref="E20:G20"/>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BB57-A541-4FF1-BE7C-0E5CA7A0E409}">
  <sheetPr codeName="Sheet1">
    <tabColor theme="4"/>
  </sheetPr>
  <dimension ref="A1:I364"/>
  <sheetViews>
    <sheetView showGridLines="0" view="pageBreakPreview" topLeftCell="D1" zoomScaleNormal="100" zoomScaleSheetLayoutView="100" workbookViewId="0">
      <selection activeCell="D1" sqref="D1"/>
    </sheetView>
  </sheetViews>
  <sheetFormatPr defaultRowHeight="12.75" x14ac:dyDescent="0.2"/>
  <cols>
    <col min="1" max="1" width="8.7109375" style="213" hidden="1" customWidth="1"/>
    <col min="2" max="2" width="2" style="213" hidden="1" customWidth="1"/>
    <col min="3" max="3" width="7.7109375" style="213" hidden="1" customWidth="1"/>
    <col min="4" max="4" width="13.42578125" style="215" customWidth="1"/>
    <col min="5" max="5" width="46.28515625" style="215" customWidth="1"/>
    <col min="6" max="9" width="9.42578125" style="215" customWidth="1"/>
    <col min="10" max="9650" width="9.140625" style="213"/>
    <col min="9651" max="9654" width="9.28515625" style="213" customWidth="1"/>
    <col min="9655" max="16384" width="9.140625" style="213"/>
  </cols>
  <sheetData>
    <row r="1" spans="1:9" ht="24" x14ac:dyDescent="0.2">
      <c r="A1" s="3" t="s">
        <v>0</v>
      </c>
      <c r="B1" s="1143" t="s">
        <v>243</v>
      </c>
      <c r="C1" s="1143"/>
      <c r="D1" s="245" t="s">
        <v>1623</v>
      </c>
    </row>
    <row r="2" spans="1:9" x14ac:dyDescent="0.2">
      <c r="A2" s="3">
        <v>3</v>
      </c>
      <c r="B2" s="213" t="s">
        <v>577</v>
      </c>
      <c r="C2" s="213">
        <v>143</v>
      </c>
      <c r="E2" s="224" t="str">
        <f ca="1">INDEX(TBLStructure[Number],MATCH(C2,TBLStructure[Model Reference],0))&amp;"."&amp;INDEX(TBLStructure[Sub Number],MATCH(C2,TBLStructure[Model Reference],0))&amp;" "&amp;INDEX(TBLStructure[Sub-category],MATCH(C2,TBLStructure[Model Reference],0))</f>
        <v>8.3 Restructuring</v>
      </c>
      <c r="F2" s="224"/>
      <c r="G2" s="224"/>
      <c r="H2" s="224"/>
      <c r="I2" s="224"/>
    </row>
    <row r="3" spans="1:9" ht="8.65" customHeight="1" x14ac:dyDescent="0.2">
      <c r="A3" s="3">
        <v>3</v>
      </c>
    </row>
    <row r="4" spans="1:9" x14ac:dyDescent="0.2">
      <c r="A4" s="3">
        <v>3</v>
      </c>
      <c r="B4" s="215" t="s">
        <v>245</v>
      </c>
      <c r="C4" s="215">
        <v>143</v>
      </c>
      <c r="D4" s="3" t="s">
        <v>1624</v>
      </c>
      <c r="E4" s="249" t="str">
        <f ca="1">INDEX(TBLStructure[Full Note Title],MATCH(C4,TBLStructure[Model Reference],0))</f>
        <v>8.3A: Restructuring</v>
      </c>
      <c r="F4" s="448"/>
      <c r="G4" s="448"/>
    </row>
    <row r="5" spans="1:9" ht="8.65" customHeight="1" x14ac:dyDescent="0.2">
      <c r="A5" s="3">
        <v>3</v>
      </c>
    </row>
    <row r="6" spans="1:9" x14ac:dyDescent="0.2">
      <c r="A6" s="3">
        <v>3</v>
      </c>
      <c r="E6" s="985"/>
      <c r="F6" s="1168" t="str">
        <f>Contents!F3</f>
        <v>20X2</v>
      </c>
      <c r="G6" s="1168"/>
      <c r="H6" s="1330" t="str">
        <f>Contents!F4</f>
        <v>20X1</v>
      </c>
      <c r="I6" s="1330"/>
    </row>
    <row r="7" spans="1:9" ht="49.9" customHeight="1" x14ac:dyDescent="0.2">
      <c r="A7" s="3">
        <v>3</v>
      </c>
      <c r="E7" s="245"/>
      <c r="F7" s="208" t="s">
        <v>1625</v>
      </c>
      <c r="G7" s="208" t="s">
        <v>1626</v>
      </c>
      <c r="H7" s="986" t="s">
        <v>1627</v>
      </c>
      <c r="I7" s="986" t="s">
        <v>1628</v>
      </c>
    </row>
    <row r="8" spans="1:9" x14ac:dyDescent="0.2">
      <c r="A8" s="3">
        <v>3</v>
      </c>
      <c r="E8" s="470"/>
      <c r="F8" s="401" t="s">
        <v>305</v>
      </c>
      <c r="G8" s="401" t="s">
        <v>305</v>
      </c>
      <c r="H8" s="987" t="s">
        <v>305</v>
      </c>
      <c r="I8" s="987" t="s">
        <v>305</v>
      </c>
    </row>
    <row r="9" spans="1:9" x14ac:dyDescent="0.2">
      <c r="A9" s="3">
        <v>3</v>
      </c>
      <c r="D9" s="216"/>
      <c r="E9" s="252" t="s">
        <v>1629</v>
      </c>
      <c r="G9" s="988"/>
      <c r="H9" s="988"/>
      <c r="I9" s="988"/>
    </row>
    <row r="10" spans="1:9" ht="12" customHeight="1" x14ac:dyDescent="0.2">
      <c r="A10" s="3">
        <v>3</v>
      </c>
      <c r="D10" s="39" t="s">
        <v>1630</v>
      </c>
      <c r="E10" s="252" t="s">
        <v>1631</v>
      </c>
      <c r="G10" s="988"/>
      <c r="H10" s="988"/>
      <c r="I10" s="988"/>
    </row>
    <row r="11" spans="1:9" ht="12" customHeight="1" x14ac:dyDescent="0.2">
      <c r="A11" s="3">
        <v>3</v>
      </c>
      <c r="D11" s="39"/>
      <c r="E11" s="285" t="s">
        <v>926</v>
      </c>
      <c r="F11" s="774" t="s">
        <v>1031</v>
      </c>
      <c r="G11" s="774" t="s">
        <v>1031</v>
      </c>
      <c r="H11" s="775" t="s">
        <v>1031</v>
      </c>
      <c r="I11" s="774" t="s">
        <v>1031</v>
      </c>
    </row>
    <row r="12" spans="1:9" ht="12" customHeight="1" x14ac:dyDescent="0.2">
      <c r="A12" s="3">
        <v>3</v>
      </c>
      <c r="D12" s="216"/>
      <c r="E12" s="285" t="s">
        <v>1034</v>
      </c>
      <c r="F12" s="774"/>
      <c r="G12" s="775"/>
      <c r="H12" s="775"/>
      <c r="I12" s="774"/>
    </row>
    <row r="13" spans="1:9" ht="12" customHeight="1" x14ac:dyDescent="0.2">
      <c r="A13" s="3">
        <v>3</v>
      </c>
      <c r="D13" s="216"/>
      <c r="E13" s="285" t="s">
        <v>1632</v>
      </c>
      <c r="F13" s="774"/>
      <c r="G13" s="775"/>
      <c r="H13" s="775"/>
      <c r="I13" s="774"/>
    </row>
    <row r="14" spans="1:9" ht="12" customHeight="1" x14ac:dyDescent="0.2">
      <c r="A14" s="3">
        <v>3</v>
      </c>
      <c r="D14" s="216"/>
      <c r="E14" s="728" t="s">
        <v>1633</v>
      </c>
      <c r="F14" s="770">
        <f>SUM(F11:F13)</f>
        <v>0</v>
      </c>
      <c r="G14" s="770">
        <f>SUM(G11:G13)</f>
        <v>0</v>
      </c>
      <c r="H14" s="771">
        <f>SUM(H11:H13)</f>
        <v>0</v>
      </c>
      <c r="I14" s="771">
        <f>SUM(I11:I13)</f>
        <v>0</v>
      </c>
    </row>
    <row r="15" spans="1:9" ht="12" customHeight="1" x14ac:dyDescent="0.2">
      <c r="A15" s="3">
        <v>3</v>
      </c>
      <c r="D15" s="39" t="s">
        <v>1630</v>
      </c>
      <c r="E15" s="252" t="s">
        <v>1634</v>
      </c>
      <c r="F15" s="774"/>
      <c r="G15" s="775"/>
      <c r="H15" s="775"/>
      <c r="I15" s="774"/>
    </row>
    <row r="16" spans="1:9" ht="12" customHeight="1" x14ac:dyDescent="0.2">
      <c r="A16" s="3">
        <v>3</v>
      </c>
      <c r="D16" s="39"/>
      <c r="E16" s="285" t="s">
        <v>926</v>
      </c>
      <c r="F16" s="774" t="s">
        <v>1031</v>
      </c>
      <c r="G16" s="775" t="s">
        <v>1031</v>
      </c>
      <c r="H16" s="775" t="s">
        <v>1031</v>
      </c>
      <c r="I16" s="774" t="s">
        <v>1031</v>
      </c>
    </row>
    <row r="17" spans="1:9" ht="12" customHeight="1" x14ac:dyDescent="0.2">
      <c r="A17" s="3">
        <v>3</v>
      </c>
      <c r="D17" s="216"/>
      <c r="E17" s="285" t="s">
        <v>1549</v>
      </c>
      <c r="F17" s="774"/>
      <c r="G17" s="775"/>
      <c r="H17" s="775"/>
      <c r="I17" s="774"/>
    </row>
    <row r="18" spans="1:9" ht="12" customHeight="1" x14ac:dyDescent="0.2">
      <c r="A18" s="3">
        <v>3</v>
      </c>
      <c r="D18" s="216"/>
      <c r="E18" s="728" t="s">
        <v>1635</v>
      </c>
      <c r="F18" s="770">
        <f>SUM(F15:F17)</f>
        <v>0</v>
      </c>
      <c r="G18" s="770">
        <f>SUM(G15:G17)</f>
        <v>0</v>
      </c>
      <c r="H18" s="771">
        <f>SUM(H15:H17)</f>
        <v>0</v>
      </c>
      <c r="I18" s="771">
        <f>SUM(I15:I17)</f>
        <v>0</v>
      </c>
    </row>
    <row r="19" spans="1:9" ht="12" customHeight="1" x14ac:dyDescent="0.2">
      <c r="A19" s="3">
        <v>3</v>
      </c>
      <c r="D19" s="216"/>
      <c r="E19" s="459" t="s">
        <v>1636</v>
      </c>
      <c r="F19" s="774">
        <f>F14-F18</f>
        <v>0</v>
      </c>
      <c r="G19" s="774">
        <f>G14-G18</f>
        <v>0</v>
      </c>
      <c r="H19" s="989">
        <f>H14-H18</f>
        <v>0</v>
      </c>
      <c r="I19" s="989">
        <f>I14-I18</f>
        <v>0</v>
      </c>
    </row>
    <row r="20" spans="1:9" x14ac:dyDescent="0.2">
      <c r="A20" s="3">
        <v>3</v>
      </c>
      <c r="D20" s="271" t="s">
        <v>1637</v>
      </c>
      <c r="E20" s="990" t="s">
        <v>1638</v>
      </c>
      <c r="F20" s="765"/>
      <c r="G20" s="766"/>
      <c r="H20" s="766"/>
      <c r="I20" s="765"/>
    </row>
    <row r="21" spans="1:9" ht="12" customHeight="1" x14ac:dyDescent="0.2">
      <c r="A21" s="3">
        <v>3</v>
      </c>
      <c r="E21" s="285" t="s">
        <v>1639</v>
      </c>
      <c r="F21" s="774" t="s">
        <v>1031</v>
      </c>
      <c r="G21" s="775" t="s">
        <v>1031</v>
      </c>
      <c r="H21" s="775" t="s">
        <v>1031</v>
      </c>
      <c r="I21" s="774" t="s">
        <v>1031</v>
      </c>
    </row>
    <row r="22" spans="1:9" ht="12" customHeight="1" x14ac:dyDescent="0.2">
      <c r="A22" s="3">
        <v>3</v>
      </c>
      <c r="E22" s="285" t="s">
        <v>1640</v>
      </c>
      <c r="F22" s="774" t="s">
        <v>1031</v>
      </c>
      <c r="G22" s="775" t="s">
        <v>1031</v>
      </c>
      <c r="H22" s="775" t="s">
        <v>1031</v>
      </c>
      <c r="I22" s="774" t="s">
        <v>1031</v>
      </c>
    </row>
    <row r="23" spans="1:9" ht="12" customHeight="1" x14ac:dyDescent="0.2">
      <c r="A23" s="3">
        <v>3</v>
      </c>
      <c r="E23" s="728" t="s">
        <v>1641</v>
      </c>
      <c r="F23" s="770">
        <f>SUM(F20:F22)</f>
        <v>0</v>
      </c>
      <c r="G23" s="770">
        <f>SUM(G20:G22)</f>
        <v>0</v>
      </c>
      <c r="H23" s="771">
        <f>SUM(H20:H22)</f>
        <v>0</v>
      </c>
      <c r="I23" s="771">
        <f>SUM(I20:I22)</f>
        <v>0</v>
      </c>
    </row>
    <row r="24" spans="1:9" x14ac:dyDescent="0.2">
      <c r="A24" s="3">
        <v>3</v>
      </c>
      <c r="D24" s="295" t="s">
        <v>1637</v>
      </c>
      <c r="E24" s="252" t="s">
        <v>1642</v>
      </c>
      <c r="F24" s="774"/>
      <c r="G24" s="775"/>
      <c r="H24" s="775"/>
      <c r="I24" s="774"/>
    </row>
    <row r="25" spans="1:9" ht="12" customHeight="1" x14ac:dyDescent="0.2">
      <c r="A25" s="3">
        <v>3</v>
      </c>
      <c r="E25" s="285" t="s">
        <v>1639</v>
      </c>
      <c r="F25" s="774" t="s">
        <v>1031</v>
      </c>
      <c r="G25" s="775" t="s">
        <v>1031</v>
      </c>
      <c r="H25" s="775" t="s">
        <v>1031</v>
      </c>
      <c r="I25" s="774" t="s">
        <v>1031</v>
      </c>
    </row>
    <row r="26" spans="1:9" ht="12" customHeight="1" x14ac:dyDescent="0.2">
      <c r="A26" s="3">
        <v>3</v>
      </c>
      <c r="E26" s="285" t="s">
        <v>1640</v>
      </c>
      <c r="F26" s="774" t="s">
        <v>1031</v>
      </c>
      <c r="G26" s="775" t="s">
        <v>1031</v>
      </c>
      <c r="H26" s="775" t="s">
        <v>1031</v>
      </c>
      <c r="I26" s="774" t="s">
        <v>1031</v>
      </c>
    </row>
    <row r="27" spans="1:9" ht="12" customHeight="1" x14ac:dyDescent="0.2">
      <c r="A27" s="3">
        <v>3</v>
      </c>
      <c r="E27" s="728" t="s">
        <v>1643</v>
      </c>
      <c r="F27" s="770">
        <f>SUM(F24:F26)</f>
        <v>0</v>
      </c>
      <c r="G27" s="770">
        <f>SUM(G24:G26)</f>
        <v>0</v>
      </c>
      <c r="H27" s="771">
        <f>SUM(H24:H26)</f>
        <v>0</v>
      </c>
      <c r="I27" s="771">
        <f>SUM(I24:I26)</f>
        <v>0</v>
      </c>
    </row>
    <row r="28" spans="1:9" ht="9.1999999999999993" customHeight="1" x14ac:dyDescent="0.2">
      <c r="A28" s="3">
        <v>3</v>
      </c>
      <c r="E28" s="252"/>
      <c r="F28" s="774"/>
      <c r="G28" s="775"/>
      <c r="H28" s="775"/>
      <c r="I28" s="774"/>
    </row>
    <row r="29" spans="1:9" x14ac:dyDescent="0.2">
      <c r="A29" s="3">
        <v>3</v>
      </c>
      <c r="E29" s="985"/>
      <c r="F29" s="1168" t="str">
        <f>Contents!F3</f>
        <v>20X2</v>
      </c>
      <c r="G29" s="1168"/>
      <c r="H29" s="1330" t="str">
        <f>Contents!F4</f>
        <v>20X1</v>
      </c>
      <c r="I29" s="1330"/>
    </row>
    <row r="30" spans="1:9" ht="48" customHeight="1" x14ac:dyDescent="0.2">
      <c r="A30" s="3">
        <v>3</v>
      </c>
      <c r="E30" s="245"/>
      <c r="F30" s="208" t="s">
        <v>1625</v>
      </c>
      <c r="G30" s="208" t="s">
        <v>1626</v>
      </c>
      <c r="H30" s="986" t="s">
        <v>1627</v>
      </c>
      <c r="I30" s="986" t="s">
        <v>1628</v>
      </c>
    </row>
    <row r="31" spans="1:9" x14ac:dyDescent="0.2">
      <c r="A31" s="3">
        <v>3</v>
      </c>
      <c r="E31" s="470"/>
      <c r="F31" s="401" t="s">
        <v>305</v>
      </c>
      <c r="G31" s="401" t="s">
        <v>305</v>
      </c>
      <c r="H31" s="987" t="s">
        <v>305</v>
      </c>
      <c r="I31" s="987" t="s">
        <v>305</v>
      </c>
    </row>
    <row r="32" spans="1:9" x14ac:dyDescent="0.2">
      <c r="A32" s="3">
        <v>3</v>
      </c>
      <c r="D32" s="216" t="s">
        <v>1630</v>
      </c>
      <c r="E32" s="252" t="s">
        <v>1644</v>
      </c>
      <c r="G32" s="988"/>
      <c r="H32" s="988"/>
      <c r="I32" s="988"/>
    </row>
    <row r="33" spans="1:9" x14ac:dyDescent="0.2">
      <c r="A33" s="3">
        <v>3</v>
      </c>
      <c r="E33" s="252" t="s">
        <v>1645</v>
      </c>
    </row>
    <row r="34" spans="1:9" ht="12" customHeight="1" x14ac:dyDescent="0.2">
      <c r="A34" s="3">
        <v>3</v>
      </c>
      <c r="E34" s="285" t="s">
        <v>926</v>
      </c>
      <c r="F34" s="774" t="s">
        <v>1031</v>
      </c>
      <c r="G34" s="775" t="s">
        <v>1031</v>
      </c>
      <c r="H34" s="775" t="s">
        <v>1031</v>
      </c>
      <c r="I34" s="774" t="s">
        <v>1031</v>
      </c>
    </row>
    <row r="35" spans="1:9" ht="12" customHeight="1" x14ac:dyDescent="0.2">
      <c r="A35" s="3">
        <v>3</v>
      </c>
      <c r="E35" s="728" t="s">
        <v>1646</v>
      </c>
      <c r="F35" s="770">
        <f>SUM(F34)</f>
        <v>0</v>
      </c>
      <c r="G35" s="770">
        <f>SUM(G34)</f>
        <v>0</v>
      </c>
      <c r="H35" s="991">
        <f>SUM(H34)</f>
        <v>0</v>
      </c>
      <c r="I35" s="991">
        <f>SUM(I34)</f>
        <v>0</v>
      </c>
    </row>
    <row r="36" spans="1:9" ht="12" customHeight="1" x14ac:dyDescent="0.2">
      <c r="A36" s="3">
        <v>3</v>
      </c>
      <c r="D36" s="216" t="s">
        <v>1630</v>
      </c>
      <c r="E36" s="252" t="s">
        <v>1647</v>
      </c>
      <c r="F36" s="774"/>
      <c r="G36" s="775"/>
      <c r="H36" s="775"/>
      <c r="I36" s="774"/>
    </row>
    <row r="37" spans="1:9" ht="12" customHeight="1" x14ac:dyDescent="0.2">
      <c r="A37" s="3">
        <v>3</v>
      </c>
      <c r="D37" s="245"/>
      <c r="E37" s="285" t="s">
        <v>926</v>
      </c>
      <c r="F37" s="446" t="s">
        <v>1031</v>
      </c>
      <c r="G37" s="446" t="s">
        <v>1031</v>
      </c>
      <c r="H37" s="446" t="s">
        <v>1031</v>
      </c>
      <c r="I37" s="446" t="s">
        <v>1031</v>
      </c>
    </row>
    <row r="38" spans="1:9" ht="12" customHeight="1" x14ac:dyDescent="0.2">
      <c r="A38" s="3">
        <v>3</v>
      </c>
      <c r="D38" s="245"/>
      <c r="E38" s="728" t="s">
        <v>1648</v>
      </c>
      <c r="F38" s="770">
        <f>SUM(F37)</f>
        <v>0</v>
      </c>
      <c r="G38" s="770">
        <f>SUM(G37)</f>
        <v>0</v>
      </c>
      <c r="H38" s="991">
        <f>SUM(H37)</f>
        <v>0</v>
      </c>
      <c r="I38" s="991">
        <f>SUM(I37)</f>
        <v>0</v>
      </c>
    </row>
    <row r="39" spans="1:9" ht="12" customHeight="1" x14ac:dyDescent="0.2">
      <c r="A39" s="3">
        <v>3</v>
      </c>
      <c r="E39" s="992" t="s">
        <v>1649</v>
      </c>
      <c r="F39" s="778">
        <f>F35-F38</f>
        <v>0</v>
      </c>
      <c r="G39" s="778">
        <f>G35-G38</f>
        <v>0</v>
      </c>
      <c r="H39" s="993">
        <f>H35-H38</f>
        <v>0</v>
      </c>
      <c r="I39" s="993">
        <f>I35-I38</f>
        <v>0</v>
      </c>
    </row>
    <row r="40" spans="1:9" ht="12" customHeight="1" x14ac:dyDescent="0.2">
      <c r="A40" s="3">
        <v>3</v>
      </c>
      <c r="E40" s="994"/>
      <c r="F40" s="774"/>
      <c r="G40" s="775"/>
      <c r="H40" s="775"/>
      <c r="I40" s="774"/>
    </row>
    <row r="41" spans="1:9" ht="24" customHeight="1" x14ac:dyDescent="0.2">
      <c r="A41" s="3">
        <v>3</v>
      </c>
      <c r="E41" s="1086" t="s">
        <v>1650</v>
      </c>
      <c r="F41" s="1086"/>
      <c r="G41" s="1086"/>
      <c r="H41" s="1086"/>
      <c r="I41" s="1086"/>
    </row>
    <row r="42" spans="1:9" ht="24" customHeight="1" x14ac:dyDescent="0.2">
      <c r="A42" s="3">
        <v>3</v>
      </c>
      <c r="E42" s="1086" t="s">
        <v>1651</v>
      </c>
      <c r="F42" s="1086"/>
      <c r="G42" s="1086"/>
      <c r="H42" s="1086"/>
      <c r="I42" s="1086"/>
    </row>
    <row r="43" spans="1:9" ht="25.9" customHeight="1" x14ac:dyDescent="0.2">
      <c r="A43" s="3">
        <v>3</v>
      </c>
      <c r="E43" s="1086" t="s">
        <v>1652</v>
      </c>
      <c r="F43" s="1086"/>
      <c r="G43" s="1086"/>
      <c r="H43" s="1086"/>
      <c r="I43" s="1086"/>
    </row>
    <row r="44" spans="1:9" ht="25.15" customHeight="1" x14ac:dyDescent="0.2">
      <c r="A44" s="3">
        <v>3</v>
      </c>
      <c r="E44" s="1086" t="s">
        <v>1653</v>
      </c>
      <c r="F44" s="1086"/>
      <c r="G44" s="1086"/>
      <c r="H44" s="1086"/>
      <c r="I44" s="1086"/>
    </row>
    <row r="45" spans="1:9" x14ac:dyDescent="0.2">
      <c r="A45" s="3">
        <v>3</v>
      </c>
      <c r="E45" s="1086" t="s">
        <v>1654</v>
      </c>
      <c r="F45" s="1086"/>
      <c r="G45" s="1086"/>
      <c r="H45" s="1086"/>
      <c r="I45" s="1086"/>
    </row>
    <row r="46" spans="1:9" x14ac:dyDescent="0.2">
      <c r="A46" s="3">
        <v>3</v>
      </c>
      <c r="E46" s="1086" t="s">
        <v>1655</v>
      </c>
      <c r="F46" s="1086"/>
      <c r="G46" s="1086"/>
      <c r="H46" s="1086"/>
      <c r="I46" s="1086"/>
    </row>
    <row r="47" spans="1:9" ht="25.15" customHeight="1" x14ac:dyDescent="0.2">
      <c r="A47" s="3">
        <v>3</v>
      </c>
      <c r="E47" s="1086" t="s">
        <v>1656</v>
      </c>
      <c r="F47" s="1086"/>
      <c r="G47" s="1086"/>
      <c r="H47" s="1086"/>
      <c r="I47" s="1086"/>
    </row>
    <row r="48" spans="1:9" x14ac:dyDescent="0.2">
      <c r="A48" s="3">
        <v>3</v>
      </c>
    </row>
    <row r="49" spans="1:9" x14ac:dyDescent="0.2">
      <c r="A49" s="3">
        <v>3</v>
      </c>
      <c r="B49" s="213" t="s">
        <v>245</v>
      </c>
      <c r="C49" s="213">
        <v>144</v>
      </c>
      <c r="D49" s="3" t="s">
        <v>1624</v>
      </c>
      <c r="E49" s="324" t="str">
        <f ca="1">INDEX(TBLStructure[Full Note Title],MATCH(C49,TBLStructure[Model Reference],0))</f>
        <v>8.3B: Administered - restructuring</v>
      </c>
      <c r="F49" s="324"/>
      <c r="G49" s="324"/>
      <c r="H49" s="324"/>
      <c r="I49" s="324"/>
    </row>
    <row r="50" spans="1:9" x14ac:dyDescent="0.2">
      <c r="A50" s="3">
        <v>3</v>
      </c>
      <c r="E50" s="324"/>
      <c r="F50" s="324"/>
      <c r="G50" s="324"/>
      <c r="H50" s="324"/>
      <c r="I50" s="324"/>
    </row>
    <row r="51" spans="1:9" ht="12" customHeight="1" x14ac:dyDescent="0.2">
      <c r="A51" s="3">
        <v>3</v>
      </c>
      <c r="E51" s="995"/>
      <c r="F51" s="1328" t="str">
        <f>Contents!F3</f>
        <v>20X2</v>
      </c>
      <c r="G51" s="1328"/>
      <c r="H51" s="1329" t="str">
        <f>Contents!F4</f>
        <v>20X1</v>
      </c>
      <c r="I51" s="1329"/>
    </row>
    <row r="52" spans="1:9" ht="50.65" customHeight="1" x14ac:dyDescent="0.2">
      <c r="A52" s="3">
        <v>3</v>
      </c>
      <c r="E52" s="647"/>
      <c r="F52" s="210" t="s">
        <v>1625</v>
      </c>
      <c r="G52" s="210" t="s">
        <v>1626</v>
      </c>
      <c r="H52" s="996" t="s">
        <v>1627</v>
      </c>
      <c r="I52" s="996" t="s">
        <v>1628</v>
      </c>
    </row>
    <row r="53" spans="1:9" x14ac:dyDescent="0.2">
      <c r="A53" s="3">
        <v>3</v>
      </c>
      <c r="E53" s="997"/>
      <c r="F53" s="998" t="s">
        <v>305</v>
      </c>
      <c r="G53" s="998" t="s">
        <v>305</v>
      </c>
      <c r="H53" s="999" t="s">
        <v>305</v>
      </c>
      <c r="I53" s="999" t="s">
        <v>305</v>
      </c>
    </row>
    <row r="54" spans="1:9" x14ac:dyDescent="0.2">
      <c r="A54" s="3">
        <v>3</v>
      </c>
      <c r="D54" s="216"/>
      <c r="E54" s="1000" t="s">
        <v>1629</v>
      </c>
      <c r="F54" s="603"/>
      <c r="G54" s="1001"/>
      <c r="H54" s="1001"/>
      <c r="I54" s="1001"/>
    </row>
    <row r="55" spans="1:9" ht="12" customHeight="1" x14ac:dyDescent="0.2">
      <c r="A55" s="3">
        <v>3</v>
      </c>
      <c r="D55" s="39" t="s">
        <v>1630</v>
      </c>
      <c r="E55" s="1000" t="s">
        <v>1631</v>
      </c>
      <c r="F55" s="603"/>
      <c r="G55" s="1001"/>
      <c r="H55" s="1001"/>
      <c r="I55" s="1001"/>
    </row>
    <row r="56" spans="1:9" ht="12" customHeight="1" x14ac:dyDescent="0.2">
      <c r="A56" s="3">
        <v>3</v>
      </c>
      <c r="D56" s="39"/>
      <c r="E56" s="541" t="s">
        <v>926</v>
      </c>
      <c r="F56" s="162" t="s">
        <v>1031</v>
      </c>
      <c r="G56" s="163" t="s">
        <v>1031</v>
      </c>
      <c r="H56" s="163" t="s">
        <v>1031</v>
      </c>
      <c r="I56" s="1002" t="s">
        <v>1031</v>
      </c>
    </row>
    <row r="57" spans="1:9" ht="12" customHeight="1" x14ac:dyDescent="0.2">
      <c r="A57" s="3">
        <v>3</v>
      </c>
      <c r="D57" s="1003"/>
      <c r="E57" s="1004" t="s">
        <v>1633</v>
      </c>
      <c r="F57" s="160">
        <f>SUM(F56)</f>
        <v>0</v>
      </c>
      <c r="G57" s="160">
        <f>SUM(G56)</f>
        <v>0</v>
      </c>
      <c r="H57" s="1005">
        <f>SUM(H56)</f>
        <v>0</v>
      </c>
      <c r="I57" s="1005">
        <f>SUM(I56)</f>
        <v>0</v>
      </c>
    </row>
    <row r="58" spans="1:9" ht="12" customHeight="1" x14ac:dyDescent="0.2">
      <c r="A58" s="3">
        <v>3</v>
      </c>
      <c r="D58" s="39" t="s">
        <v>1630</v>
      </c>
      <c r="E58" s="1006" t="s">
        <v>1634</v>
      </c>
      <c r="F58" s="1007"/>
      <c r="G58" s="1008"/>
      <c r="H58" s="1008"/>
      <c r="I58" s="1007"/>
    </row>
    <row r="59" spans="1:9" ht="12" customHeight="1" x14ac:dyDescent="0.2">
      <c r="A59" s="3">
        <v>3</v>
      </c>
      <c r="D59" s="39"/>
      <c r="E59" s="541" t="s">
        <v>926</v>
      </c>
      <c r="F59" s="162" t="s">
        <v>1031</v>
      </c>
      <c r="G59" s="163" t="s">
        <v>1031</v>
      </c>
      <c r="H59" s="163" t="s">
        <v>1031</v>
      </c>
      <c r="I59" s="1002" t="s">
        <v>1031</v>
      </c>
    </row>
    <row r="60" spans="1:9" ht="12" customHeight="1" x14ac:dyDescent="0.2">
      <c r="A60" s="3">
        <v>3</v>
      </c>
      <c r="D60" s="216"/>
      <c r="E60" s="1004" t="s">
        <v>1635</v>
      </c>
      <c r="F60" s="160">
        <f>SUM(F59)</f>
        <v>0</v>
      </c>
      <c r="G60" s="160">
        <f>SUM(G59)</f>
        <v>0</v>
      </c>
      <c r="H60" s="1005">
        <f>SUM(H59)</f>
        <v>0</v>
      </c>
      <c r="I60" s="1005">
        <f>SUM(I59)</f>
        <v>0</v>
      </c>
    </row>
    <row r="61" spans="1:9" ht="12" customHeight="1" x14ac:dyDescent="0.2">
      <c r="A61" s="3">
        <v>3</v>
      </c>
      <c r="D61" s="216"/>
      <c r="E61" s="1009" t="s">
        <v>1636</v>
      </c>
      <c r="F61" s="160">
        <f>F57-F60</f>
        <v>0</v>
      </c>
      <c r="G61" s="160">
        <f>G57-G60</f>
        <v>0</v>
      </c>
      <c r="H61" s="1005">
        <f>H57-H60</f>
        <v>0</v>
      </c>
      <c r="I61" s="1005">
        <f>I57-I60</f>
        <v>0</v>
      </c>
    </row>
    <row r="62" spans="1:9" ht="12" customHeight="1" x14ac:dyDescent="0.2">
      <c r="A62" s="3">
        <v>3</v>
      </c>
      <c r="D62" s="39" t="s">
        <v>1637</v>
      </c>
      <c r="E62" s="1006" t="s">
        <v>1638</v>
      </c>
      <c r="F62" s="1007"/>
      <c r="G62" s="1008"/>
      <c r="H62" s="1008"/>
      <c r="I62" s="1007"/>
    </row>
    <row r="63" spans="1:9" ht="12" customHeight="1" x14ac:dyDescent="0.2">
      <c r="A63" s="3">
        <v>3</v>
      </c>
      <c r="D63" s="39"/>
      <c r="E63" s="541" t="s">
        <v>1639</v>
      </c>
      <c r="F63" s="162" t="s">
        <v>1031</v>
      </c>
      <c r="G63" s="163" t="s">
        <v>1031</v>
      </c>
      <c r="H63" s="163" t="s">
        <v>1031</v>
      </c>
      <c r="I63" s="162" t="s">
        <v>1031</v>
      </c>
    </row>
    <row r="64" spans="1:9" ht="12" customHeight="1" x14ac:dyDescent="0.2">
      <c r="A64" s="3">
        <v>3</v>
      </c>
      <c r="D64" s="216"/>
      <c r="E64" s="541" t="s">
        <v>1640</v>
      </c>
      <c r="F64" s="162" t="s">
        <v>1031</v>
      </c>
      <c r="G64" s="163" t="s">
        <v>1031</v>
      </c>
      <c r="H64" s="163" t="s">
        <v>1031</v>
      </c>
      <c r="I64" s="1002" t="s">
        <v>1031</v>
      </c>
    </row>
    <row r="65" spans="1:9" ht="12" customHeight="1" x14ac:dyDescent="0.2">
      <c r="A65" s="3">
        <v>3</v>
      </c>
      <c r="D65" s="216"/>
      <c r="E65" s="1004" t="s">
        <v>1641</v>
      </c>
      <c r="F65" s="160">
        <f>SUM(F63:F64)</f>
        <v>0</v>
      </c>
      <c r="G65" s="160">
        <f>SUM(G63:G64)</f>
        <v>0</v>
      </c>
      <c r="H65" s="1005">
        <f>SUM(H63:H64)</f>
        <v>0</v>
      </c>
      <c r="I65" s="1005">
        <f>SUM(I63:I64)</f>
        <v>0</v>
      </c>
    </row>
    <row r="66" spans="1:9" ht="12" customHeight="1" x14ac:dyDescent="0.2">
      <c r="A66" s="3">
        <v>3</v>
      </c>
      <c r="D66" s="39" t="s">
        <v>1637</v>
      </c>
      <c r="E66" s="1006" t="s">
        <v>1642</v>
      </c>
      <c r="F66" s="1007"/>
      <c r="G66" s="1008"/>
      <c r="H66" s="1008"/>
      <c r="I66" s="1007"/>
    </row>
    <row r="67" spans="1:9" ht="12" customHeight="1" x14ac:dyDescent="0.2">
      <c r="A67" s="3">
        <v>3</v>
      </c>
      <c r="D67" s="39"/>
      <c r="E67" s="541" t="s">
        <v>1639</v>
      </c>
      <c r="F67" s="162" t="s">
        <v>1031</v>
      </c>
      <c r="G67" s="163" t="s">
        <v>1031</v>
      </c>
      <c r="H67" s="163" t="s">
        <v>1031</v>
      </c>
      <c r="I67" s="162" t="s">
        <v>1031</v>
      </c>
    </row>
    <row r="68" spans="1:9" ht="12" customHeight="1" x14ac:dyDescent="0.2">
      <c r="A68" s="3">
        <v>3</v>
      </c>
      <c r="E68" s="541" t="s">
        <v>1640</v>
      </c>
      <c r="F68" s="162" t="s">
        <v>1031</v>
      </c>
      <c r="G68" s="163" t="s">
        <v>1031</v>
      </c>
      <c r="H68" s="163" t="s">
        <v>1031</v>
      </c>
      <c r="I68" s="1002" t="s">
        <v>1031</v>
      </c>
    </row>
    <row r="69" spans="1:9" ht="12" customHeight="1" x14ac:dyDescent="0.2">
      <c r="A69" s="3">
        <v>3</v>
      </c>
      <c r="E69" s="1004" t="s">
        <v>1643</v>
      </c>
      <c r="F69" s="160">
        <f>SUM(F67:F68)</f>
        <v>0</v>
      </c>
      <c r="G69" s="160">
        <f>SUM(G67:G68)</f>
        <v>0</v>
      </c>
      <c r="H69" s="1005">
        <f>SUM(H67:H68)</f>
        <v>0</v>
      </c>
      <c r="I69" s="1005">
        <f>SUM(I67:I68)</f>
        <v>0</v>
      </c>
    </row>
    <row r="70" spans="1:9" ht="12" customHeight="1" x14ac:dyDescent="0.2">
      <c r="A70" s="3">
        <v>3</v>
      </c>
      <c r="E70" s="1000"/>
      <c r="F70" s="162"/>
      <c r="G70" s="163"/>
      <c r="H70" s="163"/>
      <c r="I70" s="162"/>
    </row>
    <row r="71" spans="1:9" ht="12" customHeight="1" x14ac:dyDescent="0.2">
      <c r="A71" s="3">
        <v>3</v>
      </c>
      <c r="E71" s="995"/>
      <c r="F71" s="1328" t="str">
        <f>Contents!F3</f>
        <v>20X2</v>
      </c>
      <c r="G71" s="1328"/>
      <c r="H71" s="1329" t="str">
        <f>Contents!F4</f>
        <v>20X1</v>
      </c>
      <c r="I71" s="1329"/>
    </row>
    <row r="72" spans="1:9" ht="52.15" customHeight="1" x14ac:dyDescent="0.2">
      <c r="A72" s="3">
        <v>3</v>
      </c>
      <c r="E72" s="647"/>
      <c r="F72" s="210" t="s">
        <v>1625</v>
      </c>
      <c r="G72" s="210" t="s">
        <v>1626</v>
      </c>
      <c r="H72" s="996" t="s">
        <v>1627</v>
      </c>
      <c r="I72" s="996" t="s">
        <v>1628</v>
      </c>
    </row>
    <row r="73" spans="1:9" x14ac:dyDescent="0.2">
      <c r="A73" s="3">
        <v>3</v>
      </c>
      <c r="E73" s="997"/>
      <c r="F73" s="998" t="s">
        <v>305</v>
      </c>
      <c r="G73" s="998" t="s">
        <v>305</v>
      </c>
      <c r="H73" s="999" t="s">
        <v>305</v>
      </c>
      <c r="I73" s="999" t="s">
        <v>305</v>
      </c>
    </row>
    <row r="74" spans="1:9" x14ac:dyDescent="0.2">
      <c r="A74" s="3">
        <v>3</v>
      </c>
      <c r="E74" s="1000" t="s">
        <v>1644</v>
      </c>
      <c r="F74" s="603"/>
      <c r="G74" s="1001"/>
      <c r="H74" s="1001"/>
      <c r="I74" s="1001"/>
    </row>
    <row r="75" spans="1:9" ht="12" customHeight="1" x14ac:dyDescent="0.2">
      <c r="A75" s="3">
        <v>3</v>
      </c>
      <c r="D75" s="216" t="s">
        <v>1630</v>
      </c>
      <c r="E75" s="1000" t="s">
        <v>1645</v>
      </c>
      <c r="F75" s="603"/>
      <c r="G75" s="603"/>
      <c r="H75" s="603"/>
      <c r="I75" s="603"/>
    </row>
    <row r="76" spans="1:9" ht="12" customHeight="1" x14ac:dyDescent="0.2">
      <c r="A76" s="3">
        <v>3</v>
      </c>
      <c r="E76" s="541" t="s">
        <v>926</v>
      </c>
      <c r="F76" s="162" t="s">
        <v>1031</v>
      </c>
      <c r="G76" s="163" t="s">
        <v>1031</v>
      </c>
      <c r="H76" s="163" t="s">
        <v>1031</v>
      </c>
      <c r="I76" s="162" t="s">
        <v>1031</v>
      </c>
    </row>
    <row r="77" spans="1:9" ht="12" customHeight="1" x14ac:dyDescent="0.2">
      <c r="A77" s="3">
        <v>3</v>
      </c>
      <c r="D77" s="216"/>
      <c r="E77" s="541" t="s">
        <v>1632</v>
      </c>
      <c r="F77" s="162"/>
      <c r="G77" s="163"/>
      <c r="H77" s="163"/>
      <c r="I77" s="162"/>
    </row>
    <row r="78" spans="1:9" ht="12" customHeight="1" x14ac:dyDescent="0.2">
      <c r="A78" s="3">
        <v>3</v>
      </c>
      <c r="D78" s="216"/>
      <c r="E78" s="1004" t="s">
        <v>1646</v>
      </c>
      <c r="F78" s="160">
        <f>SUM(F76:F77)</f>
        <v>0</v>
      </c>
      <c r="G78" s="160">
        <f>SUM(G76:G77)</f>
        <v>0</v>
      </c>
      <c r="H78" s="1005">
        <f>SUM(H76:H77)</f>
        <v>0</v>
      </c>
      <c r="I78" s="1005">
        <f>SUM(I76:I77)</f>
        <v>0</v>
      </c>
    </row>
    <row r="79" spans="1:9" ht="12" customHeight="1" x14ac:dyDescent="0.2">
      <c r="A79" s="3">
        <v>3</v>
      </c>
      <c r="D79" s="216" t="s">
        <v>1630</v>
      </c>
      <c r="E79" s="1000" t="s">
        <v>1647</v>
      </c>
      <c r="F79" s="162"/>
      <c r="G79" s="163"/>
      <c r="H79" s="163"/>
      <c r="I79" s="162"/>
    </row>
    <row r="80" spans="1:9" ht="12" customHeight="1" x14ac:dyDescent="0.2">
      <c r="A80" s="3">
        <v>3</v>
      </c>
      <c r="D80" s="39"/>
      <c r="E80" s="541" t="s">
        <v>926</v>
      </c>
      <c r="F80" s="1010" t="s">
        <v>1031</v>
      </c>
      <c r="G80" s="1010" t="s">
        <v>1031</v>
      </c>
      <c r="H80" s="1010" t="s">
        <v>1031</v>
      </c>
      <c r="I80" s="1010" t="s">
        <v>1031</v>
      </c>
    </row>
    <row r="81" spans="1:9" ht="12" customHeight="1" x14ac:dyDescent="0.2">
      <c r="A81" s="3">
        <v>3</v>
      </c>
      <c r="E81" s="1004" t="s">
        <v>1648</v>
      </c>
      <c r="F81" s="160">
        <f>SUM(F79:F80)</f>
        <v>0</v>
      </c>
      <c r="G81" s="160">
        <f>SUM(G79:G80)</f>
        <v>0</v>
      </c>
      <c r="H81" s="1005">
        <f>SUM(H79:H80)</f>
        <v>0</v>
      </c>
      <c r="I81" s="1005">
        <f>SUM(I79:I80)</f>
        <v>0</v>
      </c>
    </row>
    <row r="82" spans="1:9" ht="12" customHeight="1" x14ac:dyDescent="0.2">
      <c r="A82" s="3">
        <v>3</v>
      </c>
      <c r="E82" s="1009" t="s">
        <v>1649</v>
      </c>
      <c r="F82" s="160">
        <f>F78-F81</f>
        <v>0</v>
      </c>
      <c r="G82" s="160">
        <f>G78-G81</f>
        <v>0</v>
      </c>
      <c r="H82" s="1005">
        <f>H78-H81</f>
        <v>0</v>
      </c>
      <c r="I82" s="1005">
        <f>I78-I81</f>
        <v>0</v>
      </c>
    </row>
    <row r="83" spans="1:9" ht="12" customHeight="1" x14ac:dyDescent="0.2">
      <c r="A83" s="3">
        <v>3</v>
      </c>
      <c r="E83" s="1011"/>
      <c r="F83" s="162"/>
      <c r="G83" s="163"/>
      <c r="H83" s="163"/>
      <c r="I83" s="162"/>
    </row>
    <row r="84" spans="1:9" ht="22.9" customHeight="1" x14ac:dyDescent="0.2">
      <c r="A84" s="3">
        <v>3</v>
      </c>
      <c r="E84" s="1216" t="s">
        <v>1650</v>
      </c>
      <c r="F84" s="1216"/>
      <c r="G84" s="1216"/>
      <c r="H84" s="1216"/>
      <c r="I84" s="1216"/>
    </row>
    <row r="85" spans="1:9" ht="25.15" customHeight="1" x14ac:dyDescent="0.2">
      <c r="A85" s="3">
        <v>3</v>
      </c>
      <c r="E85" s="1216" t="s">
        <v>1651</v>
      </c>
      <c r="F85" s="1216"/>
      <c r="G85" s="1216"/>
      <c r="H85" s="1216"/>
      <c r="I85" s="1216"/>
    </row>
    <row r="86" spans="1:9" ht="23.65" customHeight="1" x14ac:dyDescent="0.2">
      <c r="A86" s="3">
        <v>3</v>
      </c>
      <c r="E86" s="1216" t="s">
        <v>1652</v>
      </c>
      <c r="F86" s="1216"/>
      <c r="G86" s="1216"/>
      <c r="H86" s="1216"/>
      <c r="I86" s="1216"/>
    </row>
    <row r="87" spans="1:9" ht="25.15" customHeight="1" x14ac:dyDescent="0.2">
      <c r="A87" s="3">
        <v>3</v>
      </c>
      <c r="E87" s="1216" t="s">
        <v>1653</v>
      </c>
      <c r="F87" s="1216"/>
      <c r="G87" s="1216"/>
      <c r="H87" s="1216"/>
      <c r="I87" s="1216"/>
    </row>
    <row r="88" spans="1:9" x14ac:dyDescent="0.2">
      <c r="A88" s="3">
        <v>3</v>
      </c>
      <c r="E88" s="1216" t="s">
        <v>1654</v>
      </c>
      <c r="F88" s="1216"/>
      <c r="G88" s="1216"/>
      <c r="H88" s="1216"/>
      <c r="I88" s="1216"/>
    </row>
    <row r="89" spans="1:9" x14ac:dyDescent="0.2">
      <c r="A89" s="3">
        <v>3</v>
      </c>
      <c r="E89" s="1216" t="s">
        <v>1655</v>
      </c>
      <c r="F89" s="1216"/>
      <c r="G89" s="1216"/>
      <c r="H89" s="1216"/>
      <c r="I89" s="1216"/>
    </row>
    <row r="90" spans="1:9" ht="26.65" customHeight="1" x14ac:dyDescent="0.2">
      <c r="A90" s="3">
        <v>3</v>
      </c>
      <c r="E90" s="1216" t="s">
        <v>1656</v>
      </c>
      <c r="F90" s="1216"/>
      <c r="G90" s="1216"/>
      <c r="H90" s="1216"/>
      <c r="I90" s="1216"/>
    </row>
    <row r="91" spans="1:9" ht="12" customHeight="1" x14ac:dyDescent="0.2">
      <c r="A91" s="3">
        <v>3</v>
      </c>
      <c r="E91" s="607"/>
      <c r="F91" s="607"/>
      <c r="G91" s="607"/>
      <c r="H91" s="607"/>
      <c r="I91" s="607"/>
    </row>
    <row r="106" spans="5:9" x14ac:dyDescent="0.2">
      <c r="E106" s="213"/>
      <c r="F106" s="213"/>
      <c r="G106" s="213"/>
      <c r="H106" s="213"/>
      <c r="I106" s="213"/>
    </row>
    <row r="107" spans="5:9" x14ac:dyDescent="0.2">
      <c r="E107" s="213"/>
      <c r="F107" s="213"/>
      <c r="G107" s="213"/>
      <c r="H107" s="213"/>
      <c r="I107" s="213"/>
    </row>
    <row r="108" spans="5:9" x14ac:dyDescent="0.2">
      <c r="E108" s="213"/>
      <c r="F108" s="213"/>
      <c r="G108" s="213"/>
      <c r="H108" s="213"/>
      <c r="I108" s="213"/>
    </row>
    <row r="109" spans="5:9" x14ac:dyDescent="0.2">
      <c r="E109" s="213"/>
      <c r="F109" s="213"/>
      <c r="G109" s="213"/>
      <c r="H109" s="213"/>
      <c r="I109" s="213"/>
    </row>
    <row r="110" spans="5:9" x14ac:dyDescent="0.2">
      <c r="E110" s="213"/>
      <c r="F110" s="213"/>
      <c r="G110" s="213"/>
      <c r="H110" s="213"/>
      <c r="I110" s="213"/>
    </row>
    <row r="111" spans="5:9" x14ac:dyDescent="0.2">
      <c r="E111" s="213"/>
      <c r="F111" s="213"/>
      <c r="G111" s="213"/>
      <c r="H111" s="213"/>
      <c r="I111" s="213"/>
    </row>
    <row r="112" spans="5:9" x14ac:dyDescent="0.2">
      <c r="E112" s="213"/>
      <c r="F112" s="213"/>
      <c r="G112" s="213"/>
      <c r="H112" s="213"/>
      <c r="I112" s="213"/>
    </row>
    <row r="113" spans="5:9" x14ac:dyDescent="0.2">
      <c r="E113" s="213"/>
      <c r="F113" s="213"/>
      <c r="G113" s="213"/>
      <c r="H113" s="213"/>
      <c r="I113" s="213"/>
    </row>
    <row r="114" spans="5:9" x14ac:dyDescent="0.2">
      <c r="E114" s="213"/>
      <c r="F114" s="213"/>
      <c r="G114" s="213"/>
      <c r="H114" s="213"/>
      <c r="I114" s="213"/>
    </row>
    <row r="115" spans="5:9" x14ac:dyDescent="0.2">
      <c r="E115" s="213"/>
      <c r="F115" s="213"/>
      <c r="G115" s="213"/>
      <c r="H115" s="213"/>
      <c r="I115" s="213"/>
    </row>
    <row r="116" spans="5:9" x14ac:dyDescent="0.2">
      <c r="E116" s="213"/>
      <c r="F116" s="213"/>
      <c r="G116" s="213"/>
      <c r="H116" s="213"/>
      <c r="I116" s="213"/>
    </row>
    <row r="117" spans="5:9" x14ac:dyDescent="0.2">
      <c r="E117" s="213"/>
      <c r="F117" s="213"/>
      <c r="G117" s="213"/>
      <c r="H117" s="213"/>
      <c r="I117" s="213"/>
    </row>
    <row r="118" spans="5:9" x14ac:dyDescent="0.2">
      <c r="E118" s="213"/>
      <c r="F118" s="213"/>
      <c r="G118" s="213"/>
      <c r="H118" s="213"/>
      <c r="I118" s="213"/>
    </row>
    <row r="119" spans="5:9" x14ac:dyDescent="0.2">
      <c r="E119" s="213"/>
      <c r="F119" s="213"/>
      <c r="G119" s="213"/>
      <c r="H119" s="213"/>
      <c r="I119" s="213"/>
    </row>
    <row r="120" spans="5:9" x14ac:dyDescent="0.2">
      <c r="E120" s="213"/>
      <c r="F120" s="213"/>
      <c r="G120" s="213"/>
      <c r="H120" s="213"/>
      <c r="I120" s="213"/>
    </row>
    <row r="121" spans="5:9" x14ac:dyDescent="0.2">
      <c r="E121" s="213"/>
      <c r="F121" s="213"/>
      <c r="G121" s="213"/>
      <c r="H121" s="213"/>
      <c r="I121" s="213"/>
    </row>
    <row r="122" spans="5:9" x14ac:dyDescent="0.2">
      <c r="E122" s="213"/>
      <c r="F122" s="213"/>
      <c r="G122" s="213"/>
      <c r="H122" s="213"/>
      <c r="I122" s="213"/>
    </row>
    <row r="123" spans="5:9" x14ac:dyDescent="0.2">
      <c r="E123" s="213"/>
      <c r="F123" s="213"/>
      <c r="G123" s="213"/>
      <c r="H123" s="213"/>
      <c r="I123" s="213"/>
    </row>
    <row r="124" spans="5:9" x14ac:dyDescent="0.2">
      <c r="E124" s="213"/>
      <c r="F124" s="213"/>
      <c r="G124" s="213"/>
      <c r="H124" s="213"/>
      <c r="I124" s="213"/>
    </row>
    <row r="125" spans="5:9" x14ac:dyDescent="0.2">
      <c r="E125" s="213"/>
      <c r="F125" s="213"/>
      <c r="G125" s="213"/>
      <c r="H125" s="213"/>
      <c r="I125" s="213"/>
    </row>
    <row r="126" spans="5:9" x14ac:dyDescent="0.2">
      <c r="E126" s="213"/>
      <c r="F126" s="213"/>
      <c r="G126" s="213"/>
      <c r="H126" s="213"/>
      <c r="I126" s="213"/>
    </row>
    <row r="357" spans="5:9" x14ac:dyDescent="0.2">
      <c r="E357" s="213"/>
      <c r="F357" s="213"/>
      <c r="G357" s="213"/>
      <c r="H357" s="213"/>
      <c r="I357" s="213"/>
    </row>
    <row r="358" spans="5:9" x14ac:dyDescent="0.2">
      <c r="E358" s="213"/>
      <c r="F358" s="213"/>
      <c r="G358" s="213"/>
      <c r="H358" s="213"/>
      <c r="I358" s="213"/>
    </row>
    <row r="359" spans="5:9" x14ac:dyDescent="0.2">
      <c r="E359" s="213"/>
      <c r="F359" s="213"/>
      <c r="G359" s="213"/>
      <c r="H359" s="213"/>
      <c r="I359" s="213"/>
    </row>
    <row r="360" spans="5:9" x14ac:dyDescent="0.2">
      <c r="E360" s="213"/>
      <c r="F360" s="213"/>
      <c r="G360" s="213"/>
      <c r="H360" s="213"/>
      <c r="I360" s="213"/>
    </row>
    <row r="361" spans="5:9" x14ac:dyDescent="0.2">
      <c r="E361" s="213"/>
      <c r="F361" s="213"/>
      <c r="G361" s="213"/>
      <c r="H361" s="213"/>
      <c r="I361" s="213"/>
    </row>
    <row r="362" spans="5:9" x14ac:dyDescent="0.2">
      <c r="E362" s="213"/>
      <c r="F362" s="213"/>
      <c r="G362" s="213"/>
      <c r="H362" s="213"/>
      <c r="I362" s="213"/>
    </row>
    <row r="363" spans="5:9" x14ac:dyDescent="0.2">
      <c r="E363" s="213"/>
      <c r="F363" s="213"/>
      <c r="G363" s="213"/>
      <c r="H363" s="213"/>
      <c r="I363" s="213"/>
    </row>
    <row r="364" spans="5:9" x14ac:dyDescent="0.2">
      <c r="E364" s="213"/>
      <c r="F364" s="213"/>
      <c r="G364" s="213"/>
      <c r="H364" s="213"/>
      <c r="I364" s="213"/>
    </row>
  </sheetData>
  <mergeCells count="23">
    <mergeCell ref="E41:I41"/>
    <mergeCell ref="B1:C1"/>
    <mergeCell ref="F6:G6"/>
    <mergeCell ref="H6:I6"/>
    <mergeCell ref="F29:G29"/>
    <mergeCell ref="H29:I29"/>
    <mergeCell ref="E85:I85"/>
    <mergeCell ref="E42:I42"/>
    <mergeCell ref="E43:I43"/>
    <mergeCell ref="E44:I44"/>
    <mergeCell ref="E45:I45"/>
    <mergeCell ref="E46:I46"/>
    <mergeCell ref="E47:I47"/>
    <mergeCell ref="F51:G51"/>
    <mergeCell ref="H51:I51"/>
    <mergeCell ref="F71:G71"/>
    <mergeCell ref="H71:I71"/>
    <mergeCell ref="E84:I84"/>
    <mergeCell ref="E86:I86"/>
    <mergeCell ref="E87:I87"/>
    <mergeCell ref="E88:I88"/>
    <mergeCell ref="E89:I89"/>
    <mergeCell ref="E90:I90"/>
  </mergeCells>
  <printOptions horizontalCentered="1"/>
  <pageMargins left="0.23622047244094491" right="0.23622047244094491" top="0.74803149606299213" bottom="0.74803149606299213" header="0.31496062992125984" footer="0.31496062992125984"/>
  <pageSetup paperSize="9" scale="98" fitToHeight="0" orientation="portrait" r:id="rId1"/>
  <rowBreaks count="1" manualBreakCount="1">
    <brk id="48" min="4" max="8" man="1"/>
  </rowBreaks>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4b2c377-c74f-46b8-b62e-9cefa93d8fc8" ContentTypeId="0x010100B7B479F47583304BA8B631462CC772D7" PreviousValue="true"/>
</file>

<file path=customXml/item3.xml><?xml version="1.0" encoding="utf-8"?>
<p:properties xmlns:p="http://schemas.microsoft.com/office/2006/metadata/properties" xmlns:xsi="http://www.w3.org/2001/XMLSchema-instance" xmlns:pc="http://schemas.microsoft.com/office/infopath/2007/PartnerControls">
  <documentManagement>
    <of934ccb37d6451ba60cdb89c1817167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of934ccb37d6451ba60cdb89c1817167>
    <Security_x0020_Classification xmlns="a334ba3b-e131-42d3-95f3-2728f5a41884">OFFICIAL</Security_x0020_Classification>
    <Original_x0020_Date_x0020_Created xmlns="a334ba3b-e131-42d3-95f3-2728f5a41884" xsi:nil="true"/>
    <TaxCatchAll xmlns="a334ba3b-e131-42d3-95f3-2728f5a41884">
      <Value>2</Value>
      <Value>1</Value>
    </TaxCatchAll>
    <e0fcb3f570964638902a63147cd98219 xmlns="a334ba3b-e131-42d3-95f3-2728f5a41884">
      <Terms xmlns="http://schemas.microsoft.com/office/infopath/2007/PartnerControls">
        <TermInfo xmlns="http://schemas.microsoft.com/office/infopath/2007/PartnerControls">
          <TermName xmlns="http://schemas.microsoft.com/office/infopath/2007/PartnerControls">Accounting and Framework</TermName>
          <TermId xmlns="http://schemas.microsoft.com/office/infopath/2007/PartnerControls">05436862-e97f-4424-a21d-d4053053aa0f</TermId>
        </TermInfo>
      </Terms>
    </e0fcb3f570964638902a63147cd98219>
    <TaxKeywordTaxHTField xmlns="a334ba3b-e131-42d3-95f3-2728f5a41884">
      <Terms xmlns="http://schemas.microsoft.com/office/infopath/2007/PartnerControls">
        <TermInfo xmlns="http://schemas.microsoft.com/office/infopath/2007/PartnerControls">
          <TermName xmlns="http://schemas.microsoft.com/office/infopath/2007/PartnerControls">[SEC=OFFICIAL]</TermName>
          <TermId xmlns="http://schemas.microsoft.com/office/infopath/2007/PartnerControls">00000000-0000-0000-0000-000000000000</TermId>
        </TermInfo>
      </Terms>
    </TaxKeywordTaxHTField>
    <lf395e0388bc45bfb8642f07b9d090f4 xmlns="a334ba3b-e131-42d3-95f3-2728f5a41884">
      <Terms xmlns="http://schemas.microsoft.com/office/infopath/2007/PartnerControls"/>
    </lf395e0388bc45bfb8642f07b9d090f4>
    <f0888ba7078d4a1bac90b097c1ed0fad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f0888ba7078d4a1bac90b097c1ed0fad>
    <_dlc_DocId xmlns="6a7e9632-768a-49bf-85ac-c69233ab2a52">FIN33504-1449590144-36839</_dlc_DocId>
    <_dlc_DocIdUrl xmlns="6a7e9632-768a-49bf-85ac-c69233ab2a52">
      <Url>https://financegovau.sharepoint.com/sites/M365_DoF_50033504/_layouts/15/DocIdRedir.aspx?ID=FIN33504-1449590144-36839</Url>
      <Description>FIN33504-1449590144-36839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Finance Document" ma:contentTypeID="0x010100B7B479F47583304BA8B631462CC772D70056E4B63DA7C60E4FB865DA55A9025C19" ma:contentTypeVersion="32" ma:contentTypeDescription="Create a new document." ma:contentTypeScope="" ma:versionID="12a8c9237f1ab8b232c2a52273381ec7">
  <xsd:schema xmlns:xsd="http://www.w3.org/2001/XMLSchema" xmlns:xs="http://www.w3.org/2001/XMLSchema" xmlns:p="http://schemas.microsoft.com/office/2006/metadata/properties" xmlns:ns2="a334ba3b-e131-42d3-95f3-2728f5a41884" xmlns:ns3="6a7e9632-768a-49bf-85ac-c69233ab2a52" xmlns:ns4="6f76d6a1-ce98-4a01-b99b-f2aa06952a0d" targetNamespace="http://schemas.microsoft.com/office/2006/metadata/properties" ma:root="true" ma:fieldsID="b2a0bf7219346ca9dac0cb571f681e4a" ns2:_="" ns3:_="" ns4:_="">
    <xsd:import namespace="a334ba3b-e131-42d3-95f3-2728f5a41884"/>
    <xsd:import namespace="6a7e9632-768a-49bf-85ac-c69233ab2a52"/>
    <xsd:import namespace="6f76d6a1-ce98-4a01-b99b-f2aa06952a0d"/>
    <xsd:element name="properties">
      <xsd:complexType>
        <xsd:sequence>
          <xsd:element name="documentManagement">
            <xsd:complexType>
              <xsd:all>
                <xsd:element ref="ns2:Security_x0020_Classification" minOccurs="0"/>
                <xsd:element ref="ns2:Original_x0020_Date_x0020_Created" minOccurs="0"/>
                <xsd:element ref="ns2:TaxCatchAllLabel" minOccurs="0"/>
                <xsd:element ref="ns2:e0fcb3f570964638902a63147cd98219" minOccurs="0"/>
                <xsd:element ref="ns2:f0888ba7078d4a1bac90b097c1ed0fad" minOccurs="0"/>
                <xsd:element ref="ns2:of934ccb37d6451ba60cdb89c1817167" minOccurs="0"/>
                <xsd:element ref="ns2:TaxKeywordTaxHTField" minOccurs="0"/>
                <xsd:element ref="ns2:lf395e0388bc45bfb8642f07b9d090f4" minOccurs="0"/>
                <xsd:element ref="ns2:TaxCatchAll" minOccurs="0"/>
                <xsd:element ref="ns3:SharedWithDetails" minOccurs="0"/>
                <xsd:element ref="ns4:MediaServiceMetadata" minOccurs="0"/>
                <xsd:element ref="ns4:MediaServiceFastMetadata" minOccurs="0"/>
                <xsd:element ref="ns4:MediaServiceDateTaken" minOccurs="0"/>
                <xsd:element ref="ns4:MediaLengthInSeconds" minOccurs="0"/>
                <xsd:element ref="ns3:SharedWithUsers" minOccurs="0"/>
                <xsd:element ref="ns3:_dlc_DocId" minOccurs="0"/>
                <xsd:element ref="ns3:_dlc_DocIdUrl" minOccurs="0"/>
                <xsd:element ref="ns3:_dlc_DocIdPersistId"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4ba3b-e131-42d3-95f3-2728f5a41884"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hidden="true" ma:internalName="Security_x0020_Classification" ma:readOnly="false">
      <xsd:simpleType>
        <xsd:union memberTypes="dms:Text">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enumeration value="PROTECTED:CABINET"/>
            </xsd:restriction>
          </xsd:simpleType>
        </xsd:union>
      </xsd:simpleType>
    </xsd:element>
    <xsd:element name="Original_x0020_Date_x0020_Created" ma:index="8" nillable="true" ma:displayName="Original Date Created" ma:default="" ma:format="DateOnly" ma:internalName="Original_x0020_Date_x0020_Created">
      <xsd:simpleType>
        <xsd:restriction base="dms:DateTime"/>
      </xsd:simpleType>
    </xsd:element>
    <xsd:element name="TaxCatchAllLabel" ma:index="9" nillable="true" ma:displayName="Taxonomy Catch All Column1" ma:hidden="true" ma:list="{2141ea2a-3c96-46ca-8683-48bf94d5695b}" ma:internalName="TaxCatchAllLabel" ma:readOnly="true" ma:showField="CatchAllDataLabel" ma:web="6a7e9632-768a-49bf-85ac-c69233ab2a52">
      <xsd:complexType>
        <xsd:complexContent>
          <xsd:extension base="dms:MultiChoiceLookup">
            <xsd:sequence>
              <xsd:element name="Value" type="dms:Lookup" maxOccurs="unbounded" minOccurs="0" nillable="true"/>
            </xsd:sequence>
          </xsd:extension>
        </xsd:complexContent>
      </xsd:complexType>
    </xsd:element>
    <xsd:element name="e0fcb3f570964638902a63147cd98219" ma:index="11" nillable="true" ma:taxonomy="true" ma:internalName="e0fcb3f570964638902a63147cd98219" ma:taxonomyFieldName="Organisation_x0020_Unit" ma:displayName="Organisation Unit" ma:default="2;#Accounting and Framework|05436862-e97f-4424-a21d-d4053053aa0f" ma:fieldId="{e0fcb3f5-7096-4638-902a-63147cd98219}" ma:sspId="c4b2c377-c74f-46b8-b62e-9cefa93d8fc8" ma:termSetId="642ac736-c0d1-48cf-939c-a81b0e893448" ma:anchorId="00000000-0000-0000-0000-000000000000" ma:open="false" ma:isKeyword="false">
      <xsd:complexType>
        <xsd:sequence>
          <xsd:element ref="pc:Terms" minOccurs="0" maxOccurs="1"/>
        </xsd:sequence>
      </xsd:complexType>
    </xsd:element>
    <xsd:element name="f0888ba7078d4a1bac90b097c1ed0fad" ma:index="13" nillable="true" ma:taxonomy="true" ma:internalName="f0888ba7078d4a1bac90b097c1ed0fad" ma:taxonomyFieldName="Initiating_x0020_Entity" ma:displayName="Initiating Entity" ma:default="1;#Department of Finance|fd660e8f-8f31-49bd-92a3-d31d4da31afe" ma:fieldId="{f0888ba7-078d-4a1b-ac90-b097c1ed0fad}"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of934ccb37d6451ba60cdb89c1817167" ma:index="15" nillable="true" ma:taxonomy="true" ma:internalName="of934ccb37d6451ba60cdb89c1817167" ma:taxonomyFieldName="About_x0020_Entity" ma:displayName="About Entity" ma:default="1;#Department of Finance|fd660e8f-8f31-49bd-92a3-d31d4da31afe" ma:fieldId="{8f934ccb-37d6-451b-a60c-db89c1817167}"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4b2c377-c74f-46b8-b62e-9cefa93d8fc8" ma:termSetId="00000000-0000-0000-0000-000000000000" ma:anchorId="00000000-0000-0000-0000-000000000000" ma:open="true" ma:isKeyword="true">
      <xsd:complexType>
        <xsd:sequence>
          <xsd:element ref="pc:Terms" minOccurs="0" maxOccurs="1"/>
        </xsd:sequence>
      </xsd:complexType>
    </xsd:element>
    <xsd:element name="lf395e0388bc45bfb8642f07b9d090f4" ma:index="20" nillable="true" ma:taxonomy="true" ma:internalName="lf395e0388bc45bfb8642f07b9d090f4" ma:taxonomyFieldName="Function_x0020_and_x0020_Activity" ma:displayName="Function and Activity" ma:default="" ma:fieldId="{5f395e03-88bc-45bf-b864-2f07b9d090f4}" ma:sspId="c4b2c377-c74f-46b8-b62e-9cefa93d8fc8" ma:termSetId="d6a09c5b-e950-47cc-8e6b-7e27719f9f0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2141ea2a-3c96-46ca-8683-48bf94d5695b}" ma:internalName="TaxCatchAll" ma:showField="CatchAllData" ma:web="6a7e9632-768a-49bf-85ac-c69233ab2a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7e9632-768a-49bf-85ac-c69233ab2a52" elementFormDefault="qualified">
    <xsd:import namespace="http://schemas.microsoft.com/office/2006/documentManagement/types"/>
    <xsd:import namespace="http://schemas.microsoft.com/office/infopath/2007/PartnerControls"/>
    <xsd:element name="SharedWithDetails" ma:index="22" nillable="true" ma:displayName="Shared With Details" ma:internalName="SharedWithDetails" ma:readOnly="true">
      <xsd:simpleType>
        <xsd:restriction base="dms:Note">
          <xsd:maxLength value="255"/>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f76d6a1-ce98-4a01-b99b-f2aa06952a0d"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F2F52-12BF-4A9B-87F6-F033D3725181}">
  <ds:schemaRefs>
    <ds:schemaRef ds:uri="http://schemas.microsoft.com/sharepoint/v3/contenttype/forms"/>
  </ds:schemaRefs>
</ds:datastoreItem>
</file>

<file path=customXml/itemProps2.xml><?xml version="1.0" encoding="utf-8"?>
<ds:datastoreItem xmlns:ds="http://schemas.openxmlformats.org/officeDocument/2006/customXml" ds:itemID="{95E5ACCB-175A-4EBD-AB77-27F34451A1C0}">
  <ds:schemaRefs>
    <ds:schemaRef ds:uri="Microsoft.SharePoint.Taxonomy.ContentTypeSync"/>
  </ds:schemaRefs>
</ds:datastoreItem>
</file>

<file path=customXml/itemProps3.xml><?xml version="1.0" encoding="utf-8"?>
<ds:datastoreItem xmlns:ds="http://schemas.openxmlformats.org/officeDocument/2006/customXml" ds:itemID="{F555F3CD-A8F3-4420-92F9-01ABBB0655B8}">
  <ds:schemaRefs>
    <ds:schemaRef ds:uri="6a7e9632-768a-49bf-85ac-c69233ab2a52"/>
    <ds:schemaRef ds:uri="6f76d6a1-ce98-4a01-b99b-f2aa06952a0d"/>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http://purl.org/dc/elements/1.1/"/>
    <ds:schemaRef ds:uri="a334ba3b-e131-42d3-95f3-2728f5a41884"/>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425C958B-D747-4E2B-9853-6855FC3698AF}">
  <ds:schemaRefs>
    <ds:schemaRef ds:uri="http://schemas.microsoft.com/sharepoint/events"/>
  </ds:schemaRefs>
</ds:datastoreItem>
</file>

<file path=customXml/itemProps5.xml><?xml version="1.0" encoding="utf-8"?>
<ds:datastoreItem xmlns:ds="http://schemas.openxmlformats.org/officeDocument/2006/customXml" ds:itemID="{CE0E6858-8464-48B1-A866-7F3AD65BA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4ba3b-e131-42d3-95f3-2728f5a41884"/>
    <ds:schemaRef ds:uri="6a7e9632-768a-49bf-85ac-c69233ab2a52"/>
    <ds:schemaRef ds:uri="6f76d6a1-ce98-4a01-b99b-f2aa06952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51</vt:i4>
      </vt:variant>
    </vt:vector>
  </HeadingPairs>
  <TitlesOfParts>
    <vt:vector size="100" baseType="lpstr">
      <vt:lpstr>Cover</vt:lpstr>
      <vt:lpstr>Validations</vt:lpstr>
      <vt:lpstr>Guidance</vt:lpstr>
      <vt:lpstr>Contents</vt:lpstr>
      <vt:lpstr>Certification</vt:lpstr>
      <vt:lpstr>STRUCTURE</vt:lpstr>
      <vt:lpstr>DeptIS</vt:lpstr>
      <vt:lpstr>DeptBS</vt:lpstr>
      <vt:lpstr>DeptCE</vt:lpstr>
      <vt:lpstr>DeptCF</vt:lpstr>
      <vt:lpstr>AdminIS</vt:lpstr>
      <vt:lpstr>AdminBS</vt:lpstr>
      <vt:lpstr>AdminCE</vt:lpstr>
      <vt:lpstr>AdminCF</vt:lpstr>
      <vt:lpstr>Overview</vt:lpstr>
      <vt:lpstr>FPE1.1</vt:lpstr>
      <vt:lpstr>FPE1.2</vt:lpstr>
      <vt:lpstr>FPE2.1</vt:lpstr>
      <vt:lpstr>FPE2.2</vt:lpstr>
      <vt:lpstr>FPO3.1</vt:lpstr>
      <vt:lpstr>FPOPPE3.2</vt:lpstr>
      <vt:lpstr>FPOPPEA3.2</vt:lpstr>
      <vt:lpstr>FPO3.2</vt:lpstr>
      <vt:lpstr>FPO3.3</vt:lpstr>
      <vt:lpstr>FPO3.4</vt:lpstr>
      <vt:lpstr>FPO3.5</vt:lpstr>
      <vt:lpstr>FPO4.1</vt:lpstr>
      <vt:lpstr>FPOPPE4.2</vt:lpstr>
      <vt:lpstr>FPO4.2</vt:lpstr>
      <vt:lpstr>FPO4.3</vt:lpstr>
      <vt:lpstr>FPO4.4</vt:lpstr>
      <vt:lpstr>FPO4.5</vt:lpstr>
      <vt:lpstr>F5.1</vt:lpstr>
      <vt:lpstr>F5.2</vt:lpstr>
      <vt:lpstr>F5.3</vt:lpstr>
      <vt:lpstr>F5.4</vt:lpstr>
      <vt:lpstr>PR6.1</vt:lpstr>
      <vt:lpstr>PR6.2</vt:lpstr>
      <vt:lpstr>PR6.3</vt:lpstr>
      <vt:lpstr>MU7.1</vt:lpstr>
      <vt:lpstr>MU7.2</vt:lpstr>
      <vt:lpstr>MUA7.2</vt:lpstr>
      <vt:lpstr>MU7.3</vt:lpstr>
      <vt:lpstr>MUA7.3</vt:lpstr>
      <vt:lpstr>MU7.4</vt:lpstr>
      <vt:lpstr>MU7.5</vt:lpstr>
      <vt:lpstr>OI8.1</vt:lpstr>
      <vt:lpstr>OI8.2</vt:lpstr>
      <vt:lpstr>OI8.3</vt:lpstr>
      <vt:lpstr>DeptIS!Guidance</vt:lpstr>
      <vt:lpstr>AdminBS!Print_Area</vt:lpstr>
      <vt:lpstr>AdminCE!Print_Area</vt:lpstr>
      <vt:lpstr>AdminCF!Print_Area</vt:lpstr>
      <vt:lpstr>AdminIS!Print_Area</vt:lpstr>
      <vt:lpstr>Certification!Print_Area</vt:lpstr>
      <vt:lpstr>Contents!Print_Area</vt:lpstr>
      <vt:lpstr>Cover!Print_Area</vt:lpstr>
      <vt:lpstr>DeptBS!Print_Area</vt:lpstr>
      <vt:lpstr>DeptCE!Print_Area</vt:lpstr>
      <vt:lpstr>DeptCF!Print_Area</vt:lpstr>
      <vt:lpstr>DeptIS!Print_Area</vt:lpstr>
      <vt:lpstr>F5.1!Print_Area</vt:lpstr>
      <vt:lpstr>F5.2!Print_Area</vt:lpstr>
      <vt:lpstr>F5.3!Print_Area</vt:lpstr>
      <vt:lpstr>F5.4!Print_Area</vt:lpstr>
      <vt:lpstr>FPE1.1!Print_Area</vt:lpstr>
      <vt:lpstr>FPE1.2!Print_Area</vt:lpstr>
      <vt:lpstr>FPE2.1!Print_Area</vt:lpstr>
      <vt:lpstr>FPE2.2!Print_Area</vt:lpstr>
      <vt:lpstr>FPO3.1!Print_Area</vt:lpstr>
      <vt:lpstr>FPO3.2!Print_Area</vt:lpstr>
      <vt:lpstr>FPO3.3!Print_Area</vt:lpstr>
      <vt:lpstr>FPO3.4!Print_Area</vt:lpstr>
      <vt:lpstr>FPO3.5!Print_Area</vt:lpstr>
      <vt:lpstr>FPO4.1!Print_Area</vt:lpstr>
      <vt:lpstr>FPO4.2!Print_Area</vt:lpstr>
      <vt:lpstr>FPO4.3!Print_Area</vt:lpstr>
      <vt:lpstr>FPO4.4!Print_Area</vt:lpstr>
      <vt:lpstr>FPO4.5!Print_Area</vt:lpstr>
      <vt:lpstr>FPOPPE3.2!Print_Area</vt:lpstr>
      <vt:lpstr>FPOPPE4.2!Print_Area</vt:lpstr>
      <vt:lpstr>FPOPPEA3.2!Print_Area</vt:lpstr>
      <vt:lpstr>Guidance!Print_Area</vt:lpstr>
      <vt:lpstr>MU7.1!Print_Area</vt:lpstr>
      <vt:lpstr>MU7.2!Print_Area</vt:lpstr>
      <vt:lpstr>MU7.3!Print_Area</vt:lpstr>
      <vt:lpstr>MU7.4!Print_Area</vt:lpstr>
      <vt:lpstr>MU7.5!Print_Area</vt:lpstr>
      <vt:lpstr>MUA7.2!Print_Area</vt:lpstr>
      <vt:lpstr>MUA7.3!Print_Area</vt:lpstr>
      <vt:lpstr>OI8.1!Print_Area</vt:lpstr>
      <vt:lpstr>OI8.2!Print_Area</vt:lpstr>
      <vt:lpstr>OI8.3!Print_Area</vt:lpstr>
      <vt:lpstr>Overview!Print_Area</vt:lpstr>
      <vt:lpstr>PR6.1!Print_Area</vt:lpstr>
      <vt:lpstr>PR6.2!Print_Area</vt:lpstr>
      <vt:lpstr>PR6.3!Print_Area</vt:lpstr>
      <vt:lpstr>Validations!Print_Area</vt:lpstr>
      <vt:lpstr>FPO3.4!Print_Titles</vt:lpstr>
      <vt:lpstr>MUA7.3!Print_Titles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Veide, Mark</dc:creator>
  <cp:keywords>[SEC=OFFICIAL]</cp:keywords>
  <dc:description/>
  <cp:lastModifiedBy>Bi, Betty</cp:lastModifiedBy>
  <cp:revision/>
  <cp:lastPrinted>2025-01-30T00:16:41Z</cp:lastPrinted>
  <dcterms:created xsi:type="dcterms:W3CDTF">2015-06-05T18:17:20Z</dcterms:created>
  <dcterms:modified xsi:type="dcterms:W3CDTF">2025-01-30T04:08:31Z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PM_Note">
    <vt:lpwstr/>
  </property>
  <property fmtid="{D5CDD505-2E9C-101B-9397-08002B2CF9AE}" pid="6" name="PMHMAC">
    <vt:lpwstr>v=2022.1;a=SHA256;h=D47894B6A15D8DB7CA3E6F857849475ED050327F355DC67326086DF2D9D186A1</vt:lpwstr>
  </property>
  <property fmtid="{D5CDD505-2E9C-101B-9397-08002B2CF9AE}" pid="7" name="PM_Qualifier">
    <vt:lpwstr/>
  </property>
  <property fmtid="{D5CDD505-2E9C-101B-9397-08002B2CF9AE}" pid="8" name="PM_SecurityClassification">
    <vt:lpwstr>OFFICIAL</vt:lpwstr>
  </property>
  <property fmtid="{D5CDD505-2E9C-101B-9397-08002B2CF9AE}" pid="9" name="PM_ProtectiveMarkingValue_Header">
    <vt:lpwstr>OFFICIAL</vt:lpwstr>
  </property>
  <property fmtid="{D5CDD505-2E9C-101B-9397-08002B2CF9AE}" pid="10" name="PM_OriginationTimeStamp">
    <vt:lpwstr>2023-10-19T23:48:32Z</vt:lpwstr>
  </property>
  <property fmtid="{D5CDD505-2E9C-101B-9397-08002B2CF9AE}" pid="11" name="PM_Markers">
    <vt:lpwstr/>
  </property>
  <property fmtid="{D5CDD505-2E9C-101B-9397-08002B2CF9AE}" pid="12" name="MSIP_Label_87d6481e-ccdd-4ab6-8b26-05a0df5699e7_Name">
    <vt:lpwstr>OFFICIAL</vt:lpwstr>
  </property>
  <property fmtid="{D5CDD505-2E9C-101B-9397-08002B2CF9AE}" pid="13" name="MSIP_Label_87d6481e-ccdd-4ab6-8b26-05a0df5699e7_SiteId">
    <vt:lpwstr>08954cee-4782-4ff6-9ad5-1997dccef4b0</vt:lpwstr>
  </property>
  <property fmtid="{D5CDD505-2E9C-101B-9397-08002B2CF9AE}" pid="14" name="MSIP_Label_87d6481e-ccdd-4ab6-8b26-05a0df5699e7_Enabled">
    <vt:lpwstr>true</vt:lpwstr>
  </property>
  <property fmtid="{D5CDD505-2E9C-101B-9397-08002B2CF9AE}" pid="15" name="PM_OriginatorUserAccountName_SHA256">
    <vt:lpwstr>2A55A6222944FB68D00251057E42430AD76AA30F8681E6C38AA470A4D840442C</vt:lpwstr>
  </property>
  <property fmtid="{D5CDD505-2E9C-101B-9397-08002B2CF9AE}" pid="16" name="MSIP_Label_87d6481e-ccdd-4ab6-8b26-05a0df5699e7_SetDate">
    <vt:lpwstr>2023-10-19T23:48:32Z</vt:lpwstr>
  </property>
  <property fmtid="{D5CDD505-2E9C-101B-9397-08002B2CF9AE}" pid="17" name="MSIP_Label_87d6481e-ccdd-4ab6-8b26-05a0df5699e7_Method">
    <vt:lpwstr>Privileged</vt:lpwstr>
  </property>
  <property fmtid="{D5CDD505-2E9C-101B-9397-08002B2CF9AE}" pid="18" name="MSIP_Label_87d6481e-ccdd-4ab6-8b26-05a0df5699e7_ContentBits">
    <vt:lpwstr>0</vt:lpwstr>
  </property>
  <property fmtid="{D5CDD505-2E9C-101B-9397-08002B2CF9AE}" pid="19" name="MSIP_Label_87d6481e-ccdd-4ab6-8b26-05a0df5699e7_ActionId">
    <vt:lpwstr>dba17bfef87b47d2bed5c1bf7eb66e25</vt:lpwstr>
  </property>
  <property fmtid="{D5CDD505-2E9C-101B-9397-08002B2CF9AE}" pid="20" name="PM_InsertionValue">
    <vt:lpwstr>OFFICIAL</vt:lpwstr>
  </property>
  <property fmtid="{D5CDD505-2E9C-101B-9397-08002B2CF9AE}" pid="21" name="PM_Originator_Hash_SHA1">
    <vt:lpwstr>82E00C5EFC711A179400F79EB95011B288DE0DCA</vt:lpwstr>
  </property>
  <property fmtid="{D5CDD505-2E9C-101B-9397-08002B2CF9AE}" pid="22" name="PM_DisplayValueSecClassificationWithQualifier">
    <vt:lpwstr>OFFICIAL</vt:lpwstr>
  </property>
  <property fmtid="{D5CDD505-2E9C-101B-9397-08002B2CF9AE}" pid="23" name="PM_Originating_FileId">
    <vt:lpwstr>F221AE2D3BC142438C82074A380BC80D</vt:lpwstr>
  </property>
  <property fmtid="{D5CDD505-2E9C-101B-9397-08002B2CF9AE}" pid="24" name="PM_ProtectiveMarkingValue_Footer">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ProtectiveMarkingImage_Footer">
    <vt:lpwstr>C:\Program Files\Common Files\janusNET Shared\janusSEAL\Images\DocumentSlashBlue.png</vt:lpwstr>
  </property>
  <property fmtid="{D5CDD505-2E9C-101B-9397-08002B2CF9AE}" pid="27" name="PM_Display">
    <vt:lpwstr>OFFICIAL</vt:lpwstr>
  </property>
  <property fmtid="{D5CDD505-2E9C-101B-9397-08002B2CF9AE}" pid="28" name="PM_OriginatorDomainName_SHA256">
    <vt:lpwstr>325440F6CA31C4C3BCE4433552DC42928CAAD3E2731ABE35FDE729ECEB763AF0</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_Prev">
    <vt:lpwstr>72394A6AA772CDB9E82693CC910FAC2F</vt:lpwstr>
  </property>
  <property fmtid="{D5CDD505-2E9C-101B-9397-08002B2CF9AE}" pid="32" name="PM_Hash_Salt">
    <vt:lpwstr>5FB5E94162F46D0782C2089F445EB17A</vt:lpwstr>
  </property>
  <property fmtid="{D5CDD505-2E9C-101B-9397-08002B2CF9AE}" pid="33" name="PM_Hash_SHA1">
    <vt:lpwstr>8F0EB7DA24D40135953C9082AE57BD09786F29C9</vt:lpwstr>
  </property>
  <property fmtid="{D5CDD505-2E9C-101B-9397-08002B2CF9AE}" pid="34" name="PM_PrintOutPlacement_XLS">
    <vt:lpwstr/>
  </property>
  <property fmtid="{D5CDD505-2E9C-101B-9397-08002B2CF9AE}" pid="35" name="PM_SecurityClassification_Prev">
    <vt:lpwstr>OFFICIAL</vt:lpwstr>
  </property>
  <property fmtid="{D5CDD505-2E9C-101B-9397-08002B2CF9AE}" pid="36" name="PM_Qualifier_Prev">
    <vt:lpwstr/>
  </property>
  <property fmtid="{D5CDD505-2E9C-101B-9397-08002B2CF9AE}" pid="37" name="ContentTypeId">
    <vt:lpwstr>0x010100B7B479F47583304BA8B631462CC772D70056E4B63DA7C60E4FB865DA55A9025C19</vt:lpwstr>
  </property>
  <property fmtid="{D5CDD505-2E9C-101B-9397-08002B2CF9AE}" pid="38" name="TaxKeyword">
    <vt:lpwstr>26;#[SEC=OFFICIAL]|07351cc0-de73-4913-be2f-56f124cbf8bb</vt:lpwstr>
  </property>
  <property fmtid="{D5CDD505-2E9C-101B-9397-08002B2CF9AE}" pid="39" name="_dlc_DocIdItemGuid">
    <vt:lpwstr>d284fe2c-27b6-4a07-8721-ca2bf9a2c2cd</vt:lpwstr>
  </property>
  <property fmtid="{D5CDD505-2E9C-101B-9397-08002B2CF9AE}" pid="40" name="About Entity">
    <vt:lpwstr>1;#Department of Finance|fd660e8f-8f31-49bd-92a3-d31d4da31afe</vt:lpwstr>
  </property>
  <property fmtid="{D5CDD505-2E9C-101B-9397-08002B2CF9AE}" pid="41" name="Initiating Entity">
    <vt:lpwstr>1;#Department of Finance|fd660e8f-8f31-49bd-92a3-d31d4da31afe</vt:lpwstr>
  </property>
  <property fmtid="{D5CDD505-2E9C-101B-9397-08002B2CF9AE}" pid="42" name="Organisation Unit">
    <vt:lpwstr>2;#Accounting and Framework|05436862-e97f-4424-a21d-d4053053aa0f</vt:lpwstr>
  </property>
  <property fmtid="{D5CDD505-2E9C-101B-9397-08002B2CF9AE}" pid="43" name="Function and Activity">
    <vt:lpwstr/>
  </property>
  <property fmtid="{D5CDD505-2E9C-101B-9397-08002B2CF9AE}" pid="44" name="Organisation_x0020_Unit">
    <vt:lpwstr>2;#Accounting and Framework|05436862-e97f-4424-a21d-d4053053aa0f</vt:lpwstr>
  </property>
  <property fmtid="{D5CDD505-2E9C-101B-9397-08002B2CF9AE}" pid="45" name="About_x0020_Entity">
    <vt:lpwstr>1;#Department of Finance|fd660e8f-8f31-49bd-92a3-d31d4da31afe</vt:lpwstr>
  </property>
  <property fmtid="{D5CDD505-2E9C-101B-9397-08002B2CF9AE}" pid="46" name="Function_x0020_and_x0020_Activity">
    <vt:lpwstr/>
  </property>
  <property fmtid="{D5CDD505-2E9C-101B-9397-08002B2CF9AE}" pid="47" name="Initiating_x0020_Entity">
    <vt:lpwstr>1;#Department of Finance|fd660e8f-8f31-49bd-92a3-d31d4da31afe</vt:lpwstr>
  </property>
</Properties>
</file>