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ustomProperty2.bin" ContentType="application/vnd.openxmlformats-officedocument.spreadsheetml.customProperty"/>
  <Override PartName="/xl/drawings/drawing20.xml" ContentType="application/vnd.openxmlformats-officedocument.drawing+xml"/>
  <Override PartName="/xl/customProperty3.bin" ContentType="application/vnd.openxmlformats-officedocument.spreadsheetml.customProperty"/>
  <Override PartName="/xl/drawings/drawing21.xml" ContentType="application/vnd.openxmlformats-officedocument.drawing+xml"/>
  <Override PartName="/xl/customProperty4.bin" ContentType="application/vnd.openxmlformats-officedocument.spreadsheetml.customProperty"/>
  <Override PartName="/xl/drawings/drawing22.xml" ContentType="application/vnd.openxmlformats-officedocument.drawing+xml"/>
  <Override PartName="/xl/customProperty5.bin" ContentType="application/vnd.openxmlformats-officedocument.spreadsheetml.customProperty"/>
  <Override PartName="/xl/drawings/drawing23.xml" ContentType="application/vnd.openxmlformats-officedocument.drawing+xml"/>
  <Override PartName="/xl/customProperty6.bin" ContentType="application/vnd.openxmlformats-officedocument.spreadsheetml.customProperty"/>
  <Override PartName="/xl/drawings/drawing24.xml" ContentType="application/vnd.openxmlformats-officedocument.drawing+xml"/>
  <Override PartName="/xl/customProperty7.bin" ContentType="application/vnd.openxmlformats-officedocument.spreadsheetml.customProperty"/>
  <Override PartName="/xl/drawings/drawing25.xml" ContentType="application/vnd.openxmlformats-officedocument.drawing+xml"/>
  <Override PartName="/xl/customProperty8.bin" ContentType="application/vnd.openxmlformats-officedocument.spreadsheetml.customProperty"/>
  <Override PartName="/xl/drawings/drawing26.xml" ContentType="application/vnd.openxmlformats-officedocument.drawing+xml"/>
  <Override PartName="/xl/customProperty9.bin" ContentType="application/vnd.openxmlformats-officedocument.spreadsheetml.customProperty"/>
  <Override PartName="/xl/drawings/drawing27.xml" ContentType="application/vnd.openxmlformats-officedocument.drawing+xml"/>
  <Override PartName="/xl/customProperty10.bin" ContentType="application/vnd.openxmlformats-officedocument.spreadsheetml.customProperty"/>
  <Override PartName="/xl/drawings/drawing28.xml" ContentType="application/vnd.openxmlformats-officedocument.drawing+xml"/>
  <Override PartName="/xl/customProperty11.bin" ContentType="application/vnd.openxmlformats-officedocument.spreadsheetml.customProperty"/>
  <Override PartName="/xl/drawings/drawing29.xml" ContentType="application/vnd.openxmlformats-officedocument.drawing+xml"/>
  <Override PartName="/xl/customProperty12.bin" ContentType="application/vnd.openxmlformats-officedocument.spreadsheetml.customProperty"/>
  <Override PartName="/xl/drawings/drawing30.xml" ContentType="application/vnd.openxmlformats-officedocument.drawing+xml"/>
  <Override PartName="/xl/customProperty13.bin" ContentType="application/vnd.openxmlformats-officedocument.spreadsheetml.customProperty"/>
  <Override PartName="/xl/drawings/drawing31.xml" ContentType="application/vnd.openxmlformats-officedocument.drawing+xml"/>
  <Override PartName="/xl/customProperty14.bin" ContentType="application/vnd.openxmlformats-officedocument.spreadsheetml.customProperty"/>
  <Override PartName="/xl/drawings/drawing32.xml" ContentType="application/vnd.openxmlformats-officedocument.drawing+xml"/>
  <Override PartName="/xl/customProperty15.bin" ContentType="application/vnd.openxmlformats-officedocument.spreadsheetml.customProperty"/>
  <Override PartName="/xl/drawings/drawing33.xml" ContentType="application/vnd.openxmlformats-officedocument.drawing+xml"/>
  <Override PartName="/xl/customProperty16.bin" ContentType="application/vnd.openxmlformats-officedocument.spreadsheetml.customProperty"/>
  <Override PartName="/xl/drawings/drawing34.xml" ContentType="application/vnd.openxmlformats-officedocument.drawing+xml"/>
  <Override PartName="/xl/customProperty17.bin" ContentType="application/vnd.openxmlformats-officedocument.spreadsheetml.customProperty"/>
  <Override PartName="/xl/drawings/drawing35.xml" ContentType="application/vnd.openxmlformats-officedocument.drawing+xml"/>
  <Override PartName="/xl/customProperty18.bin" ContentType="application/vnd.openxmlformats-officedocument.spreadsheetml.customProperty"/>
  <Override PartName="/xl/drawings/drawing36.xml" ContentType="application/vnd.openxmlformats-officedocument.drawing+xml"/>
  <Override PartName="/xl/customProperty19.bin" ContentType="application/vnd.openxmlformats-officedocument.spreadsheetml.customProperty"/>
  <Override PartName="/xl/drawings/drawing37.xml" ContentType="application/vnd.openxmlformats-officedocument.drawing+xml"/>
  <Override PartName="/xl/customProperty20.bin" ContentType="application/vnd.openxmlformats-officedocument.spreadsheetml.customProperty"/>
  <Override PartName="/xl/drawings/drawing38.xml" ContentType="application/vnd.openxmlformats-officedocument.drawing+xml"/>
  <Override PartName="/xl/customProperty21.bin" ContentType="application/vnd.openxmlformats-officedocument.spreadsheetml.customProperty"/>
  <Override PartName="/xl/drawings/drawing39.xml" ContentType="application/vnd.openxmlformats-officedocument.drawing+xml"/>
  <Override PartName="/xl/customProperty22.bin" ContentType="application/vnd.openxmlformats-officedocument.spreadsheetml.customProperty"/>
  <Override PartName="/xl/drawings/drawing40.xml" ContentType="application/vnd.openxmlformats-officedocument.drawing+xml"/>
  <Override PartName="/xl/customProperty23.bin" ContentType="application/vnd.openxmlformats-officedocument.spreadsheetml.customProperty"/>
  <Override PartName="/xl/drawings/drawing41.xml" ContentType="application/vnd.openxmlformats-officedocument.drawing+xml"/>
  <Override PartName="/xl/customProperty24.bin" ContentType="application/vnd.openxmlformats-officedocument.spreadsheetml.customProperty"/>
  <Override PartName="/xl/drawings/drawing4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ustomProperty25.bin" ContentType="application/vnd.openxmlformats-officedocument.spreadsheetml.customProperty"/>
  <Override PartName="/xl/customProperty26.bin" ContentType="application/vnd.openxmlformats-officedocument.spreadsheetml.customProperty"/>
  <Override PartName="/xl/drawings/drawing43.xml" ContentType="application/vnd.openxmlformats-officedocument.drawing+xml"/>
  <Override PartName="/xl/customProperty27.bin" ContentType="application/vnd.openxmlformats-officedocument.spreadsheetml.customProperty"/>
  <Override PartName="/xl/drawings/drawing4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ustomProperty28.bin" ContentType="application/vnd.openxmlformats-officedocument.spreadsheetml.customProperty"/>
  <Override PartName="/xl/customProperty29.bin" ContentType="application/vnd.openxmlformats-officedocument.spreadsheetml.customProperty"/>
  <Override PartName="/xl/drawings/drawing45.xml" ContentType="application/vnd.openxmlformats-officedocument.drawing+xml"/>
  <Override PartName="/xl/customProperty30.bin" ContentType="application/vnd.openxmlformats-officedocument.spreadsheetml.customProperty"/>
  <Override PartName="/xl/drawings/drawing46.xml" ContentType="application/vnd.openxmlformats-officedocument.drawing+xml"/>
  <Override PartName="/xl/customProperty31.bin" ContentType="application/vnd.openxmlformats-officedocument.spreadsheetml.customProperty"/>
  <Override PartName="/xl/drawings/drawing47.xml" ContentType="application/vnd.openxmlformats-officedocument.drawing+xml"/>
  <Override PartName="/xl/customProperty32.bin" ContentType="application/vnd.openxmlformats-officedocument.spreadsheetml.customProperty"/>
  <Override PartName="/xl/drawings/drawing48.xml" ContentType="application/vnd.openxmlformats-officedocument.drawing+xml"/>
  <Override PartName="/xl/customProperty33.bin" ContentType="application/vnd.openxmlformats-officedocument.spreadsheetml.customProperty"/>
  <Override PartName="/xl/drawings/drawing49.xml" ContentType="application/vnd.openxmlformats-officedocument.drawing+xml"/>
  <Override PartName="/xl/customProperty34.bin" ContentType="application/vnd.openxmlformats-officedocument.spreadsheetml.customProperty"/>
  <Override PartName="/xl/drawings/drawing5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financegovau.sharepoint.com/sites/M365_DoF_50033504/TBF/Financial Reporting/PRIMA/PRIMA 23-24/"/>
    </mc:Choice>
  </mc:AlternateContent>
  <xr:revisionPtr revIDLastSave="1014" documentId="8_{33E3B29A-F895-4C2D-A55C-31D6091D941C}" xr6:coauthVersionLast="47" xr6:coauthVersionMax="47" xr10:uidLastSave="{50988EAA-71DA-4FA8-B2D4-24722DA7C4C4}"/>
  <bookViews>
    <workbookView xWindow="-108" yWindow="-108" windowWidth="30936" windowHeight="16896" tabRatio="870" firstSheet="28" xr2:uid="{00000000-000D-0000-FFFF-FFFF00000000}"/>
  </bookViews>
  <sheets>
    <sheet name="Cover" sheetId="53" r:id="rId1"/>
    <sheet name="Validations" sheetId="142" r:id="rId2"/>
    <sheet name="Guidance" sheetId="56" r:id="rId3"/>
    <sheet name="Contents" sheetId="143" r:id="rId4"/>
    <sheet name="Certification" sheetId="58" r:id="rId5"/>
    <sheet name="STRUCTURE" sheetId="59" r:id="rId6"/>
    <sheet name="DeptIS" sheetId="60" r:id="rId7"/>
    <sheet name="DeptBS" sheetId="4" r:id="rId8"/>
    <sheet name="DeptCE" sheetId="5" r:id="rId9"/>
    <sheet name="DeptCF" sheetId="6" r:id="rId10"/>
    <sheet name="AdminIS" sheetId="7" r:id="rId11"/>
    <sheet name="AdminBS" sheetId="8" r:id="rId12"/>
    <sheet name="AdminCE" sheetId="9" r:id="rId13"/>
    <sheet name="AdminCF" sheetId="10" r:id="rId14"/>
    <sheet name="Overview" sheetId="11" r:id="rId15"/>
    <sheet name="FPE1.1" sheetId="12" r:id="rId16"/>
    <sheet name="FPE1.2" sheetId="61" r:id="rId17"/>
    <sheet name="FPE1.3" sheetId="14" r:id="rId18"/>
    <sheet name="FPE2.1" sheetId="62" r:id="rId19"/>
    <sheet name="FPE2.2" sheetId="138" r:id="rId20"/>
    <sheet name="FPE2.3" sheetId="140" r:id="rId21"/>
    <sheet name="FPO3.1" sheetId="141" r:id="rId22"/>
    <sheet name="FPOPPE3.2" sheetId="104" r:id="rId23"/>
    <sheet name="FPOPPEA3.2" sheetId="105" r:id="rId24"/>
    <sheet name="FPO3.2" sheetId="106" r:id="rId25"/>
    <sheet name="FPO3.3" sheetId="107" r:id="rId26"/>
    <sheet name="FPO3.4" sheetId="108" r:id="rId27"/>
    <sheet name="FPO3.5" sheetId="109" r:id="rId28"/>
    <sheet name="FPO4.1" sheetId="110" r:id="rId29"/>
    <sheet name="FPOPPE4.2" sheetId="111" r:id="rId30"/>
    <sheet name="FPO4.2" sheetId="112" r:id="rId31"/>
    <sheet name="FPO4.3" sheetId="113" r:id="rId32"/>
    <sheet name="FPO4.4" sheetId="115" r:id="rId33"/>
    <sheet name="FPO4.5" sheetId="116" r:id="rId34"/>
    <sheet name="F5.1" sheetId="117" r:id="rId35"/>
    <sheet name="F5.2" sheetId="118" r:id="rId36"/>
    <sheet name="F5.3" sheetId="119" r:id="rId37"/>
    <sheet name="F5.4" sheetId="120" r:id="rId38"/>
    <sheet name="F5.5" sheetId="121" r:id="rId39"/>
    <sheet name="PR6.1" sheetId="122" r:id="rId40"/>
    <sheet name="PR6.2" sheetId="123" r:id="rId41"/>
    <sheet name="PR6.3" sheetId="124" r:id="rId42"/>
    <sheet name="MU7.1" sheetId="125" r:id="rId43"/>
    <sheet name="MU7.2" sheetId="126" r:id="rId44"/>
    <sheet name="MUL7.2" sheetId="127" r:id="rId45"/>
    <sheet name="MUA7.2" sheetId="128" r:id="rId46"/>
    <sheet name="MU7.3" sheetId="129" r:id="rId47"/>
    <sheet name="MUL7.3" sheetId="130" r:id="rId48"/>
    <sheet name="MUA7.3" sheetId="131" r:id="rId49"/>
    <sheet name="MU7.4" sheetId="132" r:id="rId50"/>
    <sheet name="MU7.5" sheetId="133" r:id="rId51"/>
    <sheet name="OI8.1" sheetId="134" r:id="rId52"/>
    <sheet name="OI8.2" sheetId="135" r:id="rId53"/>
    <sheet name="OI8.3" sheetId="136" r:id="rId54"/>
    <sheet name="OI8.4" sheetId="137" r:id="rId55"/>
  </sheets>
  <definedNames>
    <definedName name="_xlnm._FilterDatabase" localSheetId="43" hidden="1">'MU7.2'!$A$1:$K$1</definedName>
    <definedName name="CurrentYear" localSheetId="3">#REF!</definedName>
    <definedName name="CurrentYear" localSheetId="6">#REF!</definedName>
    <definedName name="CurrentYear" localSheetId="16">#REF!</definedName>
    <definedName name="CurrentYear" localSheetId="18">#REF!</definedName>
    <definedName name="CurrentYear" localSheetId="19">#REF!</definedName>
    <definedName name="CurrentYear" localSheetId="20">#REF!</definedName>
    <definedName name="CurrentYear" localSheetId="21">#REF!</definedName>
    <definedName name="CurrentYear" localSheetId="51">#REF!</definedName>
    <definedName name="CurrentYear" localSheetId="1">#REF!</definedName>
    <definedName name="CurrentYear">#REF!</definedName>
    <definedName name="Guidance" localSheetId="6">DeptIS!$K:$K</definedName>
    <definedName name="PreviousYear" localSheetId="3">#REF!</definedName>
    <definedName name="PreviousYear" localSheetId="6">#REF!</definedName>
    <definedName name="PreviousYear" localSheetId="16">#REF!</definedName>
    <definedName name="PreviousYear" localSheetId="18">#REF!</definedName>
    <definedName name="PreviousYear" localSheetId="19">#REF!</definedName>
    <definedName name="PreviousYear" localSheetId="20">#REF!</definedName>
    <definedName name="PreviousYear" localSheetId="21">#REF!</definedName>
    <definedName name="PreviousYear" localSheetId="51">#REF!</definedName>
    <definedName name="PreviousYear" localSheetId="1">#REF!</definedName>
    <definedName name="PreviousYear">#REF!</definedName>
    <definedName name="_xlnm.Print_Area" localSheetId="11">AdminBS!$D$1:$J$66</definedName>
    <definedName name="_xlnm.Print_Area" localSheetId="12">AdminCE!$A$1:$H$51</definedName>
    <definedName name="_xlnm.Print_Area" localSheetId="13">AdminCF!$D$1:$H$82</definedName>
    <definedName name="_xlnm.Print_Area" localSheetId="10">AdminIS!$A$1:$J$73</definedName>
    <definedName name="_xlnm.Print_Area" localSheetId="4">Certification!$B$2:$D$34</definedName>
    <definedName name="_xlnm.Print_Area" localSheetId="3">Contents!$B$1:$F$61</definedName>
    <definedName name="_xlnm.Print_Area" localSheetId="0">Cover!$A$1:$K$61</definedName>
    <definedName name="_xlnm.Print_Area" localSheetId="7">DeptBS!$A$1:$J$69</definedName>
    <definedName name="_xlnm.Print_Area" localSheetId="8">DeptCE!$A$1:$J$124</definedName>
    <definedName name="_xlnm.Print_Area" localSheetId="9">DeptCF!$A$1:$J$71</definedName>
    <definedName name="_xlnm.Print_Area" localSheetId="6">DeptIS!$D$1:$J$70</definedName>
    <definedName name="_xlnm.Print_Area" localSheetId="34">'F5.1'!$E$1:$J$93</definedName>
    <definedName name="_xlnm.Print_Area" localSheetId="35">'F5.2'!$E$2:$I$34</definedName>
    <definedName name="_xlnm.Print_Area" localSheetId="36">'F5.3'!$E$2:$G$43</definedName>
    <definedName name="_xlnm.Print_Area" localSheetId="37">'F5.4'!$E$2:$G$15</definedName>
    <definedName name="_xlnm.Print_Area" localSheetId="38">'F5.5'!$E$2:$G$78</definedName>
    <definedName name="_xlnm.Print_Area" localSheetId="15">'FPE1.1'!$D$1:$G$106</definedName>
    <definedName name="_xlnm.Print_Area" localSheetId="16">'FPE1.2'!$A$1:$G$164</definedName>
    <definedName name="_xlnm.Print_Area" localSheetId="17">'FPE1.3'!$A$1:$G$16</definedName>
    <definedName name="_xlnm.Print_Area" localSheetId="18">'FPE2.1'!$D$1:$G$130</definedName>
    <definedName name="_xlnm.Print_Area" localSheetId="19">'FPE2.2'!$A$1:$G$162</definedName>
    <definedName name="_xlnm.Print_Area" localSheetId="20">'FPE2.3'!$D$2:$G$16</definedName>
    <definedName name="_xlnm.Print_Area" localSheetId="21">'FPO3.1'!$B$1:$H$187</definedName>
    <definedName name="_xlnm.Print_Area" localSheetId="24">'FPO3.2'!$D$1:$H$127</definedName>
    <definedName name="_xlnm.Print_Area" localSheetId="25">'FPO3.3'!$A$1:$G$81</definedName>
    <definedName name="_xlnm.Print_Area" localSheetId="26">'FPO3.4'!$A$1:$G$80</definedName>
    <definedName name="_xlnm.Print_Area" localSheetId="27">'FPO3.5'!$D$1:$H$36</definedName>
    <definedName name="_xlnm.Print_Area" localSheetId="28">'FPO4.1'!$E$2:$I$202</definedName>
    <definedName name="_xlnm.Print_Area" localSheetId="30">'FPO4.2'!$E$2:$H$124</definedName>
    <definedName name="_xlnm.Print_Area" localSheetId="31">'FPO4.3'!$E$2:$G$78</definedName>
    <definedName name="_xlnm.Print_Area" localSheetId="32">'FPO4.4'!$E$2:$G$93</definedName>
    <definedName name="_xlnm.Print_Area" localSheetId="33">'FPO4.5'!$E$2:$H$52</definedName>
    <definedName name="_xlnm.Print_Area" localSheetId="22">FPOPPE3.2!$A$2:$L$139</definedName>
    <definedName name="_xlnm.Print_Area" localSheetId="29">FPOPPE4.2!$E$2:$L$137</definedName>
    <definedName name="_xlnm.Print_Area" localSheetId="23">FPOPPEA3.2!$D$2:$H$70</definedName>
    <definedName name="_xlnm.Print_Area" localSheetId="2">Guidance!$B$1:$G$44</definedName>
    <definedName name="_xlnm.Print_Area" localSheetId="42">'MU7.1'!$E$1:$M$67</definedName>
    <definedName name="_xlnm.Print_Area" localSheetId="43">'MU7.2'!$E$2:$J$262</definedName>
    <definedName name="_xlnm.Print_Area" localSheetId="46">'MU7.3'!$E$2:$J$229</definedName>
    <definedName name="_xlnm.Print_Area" localSheetId="49">'MU7.4'!$E$2:$M$79</definedName>
    <definedName name="_xlnm.Print_Area" localSheetId="50">'MU7.5'!$E$2:$M$76</definedName>
    <definedName name="_xlnm.Print_Area" localSheetId="45">'MUA7.2'!$E$2:$G$25</definedName>
    <definedName name="_xlnm.Print_Area" localSheetId="48">'MUA7.3'!$E$2:$G$25</definedName>
    <definedName name="_xlnm.Print_Area" localSheetId="44">'MUL7.2'!$E$2:$K$67</definedName>
    <definedName name="_xlnm.Print_Area" localSheetId="47">'MUL7.3'!$E$2:$K$66</definedName>
    <definedName name="_xlnm.Print_Area" localSheetId="51">'OI8.1'!$E$1:$G$95</definedName>
    <definedName name="_xlnm.Print_Area" localSheetId="52">'OI8.2'!$E$2:$G$20</definedName>
    <definedName name="_xlnm.Print_Area" localSheetId="53">'OI8.3'!$E$2:$I$91</definedName>
    <definedName name="_xlnm.Print_Area" localSheetId="54">'OI8.4'!$E$2:$O$38</definedName>
    <definedName name="_xlnm.Print_Area" localSheetId="14">Overview!$A$2:$E$74</definedName>
    <definedName name="_xlnm.Print_Area" localSheetId="39">'PR6.1'!$E$1:$G$55</definedName>
    <definedName name="_xlnm.Print_Area" localSheetId="40">'PR6.2'!$E$2:$G$16</definedName>
    <definedName name="_xlnm.Print_Area" localSheetId="41">'PR6.3'!$E$30:$H$43</definedName>
    <definedName name="_xlnm.Print_Area" localSheetId="1">Validations!$B$2:$F$28</definedName>
    <definedName name="_xlnm.Print_Titles" localSheetId="26">'FPO3.4'!$4:$5</definedName>
    <definedName name="_xlnm.Print_Titles" localSheetId="48">'MUA7.3'!$4:$5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8" l="1"/>
  <c r="G53" i="8"/>
  <c r="H52" i="8"/>
  <c r="G52" i="8"/>
  <c r="H51" i="8"/>
  <c r="G51" i="8"/>
  <c r="H50" i="8"/>
  <c r="G50" i="8"/>
  <c r="H46" i="8"/>
  <c r="G46" i="8"/>
  <c r="H45" i="8"/>
  <c r="G45" i="8"/>
  <c r="H44" i="8"/>
  <c r="G44" i="8"/>
  <c r="H43" i="8"/>
  <c r="G43" i="8"/>
  <c r="H42" i="8"/>
  <c r="G42" i="8"/>
  <c r="H38" i="8"/>
  <c r="G38" i="8"/>
  <c r="H37" i="8"/>
  <c r="G37" i="8"/>
  <c r="H36" i="8"/>
  <c r="G36" i="8"/>
  <c r="H35" i="8"/>
  <c r="G35" i="8"/>
  <c r="H34" i="8"/>
  <c r="G34" i="8"/>
  <c r="H25" i="8"/>
  <c r="G25" i="8"/>
  <c r="H26" i="8"/>
  <c r="G26" i="8"/>
  <c r="H24" i="8"/>
  <c r="G24" i="8"/>
  <c r="H23" i="8"/>
  <c r="G23" i="8"/>
  <c r="H22" i="8"/>
  <c r="G22" i="8"/>
  <c r="H21" i="8"/>
  <c r="G21" i="8"/>
  <c r="H20" i="8"/>
  <c r="G20" i="8"/>
  <c r="H19" i="8"/>
  <c r="G19" i="8"/>
  <c r="H18" i="8"/>
  <c r="G18" i="8"/>
  <c r="H17" i="8"/>
  <c r="G17" i="8"/>
  <c r="H13" i="8"/>
  <c r="G13" i="8"/>
  <c r="H12" i="8"/>
  <c r="G12" i="8"/>
  <c r="H11" i="8"/>
  <c r="G11" i="8"/>
  <c r="H10" i="8"/>
  <c r="G10" i="8"/>
  <c r="H9" i="8"/>
  <c r="G9" i="8"/>
  <c r="H8" i="8"/>
  <c r="G8" i="8"/>
  <c r="H46" i="7"/>
  <c r="G46" i="7"/>
  <c r="H45" i="7"/>
  <c r="G45" i="7"/>
  <c r="H44" i="7"/>
  <c r="G44" i="7"/>
  <c r="H38" i="7"/>
  <c r="G38" i="7"/>
  <c r="H37" i="7"/>
  <c r="G37" i="7"/>
  <c r="H36" i="7"/>
  <c r="G36" i="7"/>
  <c r="H35" i="7"/>
  <c r="G35" i="7"/>
  <c r="H34" i="7"/>
  <c r="G34" i="7"/>
  <c r="H33" i="7"/>
  <c r="G33" i="7"/>
  <c r="H29" i="7"/>
  <c r="G29" i="7"/>
  <c r="H28" i="7"/>
  <c r="G28" i="7"/>
  <c r="H27" i="7"/>
  <c r="G27" i="7"/>
  <c r="H20" i="7"/>
  <c r="G20" i="7"/>
  <c r="H19" i="7"/>
  <c r="G19" i="7"/>
  <c r="H17" i="7"/>
  <c r="G17" i="7"/>
  <c r="H16" i="7"/>
  <c r="G16" i="7"/>
  <c r="H15" i="7"/>
  <c r="G15" i="7"/>
  <c r="H14" i="7"/>
  <c r="G14" i="7"/>
  <c r="H13" i="7"/>
  <c r="G13" i="7"/>
  <c r="H12" i="7"/>
  <c r="G12" i="7"/>
  <c r="H11" i="7"/>
  <c r="G11" i="7"/>
  <c r="H10" i="7"/>
  <c r="G10" i="7"/>
  <c r="H9" i="7"/>
  <c r="G9" i="7"/>
  <c r="H8" i="7"/>
  <c r="G8" i="7"/>
  <c r="H50" i="4"/>
  <c r="G50" i="4"/>
  <c r="H49" i="4"/>
  <c r="G49" i="4"/>
  <c r="H48" i="4"/>
  <c r="G48" i="4"/>
  <c r="H44" i="4"/>
  <c r="G44" i="4"/>
  <c r="H43" i="4"/>
  <c r="G43" i="4"/>
  <c r="H42" i="4"/>
  <c r="G42" i="4"/>
  <c r="H41" i="4"/>
  <c r="G41" i="4"/>
  <c r="H37" i="4"/>
  <c r="G37" i="4"/>
  <c r="H36" i="4"/>
  <c r="G36" i="4"/>
  <c r="H35" i="4"/>
  <c r="G35" i="4"/>
  <c r="H34" i="4"/>
  <c r="G34" i="4"/>
  <c r="H33" i="4"/>
  <c r="G33" i="4"/>
  <c r="H32" i="4"/>
  <c r="G32" i="4"/>
  <c r="H25" i="4"/>
  <c r="G25" i="4"/>
  <c r="H24" i="4"/>
  <c r="G24" i="4"/>
  <c r="H22" i="4"/>
  <c r="G22" i="4"/>
  <c r="H21" i="4"/>
  <c r="H20" i="4"/>
  <c r="G21" i="4"/>
  <c r="G20" i="4"/>
  <c r="H19" i="4"/>
  <c r="G19" i="4"/>
  <c r="H18" i="4"/>
  <c r="G18" i="4"/>
  <c r="H16" i="4"/>
  <c r="H17" i="4"/>
  <c r="G17" i="4"/>
  <c r="G16" i="4"/>
  <c r="H12" i="4"/>
  <c r="G12" i="4"/>
  <c r="H11" i="4"/>
  <c r="G11" i="4"/>
  <c r="H10" i="4"/>
  <c r="G10" i="4"/>
  <c r="H9" i="4"/>
  <c r="G9" i="4"/>
  <c r="H8" i="4"/>
  <c r="G8" i="4"/>
  <c r="H59" i="60" l="1"/>
  <c r="G59" i="60"/>
  <c r="H39" i="60"/>
  <c r="G39" i="60"/>
  <c r="H35" i="60"/>
  <c r="G35" i="60"/>
  <c r="H34" i="60"/>
  <c r="G34" i="60"/>
  <c r="H33" i="60"/>
  <c r="G33" i="60"/>
  <c r="H28" i="60"/>
  <c r="G28" i="60"/>
  <c r="H27" i="60"/>
  <c r="G27" i="60"/>
  <c r="H25" i="60"/>
  <c r="H26" i="60"/>
  <c r="G26" i="60"/>
  <c r="G25" i="60"/>
  <c r="H24" i="60"/>
  <c r="G24" i="60"/>
  <c r="G23" i="60"/>
  <c r="H23" i="60"/>
  <c r="F11" i="61" l="1"/>
  <c r="H17" i="60"/>
  <c r="G17" i="60"/>
  <c r="H42" i="60"/>
  <c r="G42" i="60"/>
  <c r="H15" i="60"/>
  <c r="G15" i="60"/>
  <c r="G14" i="60"/>
  <c r="H14" i="60"/>
  <c r="G13" i="60"/>
  <c r="G12" i="60"/>
  <c r="H12" i="60"/>
  <c r="G10" i="60"/>
  <c r="G11" i="60"/>
  <c r="H10" i="60"/>
  <c r="H9" i="60"/>
  <c r="G9" i="60"/>
  <c r="H8" i="60"/>
  <c r="O7" i="137"/>
  <c r="M7" i="137"/>
  <c r="K7" i="137"/>
  <c r="I7" i="137"/>
  <c r="F7" i="137"/>
  <c r="G7" i="137"/>
  <c r="N7" i="137"/>
  <c r="L7" i="137"/>
  <c r="J7" i="137"/>
  <c r="H7" i="137"/>
  <c r="H71" i="136"/>
  <c r="F71" i="136"/>
  <c r="H51" i="136"/>
  <c r="F51" i="136"/>
  <c r="H29" i="136"/>
  <c r="F29" i="136"/>
  <c r="H6" i="136"/>
  <c r="F6" i="136"/>
  <c r="G7" i="135"/>
  <c r="F7" i="135"/>
  <c r="G52" i="134"/>
  <c r="F52" i="134"/>
  <c r="F7" i="134"/>
  <c r="G7" i="134"/>
  <c r="M56" i="133"/>
  <c r="K56" i="133"/>
  <c r="I56" i="133"/>
  <c r="G56" i="133"/>
  <c r="L56" i="133"/>
  <c r="J56" i="133"/>
  <c r="H56" i="133"/>
  <c r="F56" i="133"/>
  <c r="G17" i="133"/>
  <c r="F17" i="133"/>
  <c r="M61" i="132"/>
  <c r="K61" i="132"/>
  <c r="I61" i="132"/>
  <c r="G61" i="132"/>
  <c r="L61" i="132"/>
  <c r="J61" i="132"/>
  <c r="H61" i="132"/>
  <c r="F61" i="132"/>
  <c r="G17" i="132"/>
  <c r="F17" i="132"/>
  <c r="G4" i="131"/>
  <c r="F4" i="131"/>
  <c r="J217" i="129"/>
  <c r="I217" i="129"/>
  <c r="J156" i="129"/>
  <c r="I156" i="129"/>
  <c r="J144" i="129"/>
  <c r="I144" i="129"/>
  <c r="H144" i="129"/>
  <c r="G144" i="129"/>
  <c r="J102" i="129"/>
  <c r="I102" i="129"/>
  <c r="J56" i="129"/>
  <c r="I56" i="129"/>
  <c r="J4" i="129"/>
  <c r="I4" i="129"/>
  <c r="G4" i="128"/>
  <c r="F4" i="128"/>
  <c r="J249" i="126"/>
  <c r="I249" i="126"/>
  <c r="J191" i="126"/>
  <c r="I191" i="126"/>
  <c r="J179" i="126"/>
  <c r="I179" i="126"/>
  <c r="H179" i="126"/>
  <c r="G179" i="126"/>
  <c r="J137" i="126"/>
  <c r="I137" i="126"/>
  <c r="J89" i="126"/>
  <c r="I89" i="126"/>
  <c r="J3" i="126"/>
  <c r="I3" i="126"/>
  <c r="F39" i="125"/>
  <c r="M39" i="125"/>
  <c r="K39" i="125"/>
  <c r="I39" i="125"/>
  <c r="L39" i="125"/>
  <c r="J39" i="125"/>
  <c r="H39" i="125"/>
  <c r="G39" i="125"/>
  <c r="M7" i="125"/>
  <c r="K7" i="125"/>
  <c r="I7" i="125"/>
  <c r="G7" i="125"/>
  <c r="L7" i="125"/>
  <c r="J7" i="125"/>
  <c r="H7" i="125"/>
  <c r="F7" i="125"/>
  <c r="G6" i="123"/>
  <c r="F6" i="123"/>
  <c r="G5" i="122"/>
  <c r="F5" i="122"/>
  <c r="G43" i="121"/>
  <c r="F43" i="121"/>
  <c r="G5" i="121"/>
  <c r="F5" i="121"/>
  <c r="G4" i="120"/>
  <c r="F4" i="120"/>
  <c r="G4" i="119"/>
  <c r="F4" i="119"/>
  <c r="I5" i="118" l="1"/>
  <c r="G5" i="118"/>
  <c r="H5" i="118"/>
  <c r="F5" i="118"/>
  <c r="E91" i="117"/>
  <c r="E86" i="117"/>
  <c r="J74" i="117"/>
  <c r="I74" i="117"/>
  <c r="J57" i="117"/>
  <c r="I57" i="117"/>
  <c r="I32" i="117"/>
  <c r="I8" i="117"/>
  <c r="E31" i="117"/>
  <c r="E7" i="117"/>
  <c r="H40" i="116"/>
  <c r="G40" i="116"/>
  <c r="E38" i="116"/>
  <c r="E33" i="116"/>
  <c r="H4" i="116"/>
  <c r="G4" i="116"/>
  <c r="G4" i="115"/>
  <c r="F4" i="115"/>
  <c r="G60" i="115"/>
  <c r="F60" i="115"/>
  <c r="G59" i="113"/>
  <c r="F59" i="113"/>
  <c r="G4" i="113"/>
  <c r="F4" i="113"/>
  <c r="H115" i="112"/>
  <c r="G115" i="112"/>
  <c r="H91" i="112"/>
  <c r="G91" i="112"/>
  <c r="H81" i="112"/>
  <c r="G81" i="112"/>
  <c r="H2" i="112"/>
  <c r="G2" i="112"/>
  <c r="E135" i="111"/>
  <c r="E132" i="111"/>
  <c r="E131" i="111"/>
  <c r="E100" i="111"/>
  <c r="E97" i="111"/>
  <c r="E95" i="111"/>
  <c r="E77" i="111"/>
  <c r="E74" i="111"/>
  <c r="E43" i="111"/>
  <c r="E40" i="111"/>
  <c r="E36" i="111"/>
  <c r="E14" i="111"/>
  <c r="E12" i="111"/>
  <c r="E9" i="111"/>
  <c r="I162" i="110"/>
  <c r="H162" i="110"/>
  <c r="I140" i="110"/>
  <c r="H140" i="110"/>
  <c r="I125" i="110"/>
  <c r="H125" i="110"/>
  <c r="I109" i="110"/>
  <c r="H109" i="110"/>
  <c r="I96" i="110"/>
  <c r="H96" i="110"/>
  <c r="E94" i="110"/>
  <c r="E85" i="110"/>
  <c r="E83" i="110"/>
  <c r="E79" i="110"/>
  <c r="I52" i="110"/>
  <c r="H52" i="110"/>
  <c r="I5" i="110"/>
  <c r="H5" i="110"/>
  <c r="E24" i="109"/>
  <c r="E19" i="109"/>
  <c r="H4" i="109"/>
  <c r="G4" i="109"/>
  <c r="G47" i="108"/>
  <c r="F47" i="108"/>
  <c r="G4" i="108"/>
  <c r="F4" i="108"/>
  <c r="F62" i="107"/>
  <c r="G62" i="107"/>
  <c r="G4" i="107"/>
  <c r="F4" i="107"/>
  <c r="H118" i="106"/>
  <c r="H94" i="106"/>
  <c r="H84" i="106"/>
  <c r="H37" i="106"/>
  <c r="H2" i="106"/>
  <c r="G118" i="106"/>
  <c r="G94" i="106"/>
  <c r="G84" i="106"/>
  <c r="G37" i="106"/>
  <c r="G2" i="106"/>
  <c r="E136" i="104"/>
  <c r="E133" i="104"/>
  <c r="E131" i="104"/>
  <c r="E101" i="104"/>
  <c r="E98" i="104"/>
  <c r="E96" i="104"/>
  <c r="E78" i="104"/>
  <c r="E75" i="104"/>
  <c r="E43" i="104" l="1"/>
  <c r="E40" i="104"/>
  <c r="E14" i="104"/>
  <c r="E12" i="104"/>
  <c r="E9" i="104"/>
  <c r="E36" i="104"/>
  <c r="H146" i="141"/>
  <c r="G146" i="141"/>
  <c r="G126" i="141"/>
  <c r="H126" i="141"/>
  <c r="H112" i="141"/>
  <c r="G112" i="141"/>
  <c r="G99" i="141"/>
  <c r="H99" i="141"/>
  <c r="H86" i="141"/>
  <c r="G86" i="141"/>
  <c r="E80" i="141"/>
  <c r="E71" i="141"/>
  <c r="E69" i="141"/>
  <c r="E65" i="141"/>
  <c r="E62" i="141"/>
  <c r="H6" i="141"/>
  <c r="G6" i="141"/>
  <c r="G4" i="140"/>
  <c r="F4" i="140"/>
  <c r="G150" i="138"/>
  <c r="F150" i="138"/>
  <c r="G120" i="138"/>
  <c r="F120" i="138"/>
  <c r="G108" i="138"/>
  <c r="F108" i="138"/>
  <c r="G91" i="138"/>
  <c r="F91" i="138"/>
  <c r="G56" i="138"/>
  <c r="F56" i="138"/>
  <c r="G4" i="138"/>
  <c r="F4" i="138"/>
  <c r="G97" i="62"/>
  <c r="F97" i="62"/>
  <c r="G48" i="62"/>
  <c r="F48" i="62"/>
  <c r="G7" i="62"/>
  <c r="F7" i="62"/>
  <c r="G4" i="14"/>
  <c r="F4" i="14"/>
  <c r="G135" i="61"/>
  <c r="F135" i="61"/>
  <c r="G107" i="61"/>
  <c r="F107" i="61"/>
  <c r="G95" i="61"/>
  <c r="F95" i="61"/>
  <c r="G78" i="61"/>
  <c r="G38" i="61"/>
  <c r="F78" i="61"/>
  <c r="F38" i="61"/>
  <c r="G3" i="61"/>
  <c r="F3" i="61"/>
  <c r="G51" i="12"/>
  <c r="F51" i="12"/>
  <c r="G6" i="12"/>
  <c r="F6" i="12"/>
  <c r="H64" i="10"/>
  <c r="G64" i="10"/>
  <c r="H5" i="10"/>
  <c r="G5" i="10"/>
  <c r="H5" i="9"/>
  <c r="G5" i="9"/>
  <c r="H4" i="8"/>
  <c r="G4" i="8"/>
  <c r="H52" i="7"/>
  <c r="G52" i="7"/>
  <c r="H4" i="7"/>
  <c r="G4" i="7"/>
  <c r="E3" i="5"/>
  <c r="E3" i="10" l="1"/>
  <c r="E3" i="9"/>
  <c r="E3" i="8"/>
  <c r="E3" i="7"/>
  <c r="H59" i="6"/>
  <c r="G59" i="6"/>
  <c r="H4" i="6"/>
  <c r="G4" i="6"/>
  <c r="H3" i="6"/>
  <c r="G3" i="6"/>
  <c r="F3" i="6"/>
  <c r="E3" i="6"/>
  <c r="H62" i="5"/>
  <c r="G62" i="5"/>
  <c r="H4" i="5"/>
  <c r="G4" i="5"/>
  <c r="H3" i="5"/>
  <c r="G3" i="5"/>
  <c r="F3" i="5"/>
  <c r="H4" i="4"/>
  <c r="G4" i="4"/>
  <c r="E3" i="4"/>
  <c r="E3" i="60"/>
  <c r="H46" i="60"/>
  <c r="G46" i="60"/>
  <c r="H4" i="60"/>
  <c r="G4" i="60"/>
  <c r="E8" i="143" l="1"/>
  <c r="B15" i="143"/>
  <c r="B14" i="143"/>
  <c r="B13" i="143"/>
  <c r="B12" i="143"/>
  <c r="B11" i="143"/>
  <c r="B10" i="143"/>
  <c r="B9" i="143"/>
  <c r="B8" i="143"/>
  <c r="E15" i="143"/>
  <c r="E14" i="143"/>
  <c r="E13" i="143"/>
  <c r="E12" i="143"/>
  <c r="E11" i="143"/>
  <c r="E10" i="143"/>
  <c r="E9" i="143"/>
  <c r="F26" i="142"/>
  <c r="F23" i="142"/>
  <c r="F20" i="142"/>
  <c r="F17" i="142"/>
  <c r="F14" i="142"/>
  <c r="F13" i="142"/>
  <c r="F12" i="142" s="1"/>
  <c r="F11" i="142"/>
  <c r="E26" i="142"/>
  <c r="E23" i="142"/>
  <c r="E20" i="142"/>
  <c r="E17" i="142"/>
  <c r="E14" i="142"/>
  <c r="E13" i="142"/>
  <c r="E12" i="142" s="1"/>
  <c r="E11" i="142"/>
  <c r="E10" i="142"/>
  <c r="E9" i="142" s="1"/>
  <c r="E8" i="142"/>
  <c r="B24" i="142"/>
  <c r="B9" i="142"/>
  <c r="B12" i="142" s="1"/>
  <c r="B15" i="142" s="1"/>
  <c r="B18" i="142" s="1"/>
  <c r="F6" i="142"/>
  <c r="E39" i="60" l="1"/>
  <c r="E35" i="60"/>
  <c r="E34" i="60"/>
  <c r="E33" i="60"/>
  <c r="E28" i="60"/>
  <c r="E27" i="60"/>
  <c r="E26" i="60"/>
  <c r="E25" i="60"/>
  <c r="E24" i="60"/>
  <c r="E23" i="60"/>
  <c r="E17" i="60"/>
  <c r="E15" i="60"/>
  <c r="E14" i="60"/>
  <c r="E13" i="60"/>
  <c r="E12" i="60"/>
  <c r="E10" i="60"/>
  <c r="E9" i="60"/>
  <c r="E8" i="60"/>
  <c r="E45" i="7"/>
  <c r="E46" i="7"/>
  <c r="E44" i="7"/>
  <c r="E34" i="7"/>
  <c r="E35" i="7"/>
  <c r="E36" i="7"/>
  <c r="E37" i="7"/>
  <c r="E38" i="7"/>
  <c r="E33" i="7"/>
  <c r="E28" i="7"/>
  <c r="E29" i="7"/>
  <c r="E27" i="7"/>
  <c r="E9" i="7"/>
  <c r="E10" i="7"/>
  <c r="E11" i="7"/>
  <c r="E12" i="7"/>
  <c r="E14" i="7"/>
  <c r="E15" i="7"/>
  <c r="E16" i="7"/>
  <c r="E17" i="7"/>
  <c r="E19" i="7"/>
  <c r="E20" i="7"/>
  <c r="E8" i="7"/>
  <c r="G100" i="12"/>
  <c r="F100" i="12"/>
  <c r="L33" i="133"/>
  <c r="L38" i="132"/>
  <c r="I31" i="129"/>
  <c r="G4" i="124"/>
  <c r="G86" i="112"/>
  <c r="G39" i="112"/>
  <c r="G19" i="112"/>
  <c r="H114" i="110"/>
  <c r="F65" i="108"/>
  <c r="G89" i="106"/>
  <c r="G57" i="106"/>
  <c r="G20" i="106"/>
  <c r="G177" i="141"/>
  <c r="G105" i="141"/>
  <c r="M33" i="133"/>
  <c r="M38" i="132"/>
  <c r="J31" i="129"/>
  <c r="H4" i="124"/>
  <c r="H86" i="112"/>
  <c r="H39" i="112"/>
  <c r="I114" i="110"/>
  <c r="G65" i="108"/>
  <c r="H89" i="106"/>
  <c r="H57" i="106"/>
  <c r="H177" i="141"/>
  <c r="H105" i="141"/>
  <c r="H186" i="141" l="1"/>
  <c r="G186" i="141"/>
  <c r="H181" i="141"/>
  <c r="G181" i="141"/>
  <c r="H165" i="141"/>
  <c r="G165" i="141"/>
  <c r="H160" i="141"/>
  <c r="G160" i="141"/>
  <c r="H138" i="141"/>
  <c r="G138" i="141"/>
  <c r="H124" i="141"/>
  <c r="G124" i="141"/>
  <c r="H95" i="141"/>
  <c r="G95" i="141"/>
  <c r="H90" i="141"/>
  <c r="G90" i="141"/>
  <c r="G80" i="141"/>
  <c r="F80" i="141"/>
  <c r="H79" i="141"/>
  <c r="H78" i="141"/>
  <c r="H77" i="141"/>
  <c r="H80" i="141" s="1"/>
  <c r="H65" i="141" s="1"/>
  <c r="H69" i="141" s="1"/>
  <c r="H74" i="141"/>
  <c r="F69" i="141"/>
  <c r="H68" i="141"/>
  <c r="H67" i="141"/>
  <c r="H66" i="141"/>
  <c r="G65" i="141"/>
  <c r="G69" i="141" s="1"/>
  <c r="F65" i="141"/>
  <c r="H51" i="141"/>
  <c r="G51" i="141"/>
  <c r="H44" i="141"/>
  <c r="H46" i="141" s="1"/>
  <c r="H43" i="141"/>
  <c r="G43" i="141"/>
  <c r="G44" i="141" s="1"/>
  <c r="G46" i="141" s="1"/>
  <c r="H34" i="141"/>
  <c r="G34" i="141"/>
  <c r="H23" i="141"/>
  <c r="G23" i="141"/>
  <c r="H13" i="141"/>
  <c r="G13" i="141"/>
  <c r="G15" i="140"/>
  <c r="F15" i="140"/>
  <c r="G9" i="140"/>
  <c r="F9" i="140"/>
  <c r="G160" i="138"/>
  <c r="F160" i="138"/>
  <c r="G148" i="138"/>
  <c r="F148" i="138"/>
  <c r="G143" i="138"/>
  <c r="F143" i="138"/>
  <c r="G130" i="138"/>
  <c r="F130" i="138"/>
  <c r="G116" i="138"/>
  <c r="F116" i="138"/>
  <c r="G99" i="138"/>
  <c r="F99" i="138"/>
  <c r="G84" i="138"/>
  <c r="F84" i="138"/>
  <c r="G72" i="138"/>
  <c r="F72" i="138"/>
  <c r="G65" i="138"/>
  <c r="F65" i="138"/>
  <c r="G52" i="138"/>
  <c r="F52" i="138"/>
  <c r="G44" i="138"/>
  <c r="F44" i="138"/>
  <c r="G35" i="138"/>
  <c r="F35" i="138"/>
  <c r="G28" i="138"/>
  <c r="F28" i="138"/>
  <c r="G17" i="138"/>
  <c r="F17" i="138"/>
  <c r="N10" i="137"/>
  <c r="O10" i="137"/>
  <c r="F11" i="137"/>
  <c r="N11" i="137" s="1"/>
  <c r="G11" i="137"/>
  <c r="O11" i="137" s="1"/>
  <c r="H11" i="137"/>
  <c r="I11" i="137"/>
  <c r="L11" i="137"/>
  <c r="M11" i="137"/>
  <c r="N13" i="137"/>
  <c r="O13" i="137"/>
  <c r="F14" i="137"/>
  <c r="N14" i="137" s="1"/>
  <c r="G14" i="137"/>
  <c r="H14" i="137"/>
  <c r="I14" i="137"/>
  <c r="L14" i="137"/>
  <c r="M14" i="137"/>
  <c r="O14" i="137"/>
  <c r="N16" i="137"/>
  <c r="O16" i="137"/>
  <c r="F17" i="137"/>
  <c r="G17" i="137"/>
  <c r="H17" i="137"/>
  <c r="N17" i="137" s="1"/>
  <c r="I17" i="137"/>
  <c r="O17" i="137" s="1"/>
  <c r="J17" i="137"/>
  <c r="K17" i="137"/>
  <c r="L17" i="137"/>
  <c r="M17" i="137"/>
  <c r="N19" i="137"/>
  <c r="O19" i="137"/>
  <c r="F20" i="137"/>
  <c r="G20" i="137"/>
  <c r="H20" i="137"/>
  <c r="N20" i="137" s="1"/>
  <c r="I20" i="137"/>
  <c r="J20" i="137"/>
  <c r="K20" i="137"/>
  <c r="L20" i="137"/>
  <c r="M20" i="137"/>
  <c r="O20" i="137"/>
  <c r="N24" i="137"/>
  <c r="O24" i="137"/>
  <c r="F25" i="137"/>
  <c r="G25" i="137"/>
  <c r="H25" i="137"/>
  <c r="N25" i="137" s="1"/>
  <c r="I25" i="137"/>
  <c r="O25" i="137" s="1"/>
  <c r="J25" i="137"/>
  <c r="K25" i="137"/>
  <c r="L25" i="137"/>
  <c r="M25" i="137"/>
  <c r="N27" i="137"/>
  <c r="O27" i="137"/>
  <c r="F28" i="137"/>
  <c r="G28" i="137"/>
  <c r="H28" i="137"/>
  <c r="N28" i="137" s="1"/>
  <c r="I28" i="137"/>
  <c r="J28" i="137"/>
  <c r="K28" i="137"/>
  <c r="L28" i="137"/>
  <c r="M28" i="137"/>
  <c r="O28" i="137"/>
  <c r="N30" i="137"/>
  <c r="O30" i="137"/>
  <c r="F31" i="137"/>
  <c r="G31" i="137"/>
  <c r="H31" i="137"/>
  <c r="N31" i="137" s="1"/>
  <c r="I31" i="137"/>
  <c r="O31" i="137" s="1"/>
  <c r="J31" i="137"/>
  <c r="K31" i="137"/>
  <c r="L31" i="137"/>
  <c r="M31" i="137"/>
  <c r="N33" i="137"/>
  <c r="O33" i="137"/>
  <c r="F34" i="137"/>
  <c r="G34" i="137"/>
  <c r="O34" i="137" s="1"/>
  <c r="H34" i="137"/>
  <c r="N34" i="137" s="1"/>
  <c r="I34" i="137"/>
  <c r="J34" i="137"/>
  <c r="K34" i="137"/>
  <c r="L34" i="137"/>
  <c r="M34" i="137"/>
  <c r="F14" i="136"/>
  <c r="G14" i="136"/>
  <c r="H14" i="136"/>
  <c r="I14" i="136"/>
  <c r="I19" i="136" s="1"/>
  <c r="F18" i="136"/>
  <c r="F19" i="136" s="1"/>
  <c r="G18" i="136"/>
  <c r="G19" i="136" s="1"/>
  <c r="H18" i="136"/>
  <c r="H19" i="136" s="1"/>
  <c r="I18" i="136"/>
  <c r="F23" i="136"/>
  <c r="G23" i="136"/>
  <c r="H23" i="136"/>
  <c r="I23" i="136"/>
  <c r="F27" i="136"/>
  <c r="G27" i="136"/>
  <c r="H27" i="136"/>
  <c r="I27" i="136"/>
  <c r="F35" i="136"/>
  <c r="G35" i="136"/>
  <c r="H35" i="136"/>
  <c r="I35" i="136"/>
  <c r="F38" i="136"/>
  <c r="G38" i="136"/>
  <c r="G39" i="136" s="1"/>
  <c r="H38" i="136"/>
  <c r="H39" i="136" s="1"/>
  <c r="I38" i="136"/>
  <c r="I39" i="136" s="1"/>
  <c r="F39" i="136"/>
  <c r="F57" i="136"/>
  <c r="G57" i="136"/>
  <c r="H57" i="136"/>
  <c r="I57" i="136"/>
  <c r="F60" i="136"/>
  <c r="G60" i="136"/>
  <c r="G61" i="136" s="1"/>
  <c r="H60" i="136"/>
  <c r="H61" i="136" s="1"/>
  <c r="I60" i="136"/>
  <c r="I61" i="136" s="1"/>
  <c r="F61" i="136"/>
  <c r="F65" i="136"/>
  <c r="G65" i="136"/>
  <c r="H65" i="136"/>
  <c r="I65" i="136"/>
  <c r="F69" i="136"/>
  <c r="G69" i="136"/>
  <c r="H69" i="136"/>
  <c r="I69" i="136"/>
  <c r="F78" i="136"/>
  <c r="G78" i="136"/>
  <c r="H78" i="136"/>
  <c r="I78" i="136"/>
  <c r="F81" i="136"/>
  <c r="G81" i="136"/>
  <c r="H81" i="136"/>
  <c r="I81" i="136"/>
  <c r="I82" i="136" s="1"/>
  <c r="F82" i="136"/>
  <c r="G82" i="136"/>
  <c r="H82" i="136"/>
  <c r="F15" i="135"/>
  <c r="F17" i="135" s="1"/>
  <c r="G15" i="135"/>
  <c r="G17" i="135" s="1"/>
  <c r="F16" i="134"/>
  <c r="G16" i="134"/>
  <c r="G26" i="134" s="1"/>
  <c r="F25" i="134"/>
  <c r="F26" i="134" s="1"/>
  <c r="G25" i="134"/>
  <c r="F39" i="134"/>
  <c r="G39" i="134"/>
  <c r="F47" i="134"/>
  <c r="G47" i="134"/>
  <c r="F48" i="134"/>
  <c r="G48" i="134"/>
  <c r="F62" i="134"/>
  <c r="G62" i="134"/>
  <c r="F71" i="134"/>
  <c r="F72" i="134" s="1"/>
  <c r="G71" i="134"/>
  <c r="G72" i="134"/>
  <c r="F86" i="134"/>
  <c r="F95" i="134" s="1"/>
  <c r="G86" i="134"/>
  <c r="G95" i="134" s="1"/>
  <c r="F94" i="134"/>
  <c r="G94" i="134"/>
  <c r="F11" i="131"/>
  <c r="G11" i="131"/>
  <c r="F19" i="131"/>
  <c r="G19" i="131"/>
  <c r="K10" i="130"/>
  <c r="F11" i="130"/>
  <c r="K11" i="130" s="1"/>
  <c r="G11" i="130"/>
  <c r="H11" i="130"/>
  <c r="I11" i="130"/>
  <c r="J11" i="130"/>
  <c r="K16" i="130"/>
  <c r="F17" i="130"/>
  <c r="G17" i="130"/>
  <c r="K17" i="130" s="1"/>
  <c r="H17" i="130"/>
  <c r="I17" i="130"/>
  <c r="J17" i="130"/>
  <c r="K22" i="130"/>
  <c r="F23" i="130"/>
  <c r="K23" i="130" s="1"/>
  <c r="G23" i="130"/>
  <c r="H23" i="130"/>
  <c r="I23" i="130"/>
  <c r="J23" i="130"/>
  <c r="K28" i="130"/>
  <c r="F29" i="130"/>
  <c r="K29" i="130" s="1"/>
  <c r="G29" i="130"/>
  <c r="H29" i="130"/>
  <c r="I29" i="130"/>
  <c r="J29" i="130"/>
  <c r="I10" i="129"/>
  <c r="I28" i="129" s="1"/>
  <c r="J10" i="129"/>
  <c r="J28" i="129" s="1"/>
  <c r="I14" i="129"/>
  <c r="J14" i="129"/>
  <c r="I18" i="129"/>
  <c r="J18" i="129"/>
  <c r="I22" i="129"/>
  <c r="J22" i="129"/>
  <c r="I26" i="129"/>
  <c r="J26" i="129"/>
  <c r="I39" i="129"/>
  <c r="J39" i="129"/>
  <c r="I45" i="129"/>
  <c r="I53" i="129" s="1"/>
  <c r="J45" i="129"/>
  <c r="J53" i="129" s="1"/>
  <c r="I46" i="129"/>
  <c r="J46" i="129"/>
  <c r="I51" i="129"/>
  <c r="J51" i="129"/>
  <c r="I64" i="129"/>
  <c r="J64" i="129"/>
  <c r="J98" i="129" s="1"/>
  <c r="I75" i="129"/>
  <c r="J75" i="129"/>
  <c r="I82" i="129"/>
  <c r="J82" i="129"/>
  <c r="I89" i="129"/>
  <c r="I98" i="129" s="1"/>
  <c r="J89" i="129"/>
  <c r="I96" i="129"/>
  <c r="J96" i="129"/>
  <c r="I109" i="129"/>
  <c r="J109" i="129"/>
  <c r="I116" i="129"/>
  <c r="J116" i="129"/>
  <c r="J125" i="129" s="1"/>
  <c r="I117" i="129"/>
  <c r="J117" i="129"/>
  <c r="I123" i="129"/>
  <c r="I125" i="129" s="1"/>
  <c r="J123" i="129"/>
  <c r="I133" i="129"/>
  <c r="J133" i="129"/>
  <c r="I138" i="129"/>
  <c r="J138" i="129"/>
  <c r="G148" i="129"/>
  <c r="H148" i="129"/>
  <c r="I148" i="129"/>
  <c r="J148" i="129"/>
  <c r="G152" i="129"/>
  <c r="H152" i="129"/>
  <c r="I152" i="129"/>
  <c r="J152" i="129"/>
  <c r="I161" i="129"/>
  <c r="J161" i="129"/>
  <c r="I168" i="129"/>
  <c r="J168" i="129"/>
  <c r="I178" i="129"/>
  <c r="J178" i="129"/>
  <c r="J186" i="129"/>
  <c r="H187" i="129"/>
  <c r="J187" i="129" s="1"/>
  <c r="I187" i="129"/>
  <c r="J193" i="129"/>
  <c r="H194" i="129"/>
  <c r="J194" i="129" s="1"/>
  <c r="I194" i="129"/>
  <c r="H204" i="129"/>
  <c r="I204" i="129"/>
  <c r="J204" i="129"/>
  <c r="I221" i="129"/>
  <c r="J221" i="129"/>
  <c r="I225" i="129"/>
  <c r="J225" i="129"/>
  <c r="F11" i="128"/>
  <c r="G11" i="128"/>
  <c r="F19" i="128"/>
  <c r="G19" i="128"/>
  <c r="K11" i="127"/>
  <c r="F12" i="127"/>
  <c r="G12" i="127"/>
  <c r="H12" i="127"/>
  <c r="K12" i="127" s="1"/>
  <c r="I12" i="127"/>
  <c r="J12" i="127"/>
  <c r="K17" i="127"/>
  <c r="F18" i="127"/>
  <c r="K18" i="127" s="1"/>
  <c r="G18" i="127"/>
  <c r="H18" i="127"/>
  <c r="I18" i="127"/>
  <c r="J18" i="127"/>
  <c r="K23" i="127"/>
  <c r="F24" i="127"/>
  <c r="G24" i="127"/>
  <c r="H24" i="127"/>
  <c r="I24" i="127"/>
  <c r="J24" i="127"/>
  <c r="K24" i="127"/>
  <c r="K29" i="127"/>
  <c r="F30" i="127"/>
  <c r="G30" i="127"/>
  <c r="H30" i="127"/>
  <c r="I30" i="127"/>
  <c r="J30" i="127"/>
  <c r="K30" i="127"/>
  <c r="I9" i="126"/>
  <c r="J9" i="126"/>
  <c r="I13" i="126"/>
  <c r="J13" i="126"/>
  <c r="I17" i="126"/>
  <c r="J17" i="126"/>
  <c r="I21" i="126"/>
  <c r="J21" i="126"/>
  <c r="I25" i="126"/>
  <c r="J25" i="126"/>
  <c r="I27" i="126"/>
  <c r="J27" i="126"/>
  <c r="I32" i="126"/>
  <c r="J32" i="126"/>
  <c r="I38" i="126"/>
  <c r="I46" i="126" s="1"/>
  <c r="J38" i="126"/>
  <c r="J46" i="126" s="1"/>
  <c r="I39" i="126"/>
  <c r="J39" i="126"/>
  <c r="I44" i="126"/>
  <c r="J44" i="126"/>
  <c r="I98" i="126"/>
  <c r="J98" i="126"/>
  <c r="J132" i="126" s="1"/>
  <c r="I109" i="126"/>
  <c r="I132" i="126" s="1"/>
  <c r="J109" i="126"/>
  <c r="I116" i="126"/>
  <c r="J116" i="126"/>
  <c r="I123" i="126"/>
  <c r="J123" i="126"/>
  <c r="I130" i="126"/>
  <c r="J130" i="126"/>
  <c r="I144" i="126"/>
  <c r="J144" i="126"/>
  <c r="I151" i="126"/>
  <c r="I152" i="126" s="1"/>
  <c r="J151" i="126"/>
  <c r="J152" i="126" s="1"/>
  <c r="I158" i="126"/>
  <c r="J158" i="126"/>
  <c r="I168" i="126"/>
  <c r="J168" i="126"/>
  <c r="I173" i="126"/>
  <c r="J173" i="126"/>
  <c r="G183" i="126"/>
  <c r="H183" i="126"/>
  <c r="I183" i="126"/>
  <c r="J183" i="126"/>
  <c r="G187" i="126"/>
  <c r="H187" i="126"/>
  <c r="I187" i="126"/>
  <c r="J187" i="126"/>
  <c r="I196" i="126"/>
  <c r="J196" i="126"/>
  <c r="I203" i="126"/>
  <c r="J203" i="126"/>
  <c r="I212" i="126"/>
  <c r="J212" i="126"/>
  <c r="J220" i="126"/>
  <c r="H221" i="126"/>
  <c r="J221" i="126" s="1"/>
  <c r="I221" i="126"/>
  <c r="J227" i="126"/>
  <c r="H228" i="126"/>
  <c r="J228" i="126" s="1"/>
  <c r="I228" i="126"/>
  <c r="H238" i="126"/>
  <c r="I238" i="126"/>
  <c r="J238" i="126"/>
  <c r="I255" i="126"/>
  <c r="J255" i="126"/>
  <c r="I259" i="126"/>
  <c r="J259" i="126"/>
  <c r="L10" i="125"/>
  <c r="M10" i="125"/>
  <c r="L11" i="125"/>
  <c r="M11" i="125"/>
  <c r="L12" i="125"/>
  <c r="M12" i="125"/>
  <c r="L13" i="125"/>
  <c r="M13" i="125"/>
  <c r="L14" i="125"/>
  <c r="M14" i="125"/>
  <c r="F15" i="125"/>
  <c r="G15" i="125"/>
  <c r="H15" i="125"/>
  <c r="I15" i="125"/>
  <c r="J15" i="125"/>
  <c r="K15" i="125"/>
  <c r="L15" i="125"/>
  <c r="L23" i="125" s="1"/>
  <c r="M15" i="125"/>
  <c r="L17" i="125"/>
  <c r="M17" i="125"/>
  <c r="L18" i="125"/>
  <c r="L22" i="125" s="1"/>
  <c r="M18" i="125"/>
  <c r="M22" i="125" s="1"/>
  <c r="L19" i="125"/>
  <c r="M19" i="125"/>
  <c r="L20" i="125"/>
  <c r="M20" i="125"/>
  <c r="L21" i="125"/>
  <c r="M21" i="125"/>
  <c r="F22" i="125"/>
  <c r="G22" i="125"/>
  <c r="H22" i="125"/>
  <c r="I22" i="125"/>
  <c r="J22" i="125"/>
  <c r="K22" i="125"/>
  <c r="L42" i="125"/>
  <c r="M42" i="125"/>
  <c r="L43" i="125"/>
  <c r="M43" i="125"/>
  <c r="L44" i="125"/>
  <c r="M44" i="125"/>
  <c r="L45" i="125"/>
  <c r="M45" i="125"/>
  <c r="L46" i="125"/>
  <c r="M46" i="125"/>
  <c r="F47" i="125"/>
  <c r="L47" i="125" s="1"/>
  <c r="L56" i="125" s="1"/>
  <c r="G47" i="125"/>
  <c r="H47" i="125"/>
  <c r="I47" i="125"/>
  <c r="J47" i="125"/>
  <c r="K47" i="125"/>
  <c r="M47" i="125"/>
  <c r="L50" i="125"/>
  <c r="M50" i="125"/>
  <c r="L51" i="125"/>
  <c r="M51" i="125"/>
  <c r="L52" i="125"/>
  <c r="M52" i="125"/>
  <c r="L53" i="125"/>
  <c r="M53" i="125"/>
  <c r="L54" i="125"/>
  <c r="M54" i="125"/>
  <c r="F55" i="125"/>
  <c r="G55" i="125"/>
  <c r="M55" i="125" s="1"/>
  <c r="H55" i="125"/>
  <c r="I55" i="125"/>
  <c r="J55" i="125"/>
  <c r="K55" i="125"/>
  <c r="L55" i="125"/>
  <c r="F13" i="123"/>
  <c r="G13" i="123"/>
  <c r="F12" i="122"/>
  <c r="G12" i="122"/>
  <c r="F17" i="122"/>
  <c r="G17" i="122"/>
  <c r="F23" i="122"/>
  <c r="G23" i="122"/>
  <c r="F28" i="122"/>
  <c r="G28" i="122"/>
  <c r="F11" i="121"/>
  <c r="G11" i="121"/>
  <c r="F40" i="121"/>
  <c r="G40" i="121"/>
  <c r="F49" i="121"/>
  <c r="G49" i="121"/>
  <c r="F78" i="121"/>
  <c r="G78" i="121"/>
  <c r="F16" i="119"/>
  <c r="G16" i="119"/>
  <c r="F21" i="119"/>
  <c r="G21" i="119"/>
  <c r="F27" i="119"/>
  <c r="G27" i="119"/>
  <c r="F33" i="119"/>
  <c r="G33" i="119"/>
  <c r="F15" i="118"/>
  <c r="G15" i="118"/>
  <c r="G16" i="118" s="1"/>
  <c r="G25" i="118" s="1"/>
  <c r="F7" i="118" s="1"/>
  <c r="F16" i="118" s="1"/>
  <c r="F25" i="118" s="1"/>
  <c r="H15" i="118"/>
  <c r="I15" i="118"/>
  <c r="I16" i="118" s="1"/>
  <c r="I25" i="118" s="1"/>
  <c r="H7" i="118" s="1"/>
  <c r="H16" i="118" s="1"/>
  <c r="H25" i="118" s="1"/>
  <c r="F24" i="118"/>
  <c r="G24" i="118"/>
  <c r="H24" i="118"/>
  <c r="I24" i="118"/>
  <c r="F29" i="118"/>
  <c r="G29" i="118"/>
  <c r="H29" i="118"/>
  <c r="I29" i="118"/>
  <c r="F16" i="117"/>
  <c r="G16" i="117"/>
  <c r="H16" i="117"/>
  <c r="I16" i="117"/>
  <c r="J16" i="117"/>
  <c r="F27" i="117"/>
  <c r="G27" i="117"/>
  <c r="H27" i="117"/>
  <c r="I27" i="117"/>
  <c r="J27" i="117"/>
  <c r="F41" i="117"/>
  <c r="G41" i="117"/>
  <c r="H41" i="117"/>
  <c r="I41" i="117"/>
  <c r="J41" i="117"/>
  <c r="F52" i="117"/>
  <c r="G52" i="117"/>
  <c r="H52" i="117"/>
  <c r="I52" i="117"/>
  <c r="J52" i="117"/>
  <c r="I63" i="117"/>
  <c r="J63" i="117"/>
  <c r="I68" i="117"/>
  <c r="J68" i="117"/>
  <c r="I80" i="117"/>
  <c r="J80" i="117"/>
  <c r="G10" i="116"/>
  <c r="H10" i="116"/>
  <c r="G15" i="116"/>
  <c r="H15" i="116"/>
  <c r="G21" i="116"/>
  <c r="H21" i="116"/>
  <c r="G26" i="116"/>
  <c r="H26" i="116"/>
  <c r="H33" i="116"/>
  <c r="H34" i="116"/>
  <c r="H38" i="116" s="1"/>
  <c r="H35" i="116"/>
  <c r="H36" i="116"/>
  <c r="H37" i="116"/>
  <c r="F38" i="116"/>
  <c r="G38" i="116"/>
  <c r="G45" i="116"/>
  <c r="H45" i="116"/>
  <c r="F13" i="115"/>
  <c r="G13" i="115"/>
  <c r="F18" i="115"/>
  <c r="G18" i="115"/>
  <c r="F28" i="115"/>
  <c r="G28" i="115"/>
  <c r="F34" i="115"/>
  <c r="G34" i="115"/>
  <c r="F44" i="115"/>
  <c r="G44" i="115"/>
  <c r="F50" i="115"/>
  <c r="G50" i="115"/>
  <c r="F68" i="115"/>
  <c r="G68" i="115"/>
  <c r="F73" i="115"/>
  <c r="G73" i="115"/>
  <c r="F85" i="115"/>
  <c r="G85" i="115"/>
  <c r="F90" i="115"/>
  <c r="G90" i="115"/>
  <c r="F11" i="113"/>
  <c r="G11" i="113"/>
  <c r="F16" i="113"/>
  <c r="G16" i="113"/>
  <c r="F26" i="113"/>
  <c r="G26" i="113"/>
  <c r="F31" i="113"/>
  <c r="G31" i="113"/>
  <c r="F35" i="113"/>
  <c r="G35" i="113"/>
  <c r="F40" i="113"/>
  <c r="G40" i="113"/>
  <c r="F50" i="113"/>
  <c r="G50" i="113"/>
  <c r="F55" i="113"/>
  <c r="G55" i="113"/>
  <c r="F70" i="113"/>
  <c r="G70" i="113"/>
  <c r="F75" i="113"/>
  <c r="G75" i="113"/>
  <c r="G16" i="112"/>
  <c r="H16" i="112"/>
  <c r="G32" i="112"/>
  <c r="G45" i="112"/>
  <c r="H45" i="112"/>
  <c r="H47" i="112" s="1"/>
  <c r="G47" i="112"/>
  <c r="G59" i="112"/>
  <c r="H59" i="112"/>
  <c r="G64" i="112"/>
  <c r="H64" i="112"/>
  <c r="G68" i="112"/>
  <c r="H68" i="112"/>
  <c r="G73" i="112"/>
  <c r="H73" i="112"/>
  <c r="G96" i="112"/>
  <c r="H96" i="112"/>
  <c r="G100" i="112"/>
  <c r="H100" i="112"/>
  <c r="G101" i="112"/>
  <c r="H101" i="112"/>
  <c r="G119" i="112"/>
  <c r="H119" i="112"/>
  <c r="F10" i="111"/>
  <c r="F12" i="111" s="1"/>
  <c r="F14" i="111" s="1"/>
  <c r="F36" i="111" s="1"/>
  <c r="G10" i="111"/>
  <c r="H10" i="111"/>
  <c r="I10" i="111"/>
  <c r="J10" i="111"/>
  <c r="J12" i="111" s="1"/>
  <c r="J14" i="111" s="1"/>
  <c r="J36" i="111" s="1"/>
  <c r="K10" i="111"/>
  <c r="K12" i="111" s="1"/>
  <c r="K14" i="111" s="1"/>
  <c r="K36" i="111" s="1"/>
  <c r="F11" i="111"/>
  <c r="G11" i="111"/>
  <c r="H11" i="111"/>
  <c r="I11" i="111"/>
  <c r="J11" i="111"/>
  <c r="K11" i="111"/>
  <c r="L11" i="111"/>
  <c r="G12" i="111"/>
  <c r="G14" i="111" s="1"/>
  <c r="G36" i="111" s="1"/>
  <c r="H12" i="111"/>
  <c r="H14" i="111" s="1"/>
  <c r="H36" i="111" s="1"/>
  <c r="I12" i="111"/>
  <c r="I14" i="111" s="1"/>
  <c r="I36" i="111" s="1"/>
  <c r="L13" i="111"/>
  <c r="L16" i="111"/>
  <c r="L17" i="111"/>
  <c r="L18" i="111"/>
  <c r="L19" i="111"/>
  <c r="L20" i="111"/>
  <c r="L21" i="111"/>
  <c r="L22" i="111"/>
  <c r="L23" i="111"/>
  <c r="L24" i="111"/>
  <c r="L25" i="111"/>
  <c r="L26" i="111"/>
  <c r="L27" i="111"/>
  <c r="L28" i="111"/>
  <c r="L29" i="111"/>
  <c r="L30" i="111"/>
  <c r="L31" i="111"/>
  <c r="L32" i="111"/>
  <c r="L33" i="111"/>
  <c r="L34" i="111"/>
  <c r="L35" i="111"/>
  <c r="L41" i="111"/>
  <c r="L42" i="111"/>
  <c r="L43" i="111" s="1"/>
  <c r="F43" i="111"/>
  <c r="G43" i="111"/>
  <c r="H43" i="111"/>
  <c r="I43" i="111"/>
  <c r="J43" i="111"/>
  <c r="K43" i="111"/>
  <c r="L45" i="111"/>
  <c r="L47" i="111"/>
  <c r="F75" i="111"/>
  <c r="G75" i="111"/>
  <c r="H75" i="111"/>
  <c r="I75" i="111"/>
  <c r="I77" i="111" s="1"/>
  <c r="I95" i="111" s="1"/>
  <c r="J75" i="111"/>
  <c r="J77" i="111" s="1"/>
  <c r="J95" i="111" s="1"/>
  <c r="K75" i="111"/>
  <c r="L75" i="111"/>
  <c r="L77" i="111" s="1"/>
  <c r="L95" i="111" s="1"/>
  <c r="F76" i="111"/>
  <c r="G76" i="111"/>
  <c r="H76" i="111"/>
  <c r="I76" i="111"/>
  <c r="J76" i="111"/>
  <c r="K76" i="111"/>
  <c r="L76" i="111"/>
  <c r="F77" i="111"/>
  <c r="G77" i="111"/>
  <c r="H77" i="111"/>
  <c r="K77" i="111"/>
  <c r="K95" i="111" s="1"/>
  <c r="L79" i="111"/>
  <c r="L80" i="111"/>
  <c r="L81" i="111"/>
  <c r="L82" i="111"/>
  <c r="L83" i="111"/>
  <c r="L84" i="111"/>
  <c r="L85" i="111"/>
  <c r="L86" i="111"/>
  <c r="L87" i="111"/>
  <c r="L88" i="111"/>
  <c r="L89" i="111"/>
  <c r="L90" i="111"/>
  <c r="L91" i="111"/>
  <c r="L92" i="111"/>
  <c r="L93" i="111"/>
  <c r="L94" i="111"/>
  <c r="F95" i="111"/>
  <c r="G95" i="111"/>
  <c r="H95" i="111"/>
  <c r="L98" i="111"/>
  <c r="L100" i="111" s="1"/>
  <c r="L99" i="111"/>
  <c r="F100" i="111"/>
  <c r="G100" i="111"/>
  <c r="H100" i="111"/>
  <c r="I100" i="111"/>
  <c r="J100" i="111"/>
  <c r="K100" i="111"/>
  <c r="L107" i="111"/>
  <c r="L108" i="111"/>
  <c r="F109" i="111"/>
  <c r="F131" i="111" s="1"/>
  <c r="G109" i="111"/>
  <c r="G131" i="111" s="1"/>
  <c r="H109" i="111"/>
  <c r="H131" i="111" s="1"/>
  <c r="I109" i="111"/>
  <c r="I131" i="111" s="1"/>
  <c r="J109" i="111"/>
  <c r="K109" i="111"/>
  <c r="L109" i="111"/>
  <c r="L111" i="111"/>
  <c r="L112" i="111"/>
  <c r="L131" i="111" s="1"/>
  <c r="L113" i="111"/>
  <c r="L114" i="111"/>
  <c r="L115" i="111"/>
  <c r="L116" i="111"/>
  <c r="L117" i="111"/>
  <c r="L118" i="111"/>
  <c r="L119" i="111"/>
  <c r="L120" i="111"/>
  <c r="L121" i="111"/>
  <c r="L122" i="111"/>
  <c r="L123" i="111"/>
  <c r="L124" i="111"/>
  <c r="L125" i="111"/>
  <c r="L126" i="111"/>
  <c r="L127" i="111"/>
  <c r="L128" i="111"/>
  <c r="L129" i="111"/>
  <c r="L130" i="111"/>
  <c r="J131" i="111"/>
  <c r="K131" i="111"/>
  <c r="L133" i="111"/>
  <c r="L10" i="111" s="1"/>
  <c r="L12" i="111" s="1"/>
  <c r="L14" i="111" s="1"/>
  <c r="L36" i="111" s="1"/>
  <c r="L134" i="111"/>
  <c r="F135" i="111"/>
  <c r="G135" i="111"/>
  <c r="H135" i="111"/>
  <c r="I135" i="111"/>
  <c r="J135" i="111"/>
  <c r="K135" i="111"/>
  <c r="L137" i="111"/>
  <c r="H12" i="110"/>
  <c r="I12" i="110"/>
  <c r="H26" i="110"/>
  <c r="I26" i="110"/>
  <c r="H30" i="110"/>
  <c r="I30" i="110"/>
  <c r="H37" i="110"/>
  <c r="I37" i="110"/>
  <c r="H50" i="110"/>
  <c r="I50" i="110"/>
  <c r="H61" i="110"/>
  <c r="H62" i="110" s="1"/>
  <c r="H66" i="110" s="1"/>
  <c r="I61" i="110"/>
  <c r="I62" i="110" s="1"/>
  <c r="I66" i="110" s="1"/>
  <c r="H71" i="110"/>
  <c r="I71" i="110"/>
  <c r="H79" i="110"/>
  <c r="I80" i="110"/>
  <c r="I81" i="110"/>
  <c r="I82" i="110"/>
  <c r="H83" i="110"/>
  <c r="I88" i="110"/>
  <c r="I91" i="110"/>
  <c r="I94" i="110" s="1"/>
  <c r="I79" i="110" s="1"/>
  <c r="I83" i="110" s="1"/>
  <c r="I92" i="110"/>
  <c r="I93" i="110"/>
  <c r="F94" i="110"/>
  <c r="F79" i="110" s="1"/>
  <c r="F83" i="110" s="1"/>
  <c r="G94" i="110"/>
  <c r="G79" i="110" s="1"/>
  <c r="G83" i="110" s="1"/>
  <c r="H94" i="110"/>
  <c r="H100" i="110"/>
  <c r="I100" i="110"/>
  <c r="H105" i="110"/>
  <c r="I105" i="110"/>
  <c r="H137" i="110"/>
  <c r="I137" i="110"/>
  <c r="H152" i="110"/>
  <c r="I152" i="110"/>
  <c r="H176" i="110"/>
  <c r="I176" i="110"/>
  <c r="H181" i="110"/>
  <c r="I181" i="110"/>
  <c r="H196" i="110"/>
  <c r="I196" i="110"/>
  <c r="H201" i="110"/>
  <c r="I201" i="110"/>
  <c r="G9" i="109"/>
  <c r="H9" i="109"/>
  <c r="G14" i="109"/>
  <c r="H14" i="109"/>
  <c r="H19" i="109"/>
  <c r="H20" i="109"/>
  <c r="H21" i="109"/>
  <c r="H22" i="109"/>
  <c r="H23" i="109"/>
  <c r="F24" i="109"/>
  <c r="G24" i="109"/>
  <c r="H24" i="109"/>
  <c r="G29" i="109"/>
  <c r="H29" i="109"/>
  <c r="F13" i="108"/>
  <c r="G13" i="108"/>
  <c r="F19" i="108"/>
  <c r="G19" i="108"/>
  <c r="F32" i="108"/>
  <c r="G32" i="108"/>
  <c r="F40" i="108"/>
  <c r="G40" i="108"/>
  <c r="F55" i="108"/>
  <c r="G55" i="108"/>
  <c r="F60" i="108"/>
  <c r="G60" i="108"/>
  <c r="F73" i="108"/>
  <c r="G73" i="108"/>
  <c r="F78" i="108"/>
  <c r="G78" i="108"/>
  <c r="F11" i="107"/>
  <c r="G11" i="107"/>
  <c r="F16" i="107"/>
  <c r="G16" i="107"/>
  <c r="F26" i="107"/>
  <c r="G26" i="107"/>
  <c r="F31" i="107"/>
  <c r="G31" i="107"/>
  <c r="F35" i="107"/>
  <c r="G35" i="107"/>
  <c r="F40" i="107"/>
  <c r="G40" i="107"/>
  <c r="F48" i="107"/>
  <c r="G48" i="107"/>
  <c r="F53" i="107"/>
  <c r="G53" i="107"/>
  <c r="F60" i="107"/>
  <c r="G60" i="107"/>
  <c r="F73" i="107"/>
  <c r="G73" i="107"/>
  <c r="F78" i="107"/>
  <c r="G78" i="107"/>
  <c r="G16" i="106"/>
  <c r="H16" i="106"/>
  <c r="G33" i="106"/>
  <c r="G44" i="106"/>
  <c r="G46" i="106" s="1"/>
  <c r="H44" i="106"/>
  <c r="H46" i="106"/>
  <c r="G61" i="106"/>
  <c r="H61" i="106"/>
  <c r="G66" i="106"/>
  <c r="H66" i="106"/>
  <c r="G71" i="106"/>
  <c r="H71" i="106"/>
  <c r="G76" i="106"/>
  <c r="H76" i="106"/>
  <c r="G99" i="106"/>
  <c r="H99" i="106"/>
  <c r="G103" i="106"/>
  <c r="H103" i="106"/>
  <c r="G104" i="106"/>
  <c r="H104" i="106"/>
  <c r="G122" i="106"/>
  <c r="H122" i="106"/>
  <c r="F10" i="104"/>
  <c r="G10" i="104"/>
  <c r="G12" i="104" s="1"/>
  <c r="G14" i="104" s="1"/>
  <c r="G36" i="104" s="1"/>
  <c r="H10" i="104"/>
  <c r="I10" i="104"/>
  <c r="J10" i="104"/>
  <c r="J12" i="104" s="1"/>
  <c r="J14" i="104" s="1"/>
  <c r="J36" i="104" s="1"/>
  <c r="K10" i="104"/>
  <c r="K12" i="104" s="1"/>
  <c r="K14" i="104" s="1"/>
  <c r="K36" i="104" s="1"/>
  <c r="L10" i="104"/>
  <c r="L12" i="104" s="1"/>
  <c r="L14" i="104" s="1"/>
  <c r="L36" i="104" s="1"/>
  <c r="F11" i="104"/>
  <c r="F12" i="104" s="1"/>
  <c r="F14" i="104" s="1"/>
  <c r="F36" i="104" s="1"/>
  <c r="G11" i="104"/>
  <c r="H11" i="104"/>
  <c r="I11" i="104"/>
  <c r="J11" i="104"/>
  <c r="K11" i="104"/>
  <c r="L11" i="104"/>
  <c r="H12" i="104"/>
  <c r="H14" i="104" s="1"/>
  <c r="H36" i="104" s="1"/>
  <c r="I12" i="104"/>
  <c r="I14" i="104" s="1"/>
  <c r="I36" i="104" s="1"/>
  <c r="L13" i="104"/>
  <c r="L16" i="104"/>
  <c r="L17" i="104"/>
  <c r="L18" i="104"/>
  <c r="L19" i="104"/>
  <c r="L20" i="104"/>
  <c r="L21" i="104"/>
  <c r="L22" i="104"/>
  <c r="L23" i="104"/>
  <c r="L24" i="104"/>
  <c r="L25" i="104"/>
  <c r="L26" i="104"/>
  <c r="L27" i="104"/>
  <c r="L28" i="104"/>
  <c r="L29" i="104"/>
  <c r="L30" i="104"/>
  <c r="L31" i="104"/>
  <c r="L32" i="104"/>
  <c r="L33" i="104"/>
  <c r="L34" i="104"/>
  <c r="L35" i="104"/>
  <c r="L41" i="104"/>
  <c r="L42" i="104"/>
  <c r="L43" i="104" s="1"/>
  <c r="F43" i="104"/>
  <c r="G43" i="104"/>
  <c r="H43" i="104"/>
  <c r="I43" i="104"/>
  <c r="J43" i="104"/>
  <c r="K43" i="104"/>
  <c r="L45" i="104"/>
  <c r="L47" i="104"/>
  <c r="F76" i="104"/>
  <c r="F78" i="104" s="1"/>
  <c r="F96" i="104" s="1"/>
  <c r="G76" i="104"/>
  <c r="H76" i="104"/>
  <c r="I76" i="104"/>
  <c r="I78" i="104" s="1"/>
  <c r="I96" i="104" s="1"/>
  <c r="J76" i="104"/>
  <c r="J78" i="104" s="1"/>
  <c r="J96" i="104" s="1"/>
  <c r="K76" i="104"/>
  <c r="K78" i="104" s="1"/>
  <c r="K96" i="104" s="1"/>
  <c r="L76" i="104"/>
  <c r="L78" i="104" s="1"/>
  <c r="L96" i="104" s="1"/>
  <c r="F77" i="104"/>
  <c r="G77" i="104"/>
  <c r="H77" i="104"/>
  <c r="I77" i="104"/>
  <c r="J77" i="104"/>
  <c r="K77" i="104"/>
  <c r="L77" i="104"/>
  <c r="G78" i="104"/>
  <c r="H78" i="104"/>
  <c r="L80" i="104"/>
  <c r="L81" i="104"/>
  <c r="L82" i="104"/>
  <c r="L83" i="104"/>
  <c r="L84" i="104"/>
  <c r="L85" i="104"/>
  <c r="L86" i="104"/>
  <c r="L87" i="104"/>
  <c r="L88" i="104"/>
  <c r="L89" i="104"/>
  <c r="L90" i="104"/>
  <c r="L91" i="104"/>
  <c r="L92" i="104"/>
  <c r="L93" i="104"/>
  <c r="L94" i="104"/>
  <c r="L95" i="104"/>
  <c r="G96" i="104"/>
  <c r="H96" i="104"/>
  <c r="L99" i="104"/>
  <c r="L100" i="104"/>
  <c r="F101" i="104"/>
  <c r="G101" i="104"/>
  <c r="H101" i="104"/>
  <c r="I101" i="104"/>
  <c r="J101" i="104"/>
  <c r="K101" i="104"/>
  <c r="L101" i="104"/>
  <c r="L107" i="104"/>
  <c r="L108" i="104"/>
  <c r="F109" i="104"/>
  <c r="F131" i="104" s="1"/>
  <c r="G109" i="104"/>
  <c r="G131" i="104" s="1"/>
  <c r="H109" i="104"/>
  <c r="H131" i="104" s="1"/>
  <c r="I109" i="104"/>
  <c r="I131" i="104" s="1"/>
  <c r="J109" i="104"/>
  <c r="K109" i="104"/>
  <c r="L109" i="104"/>
  <c r="L111" i="104"/>
  <c r="L112" i="104"/>
  <c r="L113" i="104"/>
  <c r="L114" i="104"/>
  <c r="L115" i="104"/>
  <c r="L131" i="104" s="1"/>
  <c r="L116" i="104"/>
  <c r="L117" i="104"/>
  <c r="L118" i="104"/>
  <c r="L119" i="104"/>
  <c r="L120" i="104"/>
  <c r="L121" i="104"/>
  <c r="L122" i="104"/>
  <c r="L123" i="104"/>
  <c r="H11" i="60" s="1"/>
  <c r="L124" i="104"/>
  <c r="L125" i="104"/>
  <c r="L126" i="104"/>
  <c r="L127" i="104"/>
  <c r="L128" i="104"/>
  <c r="L129" i="104"/>
  <c r="L130" i="104"/>
  <c r="J131" i="104"/>
  <c r="K131" i="104"/>
  <c r="L134" i="104"/>
  <c r="L135" i="104"/>
  <c r="F136" i="104"/>
  <c r="G136" i="104"/>
  <c r="H136" i="104"/>
  <c r="I136" i="104"/>
  <c r="J136" i="104"/>
  <c r="K136" i="104"/>
  <c r="L136" i="104"/>
  <c r="L137" i="104"/>
  <c r="G129" i="62"/>
  <c r="F129" i="62"/>
  <c r="G123" i="62"/>
  <c r="F123" i="62"/>
  <c r="G113" i="62"/>
  <c r="F113" i="62"/>
  <c r="G109" i="62"/>
  <c r="F109" i="62"/>
  <c r="G104" i="62"/>
  <c r="F104" i="62"/>
  <c r="G95" i="62"/>
  <c r="F95" i="62"/>
  <c r="G86" i="62"/>
  <c r="F86" i="62"/>
  <c r="G75" i="62"/>
  <c r="F75" i="62"/>
  <c r="G64" i="62"/>
  <c r="F64" i="62"/>
  <c r="G56" i="62"/>
  <c r="F56" i="62"/>
  <c r="G39" i="62"/>
  <c r="G38" i="62"/>
  <c r="F38" i="62"/>
  <c r="F39" i="62" s="1"/>
  <c r="G31" i="62"/>
  <c r="F31" i="62"/>
  <c r="G27" i="62"/>
  <c r="F27" i="62"/>
  <c r="G17" i="62"/>
  <c r="F17" i="62"/>
  <c r="G158" i="61"/>
  <c r="F158" i="61"/>
  <c r="G144" i="61"/>
  <c r="F144" i="61"/>
  <c r="G133" i="61"/>
  <c r="F133" i="61"/>
  <c r="G128" i="61"/>
  <c r="F128" i="61"/>
  <c r="G114" i="61"/>
  <c r="F114" i="61"/>
  <c r="G103" i="61"/>
  <c r="F103" i="61"/>
  <c r="G86" i="61"/>
  <c r="F86" i="61"/>
  <c r="G71" i="61"/>
  <c r="F71" i="61"/>
  <c r="G59" i="61"/>
  <c r="F59" i="61"/>
  <c r="G50" i="61"/>
  <c r="F50" i="61"/>
  <c r="G43" i="61"/>
  <c r="F43" i="61"/>
  <c r="G32" i="61"/>
  <c r="F32" i="61"/>
  <c r="G27" i="61"/>
  <c r="F27" i="61"/>
  <c r="G21" i="61"/>
  <c r="F21" i="61"/>
  <c r="G11" i="61"/>
  <c r="F58" i="12"/>
  <c r="G58" i="12"/>
  <c r="F66" i="12"/>
  <c r="G66" i="12"/>
  <c r="F75" i="12"/>
  <c r="G75" i="12"/>
  <c r="F83" i="12"/>
  <c r="G83" i="12"/>
  <c r="F88" i="12"/>
  <c r="G88" i="12"/>
  <c r="F96" i="12"/>
  <c r="G96" i="12"/>
  <c r="F104" i="12"/>
  <c r="G104" i="12"/>
  <c r="G60" i="60"/>
  <c r="G61" i="60" s="1"/>
  <c r="J58" i="60"/>
  <c r="J60" i="60" s="1"/>
  <c r="J61" i="60" s="1"/>
  <c r="H58" i="60"/>
  <c r="H60" i="60" s="1"/>
  <c r="H61" i="60" s="1"/>
  <c r="G58" i="60"/>
  <c r="J36" i="60"/>
  <c r="J37" i="60" s="1"/>
  <c r="J38" i="60" s="1"/>
  <c r="J41" i="60" s="1"/>
  <c r="J43" i="60" s="1"/>
  <c r="J29" i="60"/>
  <c r="J18" i="60"/>
  <c r="M56" i="125" l="1"/>
  <c r="M23" i="125"/>
  <c r="J160" i="126"/>
  <c r="I160" i="126"/>
  <c r="L135" i="111"/>
  <c r="H29" i="60"/>
  <c r="G36" i="60"/>
  <c r="H36" i="60"/>
  <c r="G29" i="60"/>
  <c r="J62" i="60"/>
  <c r="H37" i="60" l="1"/>
  <c r="H18" i="60"/>
  <c r="G37" i="60"/>
  <c r="E25" i="142" s="1"/>
  <c r="E24" i="142" s="1"/>
  <c r="H38" i="60" l="1"/>
  <c r="H41" i="60" s="1"/>
  <c r="H43" i="60" s="1"/>
  <c r="H62" i="60" s="1"/>
  <c r="G161" i="59"/>
  <c r="G159" i="59"/>
  <c r="G160" i="59" s="1"/>
  <c r="G158" i="59"/>
  <c r="G156" i="59"/>
  <c r="G157" i="59" s="1"/>
  <c r="G154" i="59"/>
  <c r="G152" i="59"/>
  <c r="G153" i="59" s="1"/>
  <c r="G140" i="59"/>
  <c r="G141" i="59" s="1"/>
  <c r="G142" i="59" s="1"/>
  <c r="G128" i="59"/>
  <c r="G126" i="59"/>
  <c r="G127" i="59" s="1"/>
  <c r="G125" i="59"/>
  <c r="E126" i="59" s="1"/>
  <c r="G124" i="59"/>
  <c r="G122" i="59"/>
  <c r="G120" i="59"/>
  <c r="G121" i="59" s="1"/>
  <c r="G119" i="59"/>
  <c r="G118" i="59"/>
  <c r="G117" i="59"/>
  <c r="G113" i="59"/>
  <c r="G110" i="59"/>
  <c r="G111" i="59" s="1"/>
  <c r="G112" i="59" s="1"/>
  <c r="G105" i="59"/>
  <c r="G100" i="59"/>
  <c r="G101" i="59" s="1"/>
  <c r="G102" i="59" s="1"/>
  <c r="G103" i="59" s="1"/>
  <c r="G91" i="59"/>
  <c r="G85" i="59"/>
  <c r="G86" i="59" s="1"/>
  <c r="G87" i="59" s="1"/>
  <c r="G83" i="59"/>
  <c r="G84" i="59" s="1"/>
  <c r="G79" i="59"/>
  <c r="G73" i="59"/>
  <c r="G63" i="59"/>
  <c r="G64" i="59" s="1"/>
  <c r="G65" i="59" s="1"/>
  <c r="G66" i="59" s="1"/>
  <c r="G67" i="59" s="1"/>
  <c r="G68" i="59" s="1"/>
  <c r="G69" i="59" s="1"/>
  <c r="G70" i="59" s="1"/>
  <c r="G71" i="59" s="1"/>
  <c r="G72" i="59" s="1"/>
  <c r="G58" i="59"/>
  <c r="G56" i="59"/>
  <c r="G44" i="59"/>
  <c r="G45" i="59" s="1"/>
  <c r="G32" i="59"/>
  <c r="G33" i="59" s="1"/>
  <c r="G34" i="59" s="1"/>
  <c r="G30" i="59"/>
  <c r="G31" i="59" s="1"/>
  <c r="E32" i="59" s="1"/>
  <c r="G19" i="59"/>
  <c r="G10" i="59"/>
  <c r="C10" i="59"/>
  <c r="M9" i="59"/>
  <c r="O9" i="59" s="1"/>
  <c r="I9" i="59"/>
  <c r="H9" i="59"/>
  <c r="G9" i="59"/>
  <c r="E10" i="59" s="1"/>
  <c r="E9" i="59"/>
  <c r="C9" i="59"/>
  <c r="M8" i="59"/>
  <c r="O8" i="59" s="1"/>
  <c r="I8" i="59"/>
  <c r="H8" i="59"/>
  <c r="G8" i="59"/>
  <c r="E8" i="59"/>
  <c r="C8" i="59"/>
  <c r="M7" i="59"/>
  <c r="O7" i="59" s="1"/>
  <c r="I7" i="59"/>
  <c r="H7" i="59"/>
  <c r="G7" i="59"/>
  <c r="E7" i="59"/>
  <c r="C7" i="59"/>
  <c r="M6" i="59"/>
  <c r="O6" i="59" s="1"/>
  <c r="I6" i="59"/>
  <c r="E2" i="7" s="1"/>
  <c r="H6" i="59"/>
  <c r="G6" i="59"/>
  <c r="E6" i="59"/>
  <c r="C6" i="59"/>
  <c r="M5" i="59"/>
  <c r="O5" i="59" s="1"/>
  <c r="I5" i="59"/>
  <c r="H5" i="59"/>
  <c r="G5" i="59"/>
  <c r="E5" i="59"/>
  <c r="C5" i="59"/>
  <c r="M4" i="59"/>
  <c r="O4" i="59" s="1"/>
  <c r="I4" i="59"/>
  <c r="E2" i="5" s="1"/>
  <c r="H4" i="59"/>
  <c r="G4" i="59"/>
  <c r="E4" i="59"/>
  <c r="C4" i="59"/>
  <c r="M3" i="59"/>
  <c r="O3" i="59" s="1"/>
  <c r="I3" i="59"/>
  <c r="H3" i="59"/>
  <c r="G3" i="59"/>
  <c r="E3" i="59"/>
  <c r="C3" i="59"/>
  <c r="M2" i="59"/>
  <c r="O2" i="59" s="1"/>
  <c r="I2" i="59"/>
  <c r="E2" i="60" s="1"/>
  <c r="H2" i="59"/>
  <c r="G2" i="59"/>
  <c r="E2" i="59"/>
  <c r="C2" i="59"/>
  <c r="G51" i="4"/>
  <c r="H47" i="8"/>
  <c r="H30" i="7"/>
  <c r="G15" i="14"/>
  <c r="F15" i="14"/>
  <c r="G9" i="14"/>
  <c r="F9" i="14"/>
  <c r="G41" i="12"/>
  <c r="G42" i="12" s="1"/>
  <c r="F41" i="12"/>
  <c r="F42" i="12" s="1"/>
  <c r="G33" i="12"/>
  <c r="F33" i="12"/>
  <c r="G29" i="12"/>
  <c r="F29" i="12"/>
  <c r="G16" i="12"/>
  <c r="F16" i="12"/>
  <c r="G8" i="60" s="1"/>
  <c r="G18" i="60" s="1"/>
  <c r="G38" i="60" s="1"/>
  <c r="G41" i="60" s="1"/>
  <c r="G43" i="60" s="1"/>
  <c r="H76" i="10"/>
  <c r="G76" i="10"/>
  <c r="H70" i="10"/>
  <c r="G70" i="10"/>
  <c r="H62" i="10"/>
  <c r="H78" i="10" s="1"/>
  <c r="H81" i="10" s="1"/>
  <c r="G79" i="10" s="1"/>
  <c r="G62" i="10"/>
  <c r="G78" i="10" s="1"/>
  <c r="G81" i="10" s="1"/>
  <c r="H60" i="10"/>
  <c r="G60" i="10"/>
  <c r="H55" i="10"/>
  <c r="G55" i="10"/>
  <c r="H49" i="10"/>
  <c r="H50" i="10" s="1"/>
  <c r="G49" i="10"/>
  <c r="G50" i="10" s="1"/>
  <c r="H40" i="10"/>
  <c r="G40" i="10"/>
  <c r="H30" i="10"/>
  <c r="G30" i="10"/>
  <c r="H17" i="10"/>
  <c r="H31" i="10" s="1"/>
  <c r="G17" i="10"/>
  <c r="G31" i="10" s="1"/>
  <c r="H12" i="9"/>
  <c r="J54" i="8"/>
  <c r="J57" i="8" s="1"/>
  <c r="H54" i="8"/>
  <c r="J47" i="8"/>
  <c r="G47" i="8"/>
  <c r="J39" i="8"/>
  <c r="H39" i="8"/>
  <c r="G39" i="8"/>
  <c r="J27" i="8"/>
  <c r="J14" i="8"/>
  <c r="J30" i="8" s="1"/>
  <c r="J59" i="8" s="1"/>
  <c r="G14" i="8"/>
  <c r="J64" i="7"/>
  <c r="H64" i="7"/>
  <c r="G64" i="7"/>
  <c r="J47" i="7"/>
  <c r="H47" i="7"/>
  <c r="G47" i="7"/>
  <c r="J39" i="7"/>
  <c r="J40" i="7" s="1"/>
  <c r="H39" i="7"/>
  <c r="J30" i="7"/>
  <c r="G30" i="7"/>
  <c r="J21" i="7"/>
  <c r="H21" i="7"/>
  <c r="G21" i="7"/>
  <c r="F22" i="142" s="1"/>
  <c r="F21" i="142" s="1"/>
  <c r="H64" i="6"/>
  <c r="G62" i="6" s="1"/>
  <c r="J56" i="6"/>
  <c r="H56" i="6"/>
  <c r="G56" i="6"/>
  <c r="J49" i="6"/>
  <c r="J57" i="6" s="1"/>
  <c r="H49" i="6"/>
  <c r="H57" i="6" s="1"/>
  <c r="H61" i="6" s="1"/>
  <c r="G49" i="6"/>
  <c r="G57" i="6" s="1"/>
  <c r="G61" i="6" s="1"/>
  <c r="G64" i="6" s="1"/>
  <c r="J40" i="6"/>
  <c r="H40" i="6"/>
  <c r="G40" i="6"/>
  <c r="J34" i="6"/>
  <c r="J41" i="6" s="1"/>
  <c r="H34" i="6"/>
  <c r="H41" i="6" s="1"/>
  <c r="G34" i="6"/>
  <c r="G41" i="6" s="1"/>
  <c r="J26" i="6"/>
  <c r="H26" i="6"/>
  <c r="G26" i="6"/>
  <c r="G27" i="6" s="1"/>
  <c r="J15" i="6"/>
  <c r="J27" i="6" s="1"/>
  <c r="H15" i="6"/>
  <c r="H27" i="6" s="1"/>
  <c r="G15" i="6"/>
  <c r="J103" i="5"/>
  <c r="H103" i="5"/>
  <c r="G103" i="5"/>
  <c r="J101" i="5"/>
  <c r="H101" i="5"/>
  <c r="J100" i="5"/>
  <c r="H100" i="5"/>
  <c r="G100" i="5"/>
  <c r="J99" i="5"/>
  <c r="H99" i="5"/>
  <c r="G99" i="5"/>
  <c r="J98" i="5"/>
  <c r="H98" i="5"/>
  <c r="G98" i="5"/>
  <c r="J97" i="5"/>
  <c r="H97" i="5"/>
  <c r="G97" i="5"/>
  <c r="J95" i="5"/>
  <c r="H95" i="5"/>
  <c r="G95" i="5"/>
  <c r="J94" i="5"/>
  <c r="H94" i="5"/>
  <c r="G94" i="5"/>
  <c r="J92" i="5"/>
  <c r="H92" i="5"/>
  <c r="H102" i="5" s="1"/>
  <c r="G92" i="5"/>
  <c r="J87" i="5"/>
  <c r="H87" i="5"/>
  <c r="G87" i="5"/>
  <c r="H86" i="5"/>
  <c r="H88" i="5" s="1"/>
  <c r="G86" i="5"/>
  <c r="G88" i="5" s="1"/>
  <c r="J82" i="5"/>
  <c r="H82" i="5"/>
  <c r="G82" i="5"/>
  <c r="J81" i="5"/>
  <c r="J83" i="5" s="1"/>
  <c r="H81" i="5"/>
  <c r="G81" i="5"/>
  <c r="J80" i="5"/>
  <c r="H80" i="5"/>
  <c r="H83" i="5" s="1"/>
  <c r="J76" i="5"/>
  <c r="H76" i="5"/>
  <c r="G76" i="5"/>
  <c r="J74" i="5"/>
  <c r="H74" i="5"/>
  <c r="G74" i="5"/>
  <c r="J70" i="5"/>
  <c r="H70" i="5"/>
  <c r="G67" i="5"/>
  <c r="G70" i="5" s="1"/>
  <c r="J58" i="5"/>
  <c r="J60" i="5" s="1"/>
  <c r="H58" i="5"/>
  <c r="H60" i="5" s="1"/>
  <c r="G51" i="5" s="1"/>
  <c r="G54" i="5" s="1"/>
  <c r="G58" i="5"/>
  <c r="G60" i="5" s="1"/>
  <c r="J54" i="5"/>
  <c r="H54" i="5"/>
  <c r="J40" i="5"/>
  <c r="H40" i="5"/>
  <c r="J29" i="5"/>
  <c r="H29" i="5"/>
  <c r="H31" i="5" s="1"/>
  <c r="J15" i="5"/>
  <c r="J31" i="5" s="1"/>
  <c r="H15" i="5"/>
  <c r="G15" i="5"/>
  <c r="J11" i="5"/>
  <c r="H11" i="5"/>
  <c r="G11" i="5"/>
  <c r="G8" i="5"/>
  <c r="J61" i="4"/>
  <c r="H61" i="4"/>
  <c r="G61" i="4"/>
  <c r="J51" i="4"/>
  <c r="H51" i="4"/>
  <c r="J45" i="4"/>
  <c r="G45" i="4"/>
  <c r="H45" i="4"/>
  <c r="J38" i="4"/>
  <c r="H38" i="4"/>
  <c r="G38" i="4"/>
  <c r="J26" i="4"/>
  <c r="J28" i="4" s="1"/>
  <c r="G26" i="4"/>
  <c r="J13" i="4"/>
  <c r="H13" i="4"/>
  <c r="E19" i="142" l="1"/>
  <c r="E18" i="142" s="1"/>
  <c r="E22" i="142"/>
  <c r="E21" i="142" s="1"/>
  <c r="G62" i="60"/>
  <c r="E16" i="142"/>
  <c r="E15" i="142" s="1"/>
  <c r="E4" i="12"/>
  <c r="D20" i="143"/>
  <c r="E21" i="143"/>
  <c r="H57" i="8"/>
  <c r="G57" i="59"/>
  <c r="E58" i="59" s="1"/>
  <c r="H10" i="59"/>
  <c r="G143" i="59"/>
  <c r="G144" i="59" s="1"/>
  <c r="G145" i="59" s="1"/>
  <c r="G146" i="59" s="1"/>
  <c r="G147" i="59" s="1"/>
  <c r="G148" i="59" s="1"/>
  <c r="G149" i="59" s="1"/>
  <c r="G150" i="59" s="1"/>
  <c r="G151" i="59" s="1"/>
  <c r="E85" i="59"/>
  <c r="G46" i="59"/>
  <c r="G20" i="59"/>
  <c r="G11" i="59"/>
  <c r="G35" i="59"/>
  <c r="G59" i="59"/>
  <c r="G60" i="59" s="1"/>
  <c r="G61" i="59" s="1"/>
  <c r="G62" i="59" s="1"/>
  <c r="G80" i="59"/>
  <c r="G81" i="59" s="1"/>
  <c r="G82" i="59" s="1"/>
  <c r="G88" i="59"/>
  <c r="G92" i="59"/>
  <c r="E122" i="59"/>
  <c r="G123" i="59"/>
  <c r="G155" i="59"/>
  <c r="G74" i="59"/>
  <c r="G106" i="59"/>
  <c r="E113" i="59"/>
  <c r="G114" i="59"/>
  <c r="G129" i="59"/>
  <c r="G104" i="59"/>
  <c r="E127" i="59"/>
  <c r="E128" i="59" s="1"/>
  <c r="G54" i="4"/>
  <c r="H45" i="5"/>
  <c r="H47" i="5" s="1"/>
  <c r="G35" i="5" s="1"/>
  <c r="G40" i="5" s="1"/>
  <c r="H54" i="4"/>
  <c r="G39" i="7"/>
  <c r="G40" i="7" s="1"/>
  <c r="G48" i="7" s="1"/>
  <c r="F25" i="142" s="1"/>
  <c r="F24" i="142" s="1"/>
  <c r="J54" i="4"/>
  <c r="J55" i="4" s="1"/>
  <c r="H40" i="7"/>
  <c r="H48" i="7" s="1"/>
  <c r="H26" i="4"/>
  <c r="H28" i="4" s="1"/>
  <c r="J61" i="6"/>
  <c r="J64" i="6" s="1"/>
  <c r="H14" i="8"/>
  <c r="G27" i="8"/>
  <c r="G30" i="8" s="1"/>
  <c r="G54" i="8"/>
  <c r="G57" i="8" s="1"/>
  <c r="G80" i="5"/>
  <c r="G83" i="5" s="1"/>
  <c r="H104" i="5"/>
  <c r="J102" i="5"/>
  <c r="J48" i="7"/>
  <c r="J49" i="7" s="1"/>
  <c r="J50" i="7" s="1"/>
  <c r="G13" i="4"/>
  <c r="G28" i="4" s="1"/>
  <c r="G55" i="4" l="1"/>
  <c r="E7" i="142" s="1"/>
  <c r="E6" i="142" s="1"/>
  <c r="F8" i="60"/>
  <c r="I10" i="59"/>
  <c r="E9" i="12" s="1"/>
  <c r="H55" i="4"/>
  <c r="G75" i="59"/>
  <c r="E59" i="59"/>
  <c r="E60" i="59" s="1"/>
  <c r="E61" i="59" s="1"/>
  <c r="E62" i="59" s="1"/>
  <c r="E63" i="59" s="1"/>
  <c r="E64" i="59" s="1"/>
  <c r="E65" i="59" s="1"/>
  <c r="E66" i="59" s="1"/>
  <c r="E67" i="59" s="1"/>
  <c r="E68" i="59" s="1"/>
  <c r="E69" i="59" s="1"/>
  <c r="E70" i="59" s="1"/>
  <c r="E71" i="59" s="1"/>
  <c r="E72" i="59" s="1"/>
  <c r="E73" i="59" s="1"/>
  <c r="G107" i="59"/>
  <c r="G108" i="59" s="1"/>
  <c r="G109" i="59" s="1"/>
  <c r="G21" i="59"/>
  <c r="G22" i="59" s="1"/>
  <c r="G23" i="59" s="1"/>
  <c r="G24" i="59" s="1"/>
  <c r="G25" i="59" s="1"/>
  <c r="G26" i="59" s="1"/>
  <c r="G27" i="59" s="1"/>
  <c r="G28" i="59" s="1"/>
  <c r="G29" i="59" s="1"/>
  <c r="E156" i="59"/>
  <c r="E157" i="59" s="1"/>
  <c r="E158" i="59" s="1"/>
  <c r="E159" i="59" s="1"/>
  <c r="E160" i="59" s="1"/>
  <c r="E161" i="59" s="1"/>
  <c r="G47" i="59"/>
  <c r="G12" i="59"/>
  <c r="G130" i="59"/>
  <c r="G36" i="59"/>
  <c r="G115" i="59"/>
  <c r="E123" i="59"/>
  <c r="E124" i="59" s="1"/>
  <c r="E125" i="59" s="1"/>
  <c r="G93" i="59"/>
  <c r="G89" i="59"/>
  <c r="H43" i="9"/>
  <c r="G7" i="9" s="1"/>
  <c r="G12" i="9" s="1"/>
  <c r="H49" i="7"/>
  <c r="H50" i="7" s="1"/>
  <c r="F19" i="142" s="1"/>
  <c r="F18" i="142" s="1"/>
  <c r="G49" i="7"/>
  <c r="G50" i="7" s="1"/>
  <c r="F16" i="142" s="1"/>
  <c r="F15" i="142" s="1"/>
  <c r="G59" i="8"/>
  <c r="F10" i="142" s="1"/>
  <c r="F9" i="142" s="1"/>
  <c r="H27" i="8"/>
  <c r="H30" i="8" s="1"/>
  <c r="H59" i="8" s="1"/>
  <c r="G45" i="5"/>
  <c r="G47" i="5" s="1"/>
  <c r="J86" i="5"/>
  <c r="J88" i="5" s="1"/>
  <c r="J104" i="5" s="1"/>
  <c r="J45" i="5"/>
  <c r="J47" i="5" s="1"/>
  <c r="G48" i="59" l="1"/>
  <c r="G94" i="59"/>
  <c r="G13" i="59"/>
  <c r="G90" i="59"/>
  <c r="G37" i="59"/>
  <c r="G76" i="59"/>
  <c r="G131" i="59"/>
  <c r="G116" i="59"/>
  <c r="G43" i="9"/>
  <c r="E114" i="59" l="1"/>
  <c r="E115" i="59" s="1"/>
  <c r="E116" i="59" s="1"/>
  <c r="E117" i="59" s="1"/>
  <c r="E118" i="59" s="1"/>
  <c r="E119" i="59" s="1"/>
  <c r="E120" i="59" s="1"/>
  <c r="E121" i="59" s="1"/>
  <c r="G14" i="59"/>
  <c r="G49" i="59"/>
  <c r="G38" i="59"/>
  <c r="G132" i="59"/>
  <c r="G77" i="59"/>
  <c r="G95" i="59"/>
  <c r="E86" i="59"/>
  <c r="E87" i="59" s="1"/>
  <c r="E88" i="59" s="1"/>
  <c r="E89" i="59" s="1"/>
  <c r="E90" i="59" s="1"/>
  <c r="E91" i="59" s="1"/>
  <c r="G50" i="59" l="1"/>
  <c r="G15" i="59"/>
  <c r="G96" i="59"/>
  <c r="G97" i="59" s="1"/>
  <c r="G98" i="59" s="1"/>
  <c r="G99" i="59" s="1"/>
  <c r="G78" i="59"/>
  <c r="E74" i="59" s="1"/>
  <c r="E75" i="59" s="1"/>
  <c r="G133" i="59"/>
  <c r="G39" i="59"/>
  <c r="G51" i="59" l="1"/>
  <c r="E76" i="59"/>
  <c r="E77" i="59" s="1"/>
  <c r="E78" i="59" s="1"/>
  <c r="E79" i="59" s="1"/>
  <c r="E80" i="59" s="1"/>
  <c r="E81" i="59" s="1"/>
  <c r="E82" i="59" s="1"/>
  <c r="E83" i="59" s="1"/>
  <c r="E84" i="59" s="1"/>
  <c r="G16" i="59"/>
  <c r="G40" i="59"/>
  <c r="G134" i="59"/>
  <c r="E92" i="59"/>
  <c r="E93" i="59" s="1"/>
  <c r="E94" i="59" s="1"/>
  <c r="E95" i="59" s="1"/>
  <c r="E96" i="59" s="1"/>
  <c r="G52" i="59" l="1"/>
  <c r="G135" i="59"/>
  <c r="G41" i="59"/>
  <c r="G17" i="59"/>
  <c r="G53" i="59" l="1"/>
  <c r="G42" i="59"/>
  <c r="G18" i="59"/>
  <c r="G136" i="59"/>
  <c r="G43" i="59" l="1"/>
  <c r="E33" i="59" s="1"/>
  <c r="E34" i="59" s="1"/>
  <c r="E35" i="59" s="1"/>
  <c r="G137" i="59"/>
  <c r="G54" i="59"/>
  <c r="G138" i="59" l="1"/>
  <c r="G139" i="59" s="1"/>
  <c r="E129" i="59" s="1"/>
  <c r="G55" i="59"/>
  <c r="E97" i="59" l="1"/>
  <c r="E98" i="59" s="1"/>
  <c r="E99" i="59" s="1"/>
  <c r="E100" i="59" s="1"/>
  <c r="E101" i="59" s="1"/>
  <c r="E102" i="59" s="1"/>
  <c r="E103" i="59" s="1"/>
  <c r="E104" i="59" s="1"/>
  <c r="E105" i="59" s="1"/>
  <c r="E106" i="59" s="1"/>
  <c r="E107" i="59" s="1"/>
  <c r="E108" i="59" s="1"/>
  <c r="E109" i="59" s="1"/>
  <c r="E110" i="59" s="1"/>
  <c r="E111" i="59" s="1"/>
  <c r="E112" i="59" s="1"/>
  <c r="E130" i="59"/>
  <c r="E131" i="59" s="1"/>
  <c r="E132" i="59" s="1"/>
  <c r="E133" i="59" s="1"/>
  <c r="E134" i="59" s="1"/>
  <c r="E135" i="59" s="1"/>
  <c r="E136" i="59" s="1"/>
  <c r="E137" i="59" s="1"/>
  <c r="E138" i="59" s="1"/>
  <c r="E139" i="59" s="1"/>
  <c r="E140" i="59" s="1"/>
  <c r="E141" i="59" s="1"/>
  <c r="E142" i="59" s="1"/>
  <c r="E143" i="59" s="1"/>
  <c r="E144" i="59" s="1"/>
  <c r="E145" i="59" s="1"/>
  <c r="E146" i="59" s="1"/>
  <c r="E147" i="59" s="1"/>
  <c r="E148" i="59" s="1"/>
  <c r="E149" i="59" s="1"/>
  <c r="E150" i="59" s="1"/>
  <c r="E151" i="59" s="1"/>
  <c r="E152" i="59" s="1"/>
  <c r="E153" i="59" s="1"/>
  <c r="E154" i="59" s="1"/>
  <c r="E155" i="59" s="1"/>
  <c r="C11" i="59"/>
  <c r="C12" i="59" s="1"/>
  <c r="E11" i="59"/>
  <c r="E12" i="59" s="1"/>
  <c r="E13" i="59" s="1"/>
  <c r="E14" i="59" s="1"/>
  <c r="E15" i="59" s="1"/>
  <c r="E16" i="59" s="1"/>
  <c r="E17" i="59" s="1"/>
  <c r="E18" i="59" s="1"/>
  <c r="E19" i="59" s="1"/>
  <c r="E20" i="59" s="1"/>
  <c r="E21" i="59" s="1"/>
  <c r="E22" i="59" s="1"/>
  <c r="E23" i="59" s="1"/>
  <c r="E24" i="59" s="1"/>
  <c r="E25" i="59" s="1"/>
  <c r="E26" i="59" s="1"/>
  <c r="E27" i="59" s="1"/>
  <c r="E28" i="59" s="1"/>
  <c r="E29" i="59" s="1"/>
  <c r="E30" i="59" s="1"/>
  <c r="E31" i="59" s="1"/>
  <c r="E36" i="59"/>
  <c r="E37" i="59" s="1"/>
  <c r="E38" i="59" s="1"/>
  <c r="E39" i="59" s="1"/>
  <c r="E40" i="59" s="1"/>
  <c r="E41" i="59" s="1"/>
  <c r="E42" i="59" s="1"/>
  <c r="E43" i="59" s="1"/>
  <c r="E44" i="59" s="1"/>
  <c r="E45" i="59" s="1"/>
  <c r="E46" i="59" s="1"/>
  <c r="E47" i="59" s="1"/>
  <c r="E48" i="59" s="1"/>
  <c r="E49" i="59" s="1"/>
  <c r="E50" i="59" s="1"/>
  <c r="E51" i="59" s="1"/>
  <c r="E52" i="59" s="1"/>
  <c r="E53" i="59" s="1"/>
  <c r="E54" i="59" s="1"/>
  <c r="E55" i="59" s="1"/>
  <c r="E56" i="59" s="1"/>
  <c r="E57" i="59" s="1"/>
  <c r="M10" i="59"/>
  <c r="O10" i="59" s="1"/>
  <c r="M12" i="59" l="1"/>
  <c r="O12" i="59" s="1"/>
  <c r="H12" i="59"/>
  <c r="F10" i="60" s="1"/>
  <c r="C13" i="59"/>
  <c r="H11" i="59"/>
  <c r="M11" i="59"/>
  <c r="O11" i="59" s="1"/>
  <c r="F9" i="60" l="1"/>
  <c r="I11" i="59"/>
  <c r="E21" i="12" s="1"/>
  <c r="I12" i="59"/>
  <c r="E53" i="12" s="1"/>
  <c r="M13" i="59"/>
  <c r="O13" i="59" s="1"/>
  <c r="H13" i="59"/>
  <c r="F12" i="60" s="1"/>
  <c r="C14" i="59"/>
  <c r="I13" i="59" l="1"/>
  <c r="E60" i="12" s="1"/>
  <c r="M14" i="59"/>
  <c r="O14" i="59" s="1"/>
  <c r="H14" i="59"/>
  <c r="C15" i="59"/>
  <c r="F13" i="60" l="1"/>
  <c r="I14" i="59"/>
  <c r="E71" i="12" s="1"/>
  <c r="M15" i="59"/>
  <c r="O15" i="59" s="1"/>
  <c r="H15" i="59"/>
  <c r="F14" i="60" s="1"/>
  <c r="C16" i="59"/>
  <c r="I15" i="59" l="1"/>
  <c r="E77" i="12" s="1"/>
  <c r="M16" i="59"/>
  <c r="O16" i="59" s="1"/>
  <c r="H16" i="59"/>
  <c r="C17" i="59"/>
  <c r="F15" i="60" l="1"/>
  <c r="I16" i="59"/>
  <c r="M17" i="59"/>
  <c r="O17" i="59" s="1"/>
  <c r="H17" i="59"/>
  <c r="F17" i="60" s="1"/>
  <c r="C18" i="59"/>
  <c r="E88" i="12" l="1"/>
  <c r="E85" i="12"/>
  <c r="I17" i="59"/>
  <c r="E90" i="12" s="1"/>
  <c r="H18" i="59"/>
  <c r="M18" i="59"/>
  <c r="O18" i="59" s="1"/>
  <c r="C19" i="59"/>
  <c r="E22" i="143" s="1"/>
  <c r="F42" i="60" l="1"/>
  <c r="B21" i="143"/>
  <c r="E2" i="61"/>
  <c r="I18" i="59"/>
  <c r="E102" i="12" s="1"/>
  <c r="H19" i="59"/>
  <c r="M19" i="59"/>
  <c r="O19" i="59" s="1"/>
  <c r="C20" i="59"/>
  <c r="F23" i="60" l="1"/>
  <c r="I19" i="59"/>
  <c r="E8" i="61" s="1"/>
  <c r="M20" i="59"/>
  <c r="O20" i="59" s="1"/>
  <c r="H20" i="59"/>
  <c r="F24" i="60" s="1"/>
  <c r="C21" i="59"/>
  <c r="I20" i="59" l="1"/>
  <c r="E40" i="61" s="1"/>
  <c r="M21" i="59"/>
  <c r="O21" i="59" s="1"/>
  <c r="H21" i="59"/>
  <c r="C22" i="59"/>
  <c r="F25" i="60" l="1"/>
  <c r="I21" i="59"/>
  <c r="E45" i="61" s="1"/>
  <c r="M22" i="59"/>
  <c r="O22" i="59" s="1"/>
  <c r="H22" i="59"/>
  <c r="F26" i="60" s="1"/>
  <c r="C23" i="59"/>
  <c r="I22" i="59" l="1"/>
  <c r="E54" i="61" s="1"/>
  <c r="M23" i="59"/>
  <c r="O23" i="59" s="1"/>
  <c r="H23" i="59"/>
  <c r="C24" i="59"/>
  <c r="F27" i="60" l="1"/>
  <c r="I23" i="59"/>
  <c r="E61" i="61" s="1"/>
  <c r="M24" i="59"/>
  <c r="O24" i="59" s="1"/>
  <c r="H24" i="59"/>
  <c r="F28" i="60" s="1"/>
  <c r="C25" i="59"/>
  <c r="I24" i="59" l="1"/>
  <c r="E109" i="61" s="1"/>
  <c r="M25" i="59"/>
  <c r="O25" i="59" s="1"/>
  <c r="H25" i="59"/>
  <c r="C26" i="59"/>
  <c r="F33" i="60" l="1"/>
  <c r="I25" i="59"/>
  <c r="E125" i="61" s="1"/>
  <c r="H26" i="59"/>
  <c r="F34" i="60" s="1"/>
  <c r="M26" i="59"/>
  <c r="O26" i="59" s="1"/>
  <c r="C27" i="59"/>
  <c r="I26" i="59" l="1"/>
  <c r="E130" i="61" s="1"/>
  <c r="H27" i="59"/>
  <c r="M27" i="59"/>
  <c r="O27" i="59" s="1"/>
  <c r="C28" i="59"/>
  <c r="F35" i="60" l="1"/>
  <c r="I27" i="59"/>
  <c r="E137" i="61" s="1"/>
  <c r="M28" i="59"/>
  <c r="O28" i="59" s="1"/>
  <c r="H28" i="59"/>
  <c r="F39" i="60" s="1"/>
  <c r="C29" i="59"/>
  <c r="I28" i="59" l="1"/>
  <c r="E149" i="61" s="1"/>
  <c r="M29" i="59"/>
  <c r="O29" i="59" s="1"/>
  <c r="H29" i="59"/>
  <c r="I29" i="59" s="1"/>
  <c r="E161" i="61" s="1"/>
  <c r="C30" i="59"/>
  <c r="E23" i="143" s="1"/>
  <c r="M30" i="59" l="1"/>
  <c r="O30" i="59" s="1"/>
  <c r="H30" i="59"/>
  <c r="C31" i="59"/>
  <c r="I30" i="59" l="1"/>
  <c r="M31" i="59"/>
  <c r="O31" i="59" s="1"/>
  <c r="H31" i="59"/>
  <c r="C32" i="59"/>
  <c r="E25" i="143" s="1"/>
  <c r="F59" i="60" l="1"/>
  <c r="B23" i="143"/>
  <c r="E5" i="62"/>
  <c r="I31" i="59"/>
  <c r="M32" i="59"/>
  <c r="O32" i="59" s="1"/>
  <c r="H32" i="59"/>
  <c r="C33" i="59"/>
  <c r="I32" i="59" l="1"/>
  <c r="E10" i="62" s="1"/>
  <c r="F8" i="7"/>
  <c r="M33" i="59"/>
  <c r="O33" i="59" s="1"/>
  <c r="H33" i="59"/>
  <c r="C34" i="59"/>
  <c r="I33" i="59" l="1"/>
  <c r="E19" i="62" s="1"/>
  <c r="F9" i="7"/>
  <c r="H34" i="59"/>
  <c r="M34" i="59"/>
  <c r="O34" i="59" s="1"/>
  <c r="C35" i="59"/>
  <c r="I34" i="59" l="1"/>
  <c r="E50" i="62" s="1"/>
  <c r="F10" i="7"/>
  <c r="H35" i="59"/>
  <c r="M35" i="59"/>
  <c r="O35" i="59" s="1"/>
  <c r="C36" i="59"/>
  <c r="I35" i="59" l="1"/>
  <c r="E58" i="62" s="1"/>
  <c r="F11" i="7"/>
  <c r="M36" i="59"/>
  <c r="O36" i="59" s="1"/>
  <c r="H36" i="59"/>
  <c r="C37" i="59"/>
  <c r="I36" i="59" l="1"/>
  <c r="E66" i="62" s="1"/>
  <c r="F12" i="7"/>
  <c r="M37" i="59"/>
  <c r="O37" i="59" s="1"/>
  <c r="H37" i="59"/>
  <c r="C38" i="59"/>
  <c r="I37" i="59" l="1"/>
  <c r="E80" i="62" s="1"/>
  <c r="F14" i="7"/>
  <c r="M38" i="59"/>
  <c r="O38" i="59" s="1"/>
  <c r="H38" i="59"/>
  <c r="C39" i="59"/>
  <c r="I38" i="59" l="1"/>
  <c r="E90" i="62" s="1"/>
  <c r="F15" i="7"/>
  <c r="M39" i="59"/>
  <c r="O39" i="59" s="1"/>
  <c r="H39" i="59"/>
  <c r="C40" i="59"/>
  <c r="I39" i="59" l="1"/>
  <c r="E99" i="62" s="1"/>
  <c r="F16" i="7"/>
  <c r="M40" i="59"/>
  <c r="O40" i="59" s="1"/>
  <c r="H40" i="59"/>
  <c r="C41" i="59"/>
  <c r="I40" i="59" l="1"/>
  <c r="E106" i="62" s="1"/>
  <c r="F17" i="7"/>
  <c r="M41" i="59"/>
  <c r="O41" i="59" s="1"/>
  <c r="H41" i="59"/>
  <c r="F19" i="7" s="1"/>
  <c r="C42" i="59"/>
  <c r="I41" i="59" l="1"/>
  <c r="E111" i="62" s="1"/>
  <c r="H42" i="59"/>
  <c r="F20" i="7" s="1"/>
  <c r="M42" i="59"/>
  <c r="O42" i="59" s="1"/>
  <c r="C43" i="59"/>
  <c r="I42" i="59" l="1"/>
  <c r="E117" i="62" s="1"/>
  <c r="H43" i="59"/>
  <c r="I43" i="59" s="1"/>
  <c r="E127" i="62" s="1"/>
  <c r="M43" i="59"/>
  <c r="O43" i="59" s="1"/>
  <c r="C44" i="59"/>
  <c r="E26" i="143" l="1"/>
  <c r="D24" i="143"/>
  <c r="E2" i="138"/>
  <c r="M44" i="59"/>
  <c r="O44" i="59" s="1"/>
  <c r="H44" i="59"/>
  <c r="C45" i="59"/>
  <c r="F27" i="7" l="1"/>
  <c r="I44" i="59"/>
  <c r="E9" i="138" s="1"/>
  <c r="M45" i="59"/>
  <c r="O45" i="59" s="1"/>
  <c r="H45" i="59"/>
  <c r="F28" i="7" s="1"/>
  <c r="C46" i="59"/>
  <c r="I45" i="59" l="1"/>
  <c r="E21" i="138" s="1"/>
  <c r="M46" i="59"/>
  <c r="O46" i="59" s="1"/>
  <c r="H46" i="59"/>
  <c r="C47" i="59"/>
  <c r="F29" i="7" l="1"/>
  <c r="I46" i="59"/>
  <c r="E30" i="138" s="1"/>
  <c r="M47" i="59"/>
  <c r="O47" i="59" s="1"/>
  <c r="H47" i="59"/>
  <c r="F33" i="7" s="1"/>
  <c r="C48" i="59"/>
  <c r="I47" i="59" l="1"/>
  <c r="E41" i="138" s="1"/>
  <c r="M48" i="59"/>
  <c r="O48" i="59" s="1"/>
  <c r="H48" i="59"/>
  <c r="C49" i="59"/>
  <c r="F34" i="7" l="1"/>
  <c r="I48" i="59"/>
  <c r="E47" i="138" s="1"/>
  <c r="M49" i="59"/>
  <c r="O49" i="59" s="1"/>
  <c r="H49" i="59"/>
  <c r="F35" i="7" s="1"/>
  <c r="C50" i="59"/>
  <c r="I49" i="59" l="1"/>
  <c r="E58" i="138" s="1"/>
  <c r="H50" i="59"/>
  <c r="M50" i="59"/>
  <c r="O50" i="59" s="1"/>
  <c r="C51" i="59"/>
  <c r="F36" i="7" l="1"/>
  <c r="I50" i="59"/>
  <c r="E67" i="138" s="1"/>
  <c r="H51" i="59"/>
  <c r="F37" i="7" s="1"/>
  <c r="M51" i="59"/>
  <c r="O51" i="59" s="1"/>
  <c r="C52" i="59"/>
  <c r="I51" i="59" l="1"/>
  <c r="E74" i="138" s="1"/>
  <c r="M52" i="59"/>
  <c r="O52" i="59" s="1"/>
  <c r="H52" i="59"/>
  <c r="C53" i="59"/>
  <c r="F38" i="7" l="1"/>
  <c r="I52" i="59"/>
  <c r="E123" i="138" s="1"/>
  <c r="M53" i="59"/>
  <c r="O53" i="59" s="1"/>
  <c r="H53" i="59"/>
  <c r="F44" i="7" s="1"/>
  <c r="C54" i="59"/>
  <c r="I53" i="59" l="1"/>
  <c r="E140" i="138" s="1"/>
  <c r="M54" i="59"/>
  <c r="O54" i="59" s="1"/>
  <c r="H54" i="59"/>
  <c r="F45" i="7" s="1"/>
  <c r="C55" i="59"/>
  <c r="I54" i="59" l="1"/>
  <c r="E145" i="138" s="1"/>
  <c r="M55" i="59"/>
  <c r="O55" i="59" s="1"/>
  <c r="H55" i="59"/>
  <c r="F46" i="7" s="1"/>
  <c r="C56" i="59"/>
  <c r="E27" i="143" s="1"/>
  <c r="E2" i="140" l="1"/>
  <c r="I55" i="59"/>
  <c r="E153" i="138" s="1"/>
  <c r="M56" i="59"/>
  <c r="O56" i="59" s="1"/>
  <c r="H56" i="59"/>
  <c r="C57" i="59"/>
  <c r="I56" i="59" l="1"/>
  <c r="E7" i="140" s="1"/>
  <c r="M57" i="59"/>
  <c r="O57" i="59" s="1"/>
  <c r="H57" i="59"/>
  <c r="C58" i="59"/>
  <c r="I57" i="59" l="1"/>
  <c r="E13" i="140" s="1"/>
  <c r="B27" i="143"/>
  <c r="E29" i="143"/>
  <c r="D28" i="143"/>
  <c r="E4" i="141"/>
  <c r="H58" i="59"/>
  <c r="M58" i="59"/>
  <c r="O58" i="59" s="1"/>
  <c r="C59" i="59"/>
  <c r="F8" i="4" l="1"/>
  <c r="F64" i="6"/>
  <c r="I58" i="59"/>
  <c r="E9" i="141" s="1"/>
  <c r="H59" i="59"/>
  <c r="M59" i="59"/>
  <c r="O59" i="59" s="1"/>
  <c r="C60" i="59"/>
  <c r="I59" i="59" l="1"/>
  <c r="E17" i="141" s="1"/>
  <c r="F9" i="4"/>
  <c r="M60" i="59"/>
  <c r="O60" i="59" s="1"/>
  <c r="H60" i="59"/>
  <c r="C61" i="59"/>
  <c r="I60" i="59" l="1"/>
  <c r="E88" i="141" s="1"/>
  <c r="F10" i="4"/>
  <c r="H61" i="59"/>
  <c r="M61" i="59"/>
  <c r="O61" i="59" s="1"/>
  <c r="C62" i="59"/>
  <c r="I61" i="59" l="1"/>
  <c r="E148" i="141" s="1"/>
  <c r="F11" i="4"/>
  <c r="M62" i="59"/>
  <c r="O62" i="59" s="1"/>
  <c r="H62" i="59"/>
  <c r="B29" i="143" s="1"/>
  <c r="C63" i="59"/>
  <c r="E30" i="143" s="1"/>
  <c r="E2" i="104" l="1"/>
  <c r="I62" i="59"/>
  <c r="E179" i="141" s="1"/>
  <c r="F12" i="4"/>
  <c r="M63" i="59"/>
  <c r="O63" i="59" s="1"/>
  <c r="H63" i="59"/>
  <c r="C64" i="59"/>
  <c r="F17" i="4" l="1"/>
  <c r="F18" i="4"/>
  <c r="F19" i="4"/>
  <c r="F20" i="4"/>
  <c r="F21" i="4"/>
  <c r="F11" i="60"/>
  <c r="F16" i="4"/>
  <c r="I63" i="59"/>
  <c r="E4" i="104" s="1"/>
  <c r="M64" i="59"/>
  <c r="O64" i="59" s="1"/>
  <c r="H64" i="59"/>
  <c r="I64" i="59" s="1"/>
  <c r="C65" i="59"/>
  <c r="M65" i="59" l="1"/>
  <c r="O65" i="59" s="1"/>
  <c r="H65" i="59"/>
  <c r="C66" i="59"/>
  <c r="I65" i="59" l="1"/>
  <c r="F22" i="4"/>
  <c r="M66" i="59"/>
  <c r="O66" i="59" s="1"/>
  <c r="H66" i="59"/>
  <c r="C67" i="59"/>
  <c r="E22" i="106" l="1"/>
  <c r="E4" i="106"/>
  <c r="I66" i="59"/>
  <c r="E40" i="106" s="1"/>
  <c r="F23" i="4"/>
  <c r="H67" i="59"/>
  <c r="M67" i="59"/>
  <c r="O67" i="59" s="1"/>
  <c r="C68" i="59"/>
  <c r="I67" i="59" l="1"/>
  <c r="E59" i="106" s="1"/>
  <c r="F24" i="4"/>
  <c r="H68" i="59"/>
  <c r="M68" i="59"/>
  <c r="O68" i="59" s="1"/>
  <c r="C69" i="59"/>
  <c r="I68" i="59" l="1"/>
  <c r="E68" i="106" s="1"/>
  <c r="F25" i="4"/>
  <c r="H69" i="59"/>
  <c r="I69" i="59" s="1"/>
  <c r="E81" i="106" s="1"/>
  <c r="M69" i="59"/>
  <c r="O69" i="59" s="1"/>
  <c r="C70" i="59"/>
  <c r="H70" i="59" l="1"/>
  <c r="I70" i="59" s="1"/>
  <c r="E108" i="106" s="1"/>
  <c r="M70" i="59"/>
  <c r="O70" i="59" s="1"/>
  <c r="C71" i="59"/>
  <c r="M71" i="59" l="1"/>
  <c r="O71" i="59" s="1"/>
  <c r="H71" i="59"/>
  <c r="I71" i="59" s="1"/>
  <c r="E109" i="106" s="1"/>
  <c r="C72" i="59"/>
  <c r="M72" i="59" l="1"/>
  <c r="O72" i="59" s="1"/>
  <c r="H72" i="59"/>
  <c r="I72" i="59" s="1"/>
  <c r="E117" i="106" s="1"/>
  <c r="C73" i="59"/>
  <c r="E31" i="143" s="1"/>
  <c r="E2" i="107" l="1"/>
  <c r="H73" i="59"/>
  <c r="M73" i="59"/>
  <c r="O73" i="59" s="1"/>
  <c r="C74" i="59"/>
  <c r="I73" i="59" l="1"/>
  <c r="E7" i="107" s="1"/>
  <c r="F32" i="4"/>
  <c r="H74" i="59"/>
  <c r="M74" i="59"/>
  <c r="O74" i="59" s="1"/>
  <c r="C75" i="59"/>
  <c r="I74" i="59" l="1"/>
  <c r="E24" i="107" s="1"/>
  <c r="F33" i="4"/>
  <c r="M75" i="59"/>
  <c r="O75" i="59" s="1"/>
  <c r="H75" i="59"/>
  <c r="C76" i="59"/>
  <c r="I75" i="59" l="1"/>
  <c r="E33" i="107" s="1"/>
  <c r="F34" i="4"/>
  <c r="M76" i="59"/>
  <c r="O76" i="59" s="1"/>
  <c r="H76" i="59"/>
  <c r="C77" i="59"/>
  <c r="I76" i="59" l="1"/>
  <c r="E42" i="107" s="1"/>
  <c r="F35" i="4"/>
  <c r="M77" i="59"/>
  <c r="O77" i="59" s="1"/>
  <c r="H77" i="59"/>
  <c r="C78" i="59"/>
  <c r="I77" i="59" l="1"/>
  <c r="E57" i="107" s="1"/>
  <c r="F36" i="4"/>
  <c r="H78" i="59"/>
  <c r="B31" i="143" s="1"/>
  <c r="M78" i="59"/>
  <c r="O78" i="59" s="1"/>
  <c r="C79" i="59"/>
  <c r="E32" i="143" s="1"/>
  <c r="E2" i="108" l="1"/>
  <c r="I78" i="59"/>
  <c r="E64" i="107" s="1"/>
  <c r="F37" i="4"/>
  <c r="H79" i="59"/>
  <c r="M79" i="59"/>
  <c r="O79" i="59" s="1"/>
  <c r="C80" i="59"/>
  <c r="I79" i="59" l="1"/>
  <c r="E7" i="108" s="1"/>
  <c r="F41" i="4"/>
  <c r="M80" i="59"/>
  <c r="O80" i="59" s="1"/>
  <c r="H80" i="59"/>
  <c r="C81" i="59"/>
  <c r="I80" i="59" l="1"/>
  <c r="E30" i="108" s="1"/>
  <c r="F42" i="4"/>
  <c r="M81" i="59"/>
  <c r="O81" i="59" s="1"/>
  <c r="H81" i="59"/>
  <c r="C82" i="59"/>
  <c r="I81" i="59" l="1"/>
  <c r="E49" i="108" s="1"/>
  <c r="F43" i="4"/>
  <c r="H82" i="59"/>
  <c r="B32" i="143" s="1"/>
  <c r="M82" i="59"/>
  <c r="O82" i="59" s="1"/>
  <c r="C83" i="59"/>
  <c r="E33" i="143" s="1"/>
  <c r="E2" i="109" l="1"/>
  <c r="I82" i="59"/>
  <c r="E68" i="108" s="1"/>
  <c r="F44" i="4"/>
  <c r="M83" i="59"/>
  <c r="O83" i="59" s="1"/>
  <c r="H83" i="59"/>
  <c r="C84" i="59"/>
  <c r="I83" i="59" l="1"/>
  <c r="E7" i="109" s="1"/>
  <c r="F49" i="4"/>
  <c r="M84" i="59"/>
  <c r="O84" i="59" s="1"/>
  <c r="H84" i="59"/>
  <c r="B33" i="143" s="1"/>
  <c r="C85" i="59"/>
  <c r="E35" i="143" l="1"/>
  <c r="D34" i="143"/>
  <c r="E4" i="110"/>
  <c r="I84" i="59"/>
  <c r="E16" i="109" s="1"/>
  <c r="F50" i="4"/>
  <c r="M85" i="59"/>
  <c r="O85" i="59" s="1"/>
  <c r="H85" i="59"/>
  <c r="F81" i="10" s="1"/>
  <c r="C86" i="59"/>
  <c r="I85" i="59" l="1"/>
  <c r="E8" i="110" s="1"/>
  <c r="F8" i="8"/>
  <c r="H86" i="59"/>
  <c r="M86" i="59"/>
  <c r="O86" i="59" s="1"/>
  <c r="C87" i="59"/>
  <c r="I86" i="59" l="1"/>
  <c r="E15" i="110" s="1"/>
  <c r="F9" i="8"/>
  <c r="H87" i="59"/>
  <c r="M87" i="59"/>
  <c r="O87" i="59" s="1"/>
  <c r="C88" i="59"/>
  <c r="I87" i="59" l="1"/>
  <c r="E32" i="110" s="1"/>
  <c r="F10" i="8"/>
  <c r="M88" i="59"/>
  <c r="O88" i="59" s="1"/>
  <c r="H88" i="59"/>
  <c r="C89" i="59"/>
  <c r="I88" i="59" l="1"/>
  <c r="E98" i="110" s="1"/>
  <c r="F11" i="8"/>
  <c r="M89" i="59"/>
  <c r="O89" i="59" s="1"/>
  <c r="H89" i="59"/>
  <c r="C90" i="59"/>
  <c r="I89" i="59" l="1"/>
  <c r="E164" i="110" s="1"/>
  <c r="F12" i="8"/>
  <c r="H90" i="59"/>
  <c r="B35" i="143" s="1"/>
  <c r="M90" i="59"/>
  <c r="O90" i="59" s="1"/>
  <c r="C91" i="59"/>
  <c r="E36" i="143" s="1"/>
  <c r="E2" i="111" l="1"/>
  <c r="I90" i="59"/>
  <c r="E194" i="110" s="1"/>
  <c r="F13" i="8"/>
  <c r="M91" i="59"/>
  <c r="O91" i="59" s="1"/>
  <c r="H91" i="59"/>
  <c r="C92" i="59"/>
  <c r="F17" i="8" l="1"/>
  <c r="F18" i="8"/>
  <c r="F19" i="8"/>
  <c r="F20" i="8"/>
  <c r="F21" i="8"/>
  <c r="F22" i="8"/>
  <c r="I91" i="59"/>
  <c r="E4" i="111" s="1"/>
  <c r="F13" i="7"/>
  <c r="M92" i="59"/>
  <c r="O92" i="59" s="1"/>
  <c r="H92" i="59"/>
  <c r="C93" i="59"/>
  <c r="I92" i="59" l="1"/>
  <c r="F23" i="8"/>
  <c r="M93" i="59"/>
  <c r="O93" i="59" s="1"/>
  <c r="H93" i="59"/>
  <c r="C94" i="59"/>
  <c r="E4" i="112" l="1"/>
  <c r="E21" i="112"/>
  <c r="I93" i="59"/>
  <c r="E41" i="112" s="1"/>
  <c r="F24" i="8"/>
  <c r="H94" i="59"/>
  <c r="M94" i="59"/>
  <c r="O94" i="59" s="1"/>
  <c r="C95" i="59"/>
  <c r="I94" i="59" l="1"/>
  <c r="E57" i="112" s="1"/>
  <c r="F25" i="8"/>
  <c r="H95" i="59"/>
  <c r="M95" i="59"/>
  <c r="O95" i="59" s="1"/>
  <c r="C96" i="59"/>
  <c r="I95" i="59" l="1"/>
  <c r="E66" i="112" s="1"/>
  <c r="F26" i="8"/>
  <c r="M96" i="59"/>
  <c r="O96" i="59" s="1"/>
  <c r="H96" i="59"/>
  <c r="I96" i="59" s="1"/>
  <c r="E77" i="112" s="1"/>
  <c r="C97" i="59"/>
  <c r="M97" i="59" l="1"/>
  <c r="O97" i="59" s="1"/>
  <c r="H97" i="59"/>
  <c r="I97" i="59" s="1"/>
  <c r="E105" i="112" s="1"/>
  <c r="C98" i="59"/>
  <c r="H98" i="59" l="1"/>
  <c r="I98" i="59" s="1"/>
  <c r="E106" i="112" s="1"/>
  <c r="M98" i="59"/>
  <c r="O98" i="59" s="1"/>
  <c r="C99" i="59"/>
  <c r="M99" i="59" l="1"/>
  <c r="O99" i="59" s="1"/>
  <c r="H99" i="59"/>
  <c r="I99" i="59" s="1"/>
  <c r="E114" i="112" s="1"/>
  <c r="C100" i="59"/>
  <c r="E37" i="143" s="1"/>
  <c r="E2" i="113" l="1"/>
  <c r="M100" i="59"/>
  <c r="O100" i="59" s="1"/>
  <c r="H100" i="59"/>
  <c r="C101" i="59"/>
  <c r="I100" i="59" l="1"/>
  <c r="E7" i="113" s="1"/>
  <c r="F34" i="8"/>
  <c r="M101" i="59"/>
  <c r="O101" i="59" s="1"/>
  <c r="H101" i="59"/>
  <c r="C102" i="59"/>
  <c r="I101" i="59" l="1"/>
  <c r="E24" i="113" s="1"/>
  <c r="F35" i="8"/>
  <c r="H102" i="59"/>
  <c r="M102" i="59"/>
  <c r="O102" i="59" s="1"/>
  <c r="C103" i="59"/>
  <c r="I102" i="59" l="1"/>
  <c r="E33" i="113" s="1"/>
  <c r="F36" i="8"/>
  <c r="H103" i="59"/>
  <c r="M103" i="59"/>
  <c r="O103" i="59" s="1"/>
  <c r="C104" i="59"/>
  <c r="I103" i="59" l="1"/>
  <c r="E42" i="113" s="1"/>
  <c r="F37" i="8"/>
  <c r="M104" i="59"/>
  <c r="O104" i="59" s="1"/>
  <c r="H104" i="59"/>
  <c r="B37" i="143" s="1"/>
  <c r="C105" i="59"/>
  <c r="E38" i="143" s="1"/>
  <c r="E2" i="115" l="1"/>
  <c r="I104" i="59"/>
  <c r="E61" i="113" s="1"/>
  <c r="F38" i="8"/>
  <c r="M105" i="59"/>
  <c r="O105" i="59" s="1"/>
  <c r="H105" i="59"/>
  <c r="C106" i="59"/>
  <c r="I105" i="59" l="1"/>
  <c r="E7" i="115" s="1"/>
  <c r="F42" i="8"/>
  <c r="M106" i="59"/>
  <c r="O106" i="59" s="1"/>
  <c r="H106" i="59"/>
  <c r="C107" i="59"/>
  <c r="I106" i="59" l="1"/>
  <c r="E22" i="115" s="1"/>
  <c r="F43" i="8"/>
  <c r="M107" i="59"/>
  <c r="O107" i="59" s="1"/>
  <c r="H107" i="59"/>
  <c r="C108" i="59"/>
  <c r="I107" i="59" l="1"/>
  <c r="E42" i="115" s="1"/>
  <c r="F44" i="8"/>
  <c r="M108" i="59"/>
  <c r="O108" i="59" s="1"/>
  <c r="H108" i="59"/>
  <c r="C109" i="59"/>
  <c r="I108" i="59" l="1"/>
  <c r="E62" i="115" s="1"/>
  <c r="F45" i="8"/>
  <c r="M109" i="59"/>
  <c r="O109" i="59" s="1"/>
  <c r="H109" i="59"/>
  <c r="B38" i="143" s="1"/>
  <c r="C110" i="59"/>
  <c r="E39" i="143" s="1"/>
  <c r="E2" i="116" l="1"/>
  <c r="I109" i="59"/>
  <c r="E77" i="115" s="1"/>
  <c r="F46" i="8"/>
  <c r="H110" i="59"/>
  <c r="M110" i="59"/>
  <c r="O110" i="59" s="1"/>
  <c r="C111" i="59"/>
  <c r="I110" i="59" l="1"/>
  <c r="E6" i="116" s="1"/>
  <c r="F51" i="8"/>
  <c r="H111" i="59"/>
  <c r="M111" i="59"/>
  <c r="O111" i="59" s="1"/>
  <c r="C112" i="59"/>
  <c r="I111" i="59" l="1"/>
  <c r="E19" i="116" s="1"/>
  <c r="F52" i="8"/>
  <c r="M112" i="59"/>
  <c r="O112" i="59" s="1"/>
  <c r="H112" i="59"/>
  <c r="B39" i="143" s="1"/>
  <c r="C113" i="59"/>
  <c r="D40" i="143" l="1"/>
  <c r="E41" i="143"/>
  <c r="E3" i="117"/>
  <c r="I112" i="59"/>
  <c r="E30" i="116" s="1"/>
  <c r="F53" i="8"/>
  <c r="M113" i="59"/>
  <c r="O113" i="59" s="1"/>
  <c r="H113" i="59"/>
  <c r="C114" i="59"/>
  <c r="I113" i="59" l="1"/>
  <c r="E5" i="117" s="1"/>
  <c r="M114" i="59"/>
  <c r="O114" i="59" s="1"/>
  <c r="H114" i="59"/>
  <c r="I114" i="59" s="1"/>
  <c r="E56" i="117" s="1"/>
  <c r="C115" i="59"/>
  <c r="M115" i="59" l="1"/>
  <c r="O115" i="59" s="1"/>
  <c r="H115" i="59"/>
  <c r="C116" i="59"/>
  <c r="I115" i="59" l="1"/>
  <c r="E72" i="117" s="1"/>
  <c r="M116" i="59"/>
  <c r="O116" i="59" s="1"/>
  <c r="H116" i="59"/>
  <c r="C117" i="59"/>
  <c r="E42" i="143" s="1"/>
  <c r="I116" i="59" l="1"/>
  <c r="E84" i="117" s="1"/>
  <c r="B41" i="143"/>
  <c r="E2" i="118"/>
  <c r="M117" i="59"/>
  <c r="O117" i="59" s="1"/>
  <c r="H117" i="59"/>
  <c r="C118" i="59"/>
  <c r="E43" i="143" s="1"/>
  <c r="I117" i="59" l="1"/>
  <c r="B42" i="143"/>
  <c r="E2" i="119"/>
  <c r="H118" i="59"/>
  <c r="M118" i="59"/>
  <c r="O118" i="59" s="1"/>
  <c r="C119" i="59"/>
  <c r="E44" i="143" s="1"/>
  <c r="I118" i="59" l="1"/>
  <c r="B43" i="143"/>
  <c r="E2" i="120"/>
  <c r="H119" i="59"/>
  <c r="M119" i="59"/>
  <c r="O119" i="59" s="1"/>
  <c r="C120" i="59"/>
  <c r="E45" i="143" s="1"/>
  <c r="I119" i="59" l="1"/>
  <c r="B44" i="143"/>
  <c r="B40" i="143" s="1"/>
  <c r="E2" i="121"/>
  <c r="M120" i="59"/>
  <c r="O120" i="59" s="1"/>
  <c r="H120" i="59"/>
  <c r="I120" i="59" s="1"/>
  <c r="E4" i="121" s="1"/>
  <c r="C121" i="59"/>
  <c r="M121" i="59" l="1"/>
  <c r="O121" i="59" s="1"/>
  <c r="H121" i="59"/>
  <c r="I121" i="59" s="1"/>
  <c r="E42" i="121" s="1"/>
  <c r="C122" i="59"/>
  <c r="E47" i="143" l="1"/>
  <c r="D46" i="143"/>
  <c r="E3" i="122"/>
  <c r="M122" i="59"/>
  <c r="O122" i="59" s="1"/>
  <c r="H122" i="59"/>
  <c r="C123" i="59"/>
  <c r="I122" i="59" l="1"/>
  <c r="E8" i="122" s="1"/>
  <c r="F48" i="4"/>
  <c r="M123" i="59"/>
  <c r="O123" i="59" s="1"/>
  <c r="H123" i="59"/>
  <c r="B47" i="143" s="1"/>
  <c r="C124" i="59"/>
  <c r="E48" i="143" s="1"/>
  <c r="E2" i="123" l="1"/>
  <c r="I123" i="59"/>
  <c r="E19" i="122" s="1"/>
  <c r="F50" i="8"/>
  <c r="M124" i="59"/>
  <c r="O124" i="59" s="1"/>
  <c r="H124" i="59"/>
  <c r="C125" i="59"/>
  <c r="E49" i="143" s="1"/>
  <c r="I124" i="59" l="1"/>
  <c r="B48" i="143"/>
  <c r="E30" i="124"/>
  <c r="E2" i="124"/>
  <c r="M125" i="59"/>
  <c r="O125" i="59" s="1"/>
  <c r="H125" i="59"/>
  <c r="C126" i="59"/>
  <c r="D50" i="143" l="1"/>
  <c r="E51" i="143"/>
  <c r="I125" i="59"/>
  <c r="B49" i="143"/>
  <c r="B46" i="143" s="1"/>
  <c r="H126" i="59"/>
  <c r="M126" i="59"/>
  <c r="O126" i="59" s="1"/>
  <c r="C127" i="59"/>
  <c r="I126" i="59" l="1"/>
  <c r="E3" i="125" s="1"/>
  <c r="H127" i="59"/>
  <c r="M127" i="59"/>
  <c r="O127" i="59" s="1"/>
  <c r="C128" i="59"/>
  <c r="E52" i="143" s="1"/>
  <c r="I127" i="59" l="1"/>
  <c r="E35" i="125" s="1"/>
  <c r="B51" i="143"/>
  <c r="E2" i="126"/>
  <c r="M128" i="59"/>
  <c r="O128" i="59" s="1"/>
  <c r="H128" i="59"/>
  <c r="C129" i="59"/>
  <c r="I128" i="59" l="1"/>
  <c r="E6" i="126" s="1"/>
  <c r="M129" i="59"/>
  <c r="O129" i="59" s="1"/>
  <c r="H129" i="59"/>
  <c r="I129" i="59" s="1"/>
  <c r="E92" i="126" s="1"/>
  <c r="C130" i="59"/>
  <c r="M130" i="59" l="1"/>
  <c r="O130" i="59" s="1"/>
  <c r="H130" i="59"/>
  <c r="C131" i="59"/>
  <c r="I130" i="59" l="1"/>
  <c r="E139" i="126" s="1"/>
  <c r="M131" i="59"/>
  <c r="O131" i="59" s="1"/>
  <c r="H131" i="59"/>
  <c r="I131" i="59" s="1"/>
  <c r="E164" i="126" s="1"/>
  <c r="C132" i="59"/>
  <c r="M132" i="59" l="1"/>
  <c r="O132" i="59" s="1"/>
  <c r="H132" i="59"/>
  <c r="C133" i="59"/>
  <c r="I132" i="59" l="1"/>
  <c r="E175" i="126" s="1"/>
  <c r="M133" i="59"/>
  <c r="O133" i="59" s="1"/>
  <c r="H133" i="59"/>
  <c r="I133" i="59" s="1"/>
  <c r="E189" i="126" s="1"/>
  <c r="C134" i="59"/>
  <c r="H134" i="59" l="1"/>
  <c r="M134" i="59"/>
  <c r="O134" i="59" s="1"/>
  <c r="C135" i="59"/>
  <c r="I134" i="59" l="1"/>
  <c r="E205" i="126" s="1"/>
  <c r="H135" i="59"/>
  <c r="I135" i="59" s="1"/>
  <c r="E233" i="126" s="1"/>
  <c r="M135" i="59"/>
  <c r="O135" i="59" s="1"/>
  <c r="C136" i="59"/>
  <c r="M136" i="59" l="1"/>
  <c r="O136" i="59" s="1"/>
  <c r="H136" i="59"/>
  <c r="C137" i="59"/>
  <c r="E2" i="127" s="1"/>
  <c r="I136" i="59" l="1"/>
  <c r="E245" i="126" s="1"/>
  <c r="M137" i="59"/>
  <c r="O137" i="59" s="1"/>
  <c r="H137" i="59"/>
  <c r="I137" i="59" s="1"/>
  <c r="E4" i="127" s="1"/>
  <c r="C138" i="59"/>
  <c r="M138" i="59" l="1"/>
  <c r="O138" i="59" s="1"/>
  <c r="H138" i="59"/>
  <c r="I138" i="59" s="1"/>
  <c r="E33" i="127" s="1"/>
  <c r="C139" i="59"/>
  <c r="E2" i="128" s="1"/>
  <c r="M139" i="59" l="1"/>
  <c r="O139" i="59" s="1"/>
  <c r="H139" i="59"/>
  <c r="I139" i="59" s="1"/>
  <c r="E7" i="128" s="1"/>
  <c r="C140" i="59"/>
  <c r="E53" i="143" s="1"/>
  <c r="E2" i="129" l="1"/>
  <c r="M140" i="59"/>
  <c r="O140" i="59" s="1"/>
  <c r="H140" i="59"/>
  <c r="C141" i="59"/>
  <c r="I140" i="59" l="1"/>
  <c r="E7" i="129" s="1"/>
  <c r="M141" i="59"/>
  <c r="O141" i="59" s="1"/>
  <c r="H141" i="59"/>
  <c r="I141" i="59" s="1"/>
  <c r="E58" i="129" s="1"/>
  <c r="C142" i="59"/>
  <c r="H142" i="59" l="1"/>
  <c r="M142" i="59"/>
  <c r="O142" i="59" s="1"/>
  <c r="C143" i="59"/>
  <c r="I142" i="59" l="1"/>
  <c r="E104" i="129" s="1"/>
  <c r="H143" i="59"/>
  <c r="I143" i="59" s="1"/>
  <c r="E129" i="129" s="1"/>
  <c r="M143" i="59"/>
  <c r="O143" i="59" s="1"/>
  <c r="C144" i="59"/>
  <c r="M144" i="59" l="1"/>
  <c r="O144" i="59" s="1"/>
  <c r="H144" i="59"/>
  <c r="C145" i="59"/>
  <c r="I144" i="59" l="1"/>
  <c r="E140" i="129" s="1"/>
  <c r="M145" i="59"/>
  <c r="O145" i="59" s="1"/>
  <c r="H145" i="59"/>
  <c r="I145" i="59" s="1"/>
  <c r="E154" i="129" s="1"/>
  <c r="C146" i="59"/>
  <c r="M146" i="59" l="1"/>
  <c r="O146" i="59" s="1"/>
  <c r="H146" i="59"/>
  <c r="C147" i="59"/>
  <c r="I146" i="59" l="1"/>
  <c r="E171" i="129" s="1"/>
  <c r="M147" i="59"/>
  <c r="O147" i="59" s="1"/>
  <c r="H147" i="59"/>
  <c r="I147" i="59" s="1"/>
  <c r="E199" i="129" s="1"/>
  <c r="C148" i="59"/>
  <c r="M148" i="59" l="1"/>
  <c r="O148" i="59" s="1"/>
  <c r="H148" i="59"/>
  <c r="C149" i="59"/>
  <c r="E2" i="130" s="1"/>
  <c r="I148" i="59" l="1"/>
  <c r="E211" i="129" s="1"/>
  <c r="M149" i="59"/>
  <c r="O149" i="59" s="1"/>
  <c r="H149" i="59"/>
  <c r="I149" i="59" s="1"/>
  <c r="E4" i="130" s="1"/>
  <c r="C150" i="59"/>
  <c r="H150" i="59" l="1"/>
  <c r="I150" i="59" s="1"/>
  <c r="E32" i="130" s="1"/>
  <c r="M150" i="59"/>
  <c r="O150" i="59" s="1"/>
  <c r="C151" i="59"/>
  <c r="E2" i="131" s="1"/>
  <c r="H151" i="59" l="1"/>
  <c r="I151" i="59" s="1"/>
  <c r="E7" i="131" s="1"/>
  <c r="M151" i="59"/>
  <c r="O151" i="59" s="1"/>
  <c r="C152" i="59"/>
  <c r="E2" i="132" s="1"/>
  <c r="M152" i="59" l="1"/>
  <c r="O152" i="59" s="1"/>
  <c r="H152" i="59"/>
  <c r="C153" i="59"/>
  <c r="I152" i="59" l="1"/>
  <c r="E15" i="132" s="1"/>
  <c r="M153" i="59"/>
  <c r="O153" i="59" s="1"/>
  <c r="H153" i="59"/>
  <c r="C154" i="59"/>
  <c r="E2" i="133" s="1"/>
  <c r="I153" i="59" l="1"/>
  <c r="E57" i="132" s="1"/>
  <c r="B54" i="143"/>
  <c r="M154" i="59"/>
  <c r="O154" i="59" s="1"/>
  <c r="H154" i="59"/>
  <c r="C155" i="59"/>
  <c r="I154" i="59" l="1"/>
  <c r="E15" i="133" s="1"/>
  <c r="M155" i="59"/>
  <c r="O155" i="59" s="1"/>
  <c r="H155" i="59"/>
  <c r="C156" i="59"/>
  <c r="E57" i="143" s="1"/>
  <c r="I155" i="59" l="1"/>
  <c r="E52" i="133" s="1"/>
  <c r="B55" i="143"/>
  <c r="E3" i="134"/>
  <c r="M156" i="59"/>
  <c r="O156" i="59" s="1"/>
  <c r="H156" i="59"/>
  <c r="I156" i="59" s="1"/>
  <c r="E5" i="134" s="1"/>
  <c r="C157" i="59"/>
  <c r="M157" i="59" l="1"/>
  <c r="O157" i="59" s="1"/>
  <c r="H157" i="59"/>
  <c r="I157" i="59" s="1"/>
  <c r="E50" i="134" s="1"/>
  <c r="C158" i="59"/>
  <c r="D56" i="143" l="1"/>
  <c r="E58" i="143"/>
  <c r="E2" i="135"/>
  <c r="H158" i="59"/>
  <c r="M158" i="59"/>
  <c r="O158" i="59" s="1"/>
  <c r="C159" i="59"/>
  <c r="E59" i="143" s="1"/>
  <c r="I158" i="59" l="1"/>
  <c r="E4" i="135" s="1"/>
  <c r="B58" i="143"/>
  <c r="E2" i="136"/>
  <c r="H159" i="59"/>
  <c r="M159" i="59"/>
  <c r="O159" i="59" s="1"/>
  <c r="C160" i="59"/>
  <c r="F28" i="5" l="1"/>
  <c r="G29" i="5"/>
  <c r="G31" i="5" s="1"/>
  <c r="G101" i="5"/>
  <c r="G102" i="5" s="1"/>
  <c r="G104" i="5" s="1"/>
  <c r="I159" i="59"/>
  <c r="E4" i="136" s="1"/>
  <c r="F21" i="5"/>
  <c r="M160" i="59"/>
  <c r="O160" i="59" s="1"/>
  <c r="H160" i="59"/>
  <c r="C161" i="59"/>
  <c r="E60" i="143" s="1"/>
  <c r="I160" i="59" l="1"/>
  <c r="E49" i="136" s="1"/>
  <c r="B59" i="143"/>
  <c r="E2" i="137"/>
  <c r="M161" i="59"/>
  <c r="O161" i="59" s="1"/>
  <c r="H161" i="59"/>
  <c r="I161" i="59" l="1"/>
  <c r="B60" i="143"/>
  <c r="B22" i="143"/>
  <c r="B25" i="143"/>
  <c r="B26" i="143"/>
  <c r="B30" i="143"/>
  <c r="B36" i="143"/>
  <c r="B34" i="143" s="1"/>
  <c r="B52" i="143"/>
  <c r="B53" i="143"/>
  <c r="B50" i="143" l="1"/>
  <c r="B28" i="143"/>
  <c r="B24" i="143" s="1"/>
  <c r="B20" i="143" s="1"/>
  <c r="B57" i="143"/>
  <c r="B56" i="143"/>
</calcChain>
</file>

<file path=xl/sharedStrings.xml><?xml version="1.0" encoding="utf-8"?>
<sst xmlns="http://schemas.openxmlformats.org/spreadsheetml/2006/main" count="5731" uniqueCount="1683">
  <si>
    <t>Tiers</t>
  </si>
  <si>
    <t>No.</t>
  </si>
  <si>
    <t>Valuation Name</t>
  </si>
  <si>
    <t>Departmental</t>
  </si>
  <si>
    <t>Administered</t>
  </si>
  <si>
    <t>Net Assets = Total Equity</t>
  </si>
  <si>
    <t>Net Assets (Statement of Financial Position)</t>
  </si>
  <si>
    <t>N/A</t>
  </si>
  <si>
    <t>Total Equity (Statement of Financial Position)</t>
  </si>
  <si>
    <t>Total Equity</t>
  </si>
  <si>
    <t>Total Equity (Statement of Changes in Equity)</t>
  </si>
  <si>
    <t>Cash at the end of the reporting period</t>
  </si>
  <si>
    <t>Statement of Financial Position</t>
  </si>
  <si>
    <t>Cash Flow Statement</t>
  </si>
  <si>
    <t>Surplus/(Deficit) for the period</t>
  </si>
  <si>
    <t>Statement of Comprehensive Income</t>
  </si>
  <si>
    <t>Statement of Changes in Equity</t>
  </si>
  <si>
    <t>Surplus/(Deficit) for the period - Comparative year</t>
  </si>
  <si>
    <t>Total Expenses</t>
  </si>
  <si>
    <t>Reporting of Outcomes</t>
  </si>
  <si>
    <t>Total Own-source Income</t>
  </si>
  <si>
    <t>Section Ref</t>
  </si>
  <si>
    <t>Hide/Unhide</t>
  </si>
  <si>
    <t xml:space="preserve">Enter the Current Year here (e.g. 20X2): </t>
  </si>
  <si>
    <t>20X2</t>
  </si>
  <si>
    <t>Enter the Comparator Year here (e.g. 20X1):</t>
  </si>
  <si>
    <t>20X1</t>
  </si>
  <si>
    <t>Certification</t>
  </si>
  <si>
    <t>Primary financial statements</t>
  </si>
  <si>
    <t>Overview</t>
  </si>
  <si>
    <t>Notes to the financial statements:</t>
  </si>
  <si>
    <t>7.4 Fair Value Measurement</t>
  </si>
  <si>
    <t>7.5 Administered - Fair Value Measurement</t>
  </si>
  <si>
    <t>PRIMA non-corporate Commonwealth entity</t>
  </si>
  <si>
    <t xml:space="preserve">Please refer to your Accountable Authority's delegation instrument under the PGPA Act to determine who is the Chief Financial Officer designate. </t>
  </si>
  <si>
    <t>PRIMA corporate Commonwealth entity</t>
  </si>
  <si>
    <t>Model Reference</t>
  </si>
  <si>
    <t>Section</t>
  </si>
  <si>
    <t>Number</t>
  </si>
  <si>
    <t>Sub-category</t>
  </si>
  <si>
    <t>Sub Number</t>
  </si>
  <si>
    <t>Note Title</t>
  </si>
  <si>
    <t>Note Reference</t>
  </si>
  <si>
    <t>Full Note Ref</t>
  </si>
  <si>
    <t>Full Note Title</t>
  </si>
  <si>
    <t>Use Note</t>
  </si>
  <si>
    <t>Sheet Ref</t>
  </si>
  <si>
    <t>Control Type</t>
  </si>
  <si>
    <t>Sheet Name</t>
  </si>
  <si>
    <t>Current Sheet Name</t>
  </si>
  <si>
    <t>IsSame</t>
  </si>
  <si>
    <t>Page Orientation</t>
  </si>
  <si>
    <t>Tier</t>
  </si>
  <si>
    <t>Primary</t>
  </si>
  <si>
    <t>DeptIS</t>
  </si>
  <si>
    <t>Dept</t>
  </si>
  <si>
    <t>Portrait</t>
  </si>
  <si>
    <t>DeptBS</t>
  </si>
  <si>
    <t>DeptCE</t>
  </si>
  <si>
    <t>DeptCF</t>
  </si>
  <si>
    <t>Administered Schedule of Comprehensive Income</t>
  </si>
  <si>
    <t>AdminIS</t>
  </si>
  <si>
    <t>Admin</t>
  </si>
  <si>
    <t>Administered Schedule of Assets and Liabilities</t>
  </si>
  <si>
    <t>AdminBS</t>
  </si>
  <si>
    <t>Administered Reconciliation Schedule</t>
  </si>
  <si>
    <t>AdminCE</t>
  </si>
  <si>
    <t>Administered Cash Flow Statement</t>
  </si>
  <si>
    <t>AdminCF</t>
  </si>
  <si>
    <t>Departmental Financial Performance</t>
  </si>
  <si>
    <t>Expenses</t>
  </si>
  <si>
    <t>Employee benefits</t>
  </si>
  <si>
    <t>FPE</t>
  </si>
  <si>
    <t>FPE1.1</t>
  </si>
  <si>
    <t>Suppliers</t>
  </si>
  <si>
    <t>Grants</t>
  </si>
  <si>
    <t>Finance costs</t>
  </si>
  <si>
    <t>Impairment loss on financial instruments</t>
  </si>
  <si>
    <t>Write-down and impairment of other assets</t>
  </si>
  <si>
    <t>Foreign exchange losses</t>
  </si>
  <si>
    <t>Other expenses</t>
  </si>
  <si>
    <t>Income tax expense (competitive neutrality)</t>
  </si>
  <si>
    <t>Own-Source Revenue and Gains</t>
  </si>
  <si>
    <t>Revenue from contracts with customers</t>
  </si>
  <si>
    <t>FPE1.2</t>
  </si>
  <si>
    <t>Fees and fines</t>
  </si>
  <si>
    <t>Interest</t>
  </si>
  <si>
    <t>Dividends</t>
  </si>
  <si>
    <t>Rental income</t>
  </si>
  <si>
    <t>Other revenue</t>
  </si>
  <si>
    <t>Foreign exchange gains</t>
  </si>
  <si>
    <t>Reversal of write-downs and impairments</t>
  </si>
  <si>
    <t>Other gains</t>
  </si>
  <si>
    <t>Revenue from Government</t>
  </si>
  <si>
    <t>Unsatisfied obligations</t>
  </si>
  <si>
    <t>Other Comprehensive Income</t>
  </si>
  <si>
    <t>Reclassification adjustments</t>
  </si>
  <si>
    <t>FPE1.3</t>
  </si>
  <si>
    <t>Income tax relating to other comprehensive income</t>
  </si>
  <si>
    <t>Income and Expenses Administered on Behalf of Government</t>
  </si>
  <si>
    <t>Administered - Expenses</t>
  </si>
  <si>
    <t>FPE2.1</t>
  </si>
  <si>
    <t>Subsidies</t>
  </si>
  <si>
    <t>Personal benefits</t>
  </si>
  <si>
    <t>Write-down and impairment of assets</t>
  </si>
  <si>
    <t>Payments to corporate Commonwealth entities</t>
  </si>
  <si>
    <t>Administered - Income</t>
  </si>
  <si>
    <t>Income tax</t>
  </si>
  <si>
    <t>FPE2.2</t>
  </si>
  <si>
    <t>Indirect tax</t>
  </si>
  <si>
    <t>Other taxes</t>
  </si>
  <si>
    <t>Administered - Other Comprehensive Income</t>
  </si>
  <si>
    <t>FPE2.3</t>
  </si>
  <si>
    <t>Departmental Financial Position</t>
  </si>
  <si>
    <t>Financial Assets</t>
  </si>
  <si>
    <t>Cash and cash equivalents</t>
  </si>
  <si>
    <t>FPO</t>
  </si>
  <si>
    <t>FPO3.1</t>
  </si>
  <si>
    <t>Trade and other receivables</t>
  </si>
  <si>
    <t>Equity accounted investments</t>
  </si>
  <si>
    <t>Other investments</t>
  </si>
  <si>
    <t>Other financial assets</t>
  </si>
  <si>
    <t>Non-Financial Assets</t>
  </si>
  <si>
    <t>Reconciliation of the opening and closing balances of property, plant and equipment and intangibles</t>
  </si>
  <si>
    <t>FPOPPE</t>
  </si>
  <si>
    <t>FPOPPE3.2</t>
  </si>
  <si>
    <t>Landscape</t>
  </si>
  <si>
    <t>FPOPPEA</t>
  </si>
  <si>
    <t>FPOPPEA3.2</t>
  </si>
  <si>
    <t>Investment property</t>
  </si>
  <si>
    <t>FPO3.2</t>
  </si>
  <si>
    <t>Inventories</t>
  </si>
  <si>
    <t>Tax assets (competitive neutrality)</t>
  </si>
  <si>
    <t>Other non-financial assets</t>
  </si>
  <si>
    <t>Joint operations</t>
  </si>
  <si>
    <t>Volunteers services</t>
  </si>
  <si>
    <t>Transfers to acquire or construct a non-financial asset</t>
  </si>
  <si>
    <t>Service concession arrangements</t>
  </si>
  <si>
    <t>Payables</t>
  </si>
  <si>
    <t>FPO3.3</t>
  </si>
  <si>
    <t>Other payables</t>
  </si>
  <si>
    <t>Interest Bearing Liabilities</t>
  </si>
  <si>
    <t>Loans</t>
  </si>
  <si>
    <t>FPO3.4</t>
  </si>
  <si>
    <t>Leases</t>
  </si>
  <si>
    <t>Deposits</t>
  </si>
  <si>
    <t>Other interest bearing liabilities</t>
  </si>
  <si>
    <t>Other Provisions</t>
  </si>
  <si>
    <t>Competitive neutrality liabilities</t>
  </si>
  <si>
    <t>FPO3.5</t>
  </si>
  <si>
    <t>Other provisions</t>
  </si>
  <si>
    <t>Assets and Liabilities Administered on Behalf of Government</t>
  </si>
  <si>
    <t>Administered - Financial Assets</t>
  </si>
  <si>
    <t>FPO4.1</t>
  </si>
  <si>
    <t>Taxation receivables</t>
  </si>
  <si>
    <t>Administered - Non-Financial Assets</t>
  </si>
  <si>
    <t>FPOPPE4.2</t>
  </si>
  <si>
    <t>FPO4.2</t>
  </si>
  <si>
    <t>Volunteer services</t>
  </si>
  <si>
    <t>Administered - Payables</t>
  </si>
  <si>
    <t>FPO4.3</t>
  </si>
  <si>
    <t>Administered - Interest Bearing Liabilities</t>
  </si>
  <si>
    <t>Australian Government securities</t>
  </si>
  <si>
    <t>FPO4.4</t>
  </si>
  <si>
    <t>Administered - Other Provisions</t>
  </si>
  <si>
    <t>Taxation refunds to be provided for</t>
  </si>
  <si>
    <t>FPO4.5</t>
  </si>
  <si>
    <t>Funding</t>
  </si>
  <si>
    <t>Appropriations</t>
  </si>
  <si>
    <t>Annual appropriations ('recoverable GST exclusive')</t>
  </si>
  <si>
    <t>F</t>
  </si>
  <si>
    <t>F5.1</t>
  </si>
  <si>
    <t>Unspent annual appropriations ('recoverable GST exclusive')</t>
  </si>
  <si>
    <t>Special appropriations ('recoverable GST exclusive')</t>
  </si>
  <si>
    <t>Disclosures by agent in relation to annual and special appropriations ('recoverable GST exclusive')</t>
  </si>
  <si>
    <t>Special Accounts</t>
  </si>
  <si>
    <t>Special accounts</t>
  </si>
  <si>
    <t>F5.2</t>
  </si>
  <si>
    <t>Regulatory Charging Summary</t>
  </si>
  <si>
    <t>Regulatory charging summary</t>
  </si>
  <si>
    <t>F5.3</t>
  </si>
  <si>
    <t>Net Cash Appropriation Arrangements</t>
  </si>
  <si>
    <t>Net cash appropriation arrangements</t>
  </si>
  <si>
    <t>F5.4</t>
  </si>
  <si>
    <t>Cash Flow Reconciliation</t>
  </si>
  <si>
    <t>Cash flow reconciliation</t>
  </si>
  <si>
    <t>F5.5</t>
  </si>
  <si>
    <t>Administered - cash flow reconciliation</t>
  </si>
  <si>
    <t>People and relationships</t>
  </si>
  <si>
    <t>Employee Provisions</t>
  </si>
  <si>
    <t>Employee provisions</t>
  </si>
  <si>
    <t>PR</t>
  </si>
  <si>
    <t>PR6.1</t>
  </si>
  <si>
    <t>Administered - employee provisions</t>
  </si>
  <si>
    <t>Key Management Personnel Remuneration</t>
  </si>
  <si>
    <t>Senior management personnel remuneration</t>
  </si>
  <si>
    <t>PR6.2</t>
  </si>
  <si>
    <t>Related Party Disclosures</t>
  </si>
  <si>
    <t>Related party disclosures</t>
  </si>
  <si>
    <t>PR6.3</t>
  </si>
  <si>
    <t>Managing uncertainties</t>
  </si>
  <si>
    <t xml:space="preserve">Contingent Assets and Liabilities </t>
  </si>
  <si>
    <t xml:space="preserve">Contingent assets and liabilities </t>
  </si>
  <si>
    <t>MU</t>
  </si>
  <si>
    <t>MU7.1</t>
  </si>
  <si>
    <t>Administered - contingent assets and liabilities</t>
  </si>
  <si>
    <t>Financial Instruments</t>
  </si>
  <si>
    <t>Categories of financial instruments</t>
  </si>
  <si>
    <t>MU7.2</t>
  </si>
  <si>
    <t>Net gains or losses on financial assets</t>
  </si>
  <si>
    <t>Net gains or losses on financial liabilities</t>
  </si>
  <si>
    <t>Fee income and expense</t>
  </si>
  <si>
    <t>Fair value of financial instruments</t>
  </si>
  <si>
    <t>Financial assets designated at fair value through profit or loss</t>
  </si>
  <si>
    <t>Financial liabilities designated at fair value through profit or loss</t>
  </si>
  <si>
    <t>Financial assets reclassified</t>
  </si>
  <si>
    <t>Credit risk</t>
  </si>
  <si>
    <t>Liquidity risk</t>
  </si>
  <si>
    <t>MUL</t>
  </si>
  <si>
    <t>MUL7.2</t>
  </si>
  <si>
    <t>Market risk</t>
  </si>
  <si>
    <t>Assets pledged or held as collateral</t>
  </si>
  <si>
    <t>MUA</t>
  </si>
  <si>
    <t>MUA7.2</t>
  </si>
  <si>
    <t>Administered - Financial Instruments</t>
  </si>
  <si>
    <t>MU7.3</t>
  </si>
  <si>
    <t>MUL7.3</t>
  </si>
  <si>
    <t>MUA7.3</t>
  </si>
  <si>
    <t>Fair Value Measurement</t>
  </si>
  <si>
    <t>Fair value measurement</t>
  </si>
  <si>
    <t>MU7.4</t>
  </si>
  <si>
    <t>Reconciliation for recurring level 3 fair value measurements</t>
  </si>
  <si>
    <t>Administered - Fair Value Measurement</t>
  </si>
  <si>
    <t>Administered - fair value measurement</t>
  </si>
  <si>
    <t>MU7.5</t>
  </si>
  <si>
    <t>Other information</t>
  </si>
  <si>
    <t>Current/Non-Current Distinction for Assets and Liabilities</t>
  </si>
  <si>
    <t>Current/non-current distinction for assets and liabilities</t>
  </si>
  <si>
    <t>OI</t>
  </si>
  <si>
    <t>OI8.1</t>
  </si>
  <si>
    <t>Administered - current/non-current distinction for assets and liabilities</t>
  </si>
  <si>
    <t>Assets Held in Trust</t>
  </si>
  <si>
    <t>Assets held in trust</t>
  </si>
  <si>
    <t>OI8.2</t>
  </si>
  <si>
    <t>Restructuring</t>
  </si>
  <si>
    <t>OI8.3</t>
  </si>
  <si>
    <t>Administered - restructuring</t>
  </si>
  <si>
    <t>Net cost of outcome delivery</t>
  </si>
  <si>
    <t>OI8.4</t>
  </si>
  <si>
    <t>MODEL REF</t>
  </si>
  <si>
    <t>Note ID</t>
  </si>
  <si>
    <t>AASB 101.10(b)
AASB 1055.6(b) &amp; (e)</t>
  </si>
  <si>
    <t>Original Budget</t>
  </si>
  <si>
    <t>Notes</t>
  </si>
  <si>
    <t>$'000</t>
  </si>
  <si>
    <t>NET COST OF SERVICES</t>
  </si>
  <si>
    <t>Note Ref</t>
  </si>
  <si>
    <t>Depreciation and amortisation</t>
  </si>
  <si>
    <t>AASB 101.82(b)</t>
  </si>
  <si>
    <t>AASB 101.82 (ba)</t>
  </si>
  <si>
    <t>Working</t>
  </si>
  <si>
    <t>Losses from asset sales</t>
  </si>
  <si>
    <t>Total expenses</t>
  </si>
  <si>
    <t>Own-source income</t>
  </si>
  <si>
    <t>Own-source revenue</t>
  </si>
  <si>
    <t>AASB 101.82(a)</t>
  </si>
  <si>
    <t>Total own-source revenue</t>
  </si>
  <si>
    <t>AASB 101.34(a)</t>
  </si>
  <si>
    <t>Gains</t>
  </si>
  <si>
    <t>Gains from sale of assets</t>
  </si>
  <si>
    <t>AASB 101.98(a)</t>
  </si>
  <si>
    <t>Total gains</t>
  </si>
  <si>
    <t>Total own-source income</t>
  </si>
  <si>
    <t>Net (cost of)/contribution by services</t>
  </si>
  <si>
    <t>AASB 101.82 (c)</t>
  </si>
  <si>
    <t>Share of associates and joint ventures</t>
  </si>
  <si>
    <t>Surplus/(Deficit) before income tax on continuing operations</t>
  </si>
  <si>
    <t>AASB 101.82(d)</t>
  </si>
  <si>
    <t>Income tax expense</t>
  </si>
  <si>
    <t>Surplus/(Deficit) after income tax on continuing operations</t>
  </si>
  <si>
    <t>AASB 101.82A</t>
  </si>
  <si>
    <t>OTHER COMPREHENSIVE INCOME</t>
  </si>
  <si>
    <t>AASB 101.82A(a)(i)</t>
  </si>
  <si>
    <t>Items not subject to subsequent reclassification to net cost of services</t>
  </si>
  <si>
    <t>AASB 101.7</t>
  </si>
  <si>
    <t>Changes in asset revaluation reserve</t>
  </si>
  <si>
    <t>Remeasurements of defined benefit plans</t>
  </si>
  <si>
    <t>AASB 101.82A(a) (ii)</t>
  </si>
  <si>
    <t>Items subject to subsequent reclassification to net cost of services</t>
  </si>
  <si>
    <t>Gains/(Losses) on foreign currency translation</t>
  </si>
  <si>
    <t>AASB 101.7 &amp; AASB 7.20(a)(vi)</t>
  </si>
  <si>
    <t>Gains/(Losses) on financial assets at amortised cost</t>
  </si>
  <si>
    <t>AASB 101.7 &amp; AASB 7.20(a)(viii)</t>
  </si>
  <si>
    <t>Gains/(Losses) on financial assets at fair value through other comprehensive income</t>
  </si>
  <si>
    <t>Gains/(Losses) on cash flow hedging instruments</t>
  </si>
  <si>
    <r>
      <t>Total other comprehensive income before income tax</t>
    </r>
    <r>
      <rPr>
        <b/>
        <vertAlign val="superscript"/>
        <sz val="9"/>
        <rFont val="Cambria"/>
        <family val="1"/>
      </rPr>
      <t>1</t>
    </r>
  </si>
  <si>
    <t>AASB 101.90 &amp; AASB 101.91(b)</t>
  </si>
  <si>
    <t>Income tax expense - other comprehensive income</t>
  </si>
  <si>
    <t>AASB 101.81A(b)</t>
  </si>
  <si>
    <t>Total other comprehensive income after income tax</t>
  </si>
  <si>
    <t>Total other comprehensive income</t>
  </si>
  <si>
    <t>AASB101.81A(c)</t>
  </si>
  <si>
    <t>Total comprehensive income/(loss)</t>
  </si>
  <si>
    <t>AASB 101.92</t>
  </si>
  <si>
    <t>1. Detail of reclassification adjustments relating to items of other comprehensive income are disclosed in Note 1.3A</t>
  </si>
  <si>
    <t>The above statement should be read in conjunction with the accompanying notes.</t>
  </si>
  <si>
    <t>AASB 1055.6(f), AASB 1055.11 &amp; AASB 1055.15</t>
  </si>
  <si>
    <t>RMG 119,110</t>
  </si>
  <si>
    <t>AASB 101.10(a)
AASB 1055.6(a) &amp; (e)</t>
  </si>
  <si>
    <t>$’000</t>
  </si>
  <si>
    <t>ASSETS</t>
  </si>
  <si>
    <t>Financial assets</t>
  </si>
  <si>
    <t>AASB 101.54(i)</t>
  </si>
  <si>
    <t>AASB 101.54(h)</t>
  </si>
  <si>
    <t>AASB 101.54(e)</t>
  </si>
  <si>
    <t>AASB 101.54(d)</t>
  </si>
  <si>
    <t>Total financial assets</t>
  </si>
  <si>
    <r>
      <t>Non-financial assets</t>
    </r>
    <r>
      <rPr>
        <b/>
        <vertAlign val="superscript"/>
        <sz val="9"/>
        <rFont val="Cambria"/>
        <family val="1"/>
      </rPr>
      <t>1</t>
    </r>
  </si>
  <si>
    <t>AASB 101.54(a)</t>
  </si>
  <si>
    <t>Land</t>
  </si>
  <si>
    <t>Buildings</t>
  </si>
  <si>
    <t>Heritage and cultural</t>
  </si>
  <si>
    <t>Plant and equipment</t>
  </si>
  <si>
    <t>AASB 101.54(c)</t>
  </si>
  <si>
    <t>Computer software</t>
  </si>
  <si>
    <t>Other intangibles</t>
  </si>
  <si>
    <t>AASB 101.54(b)</t>
  </si>
  <si>
    <t>AASB 101.54(g)</t>
  </si>
  <si>
    <t>AASB 101.54(n)</t>
  </si>
  <si>
    <t>Tax assets</t>
  </si>
  <si>
    <t>Total non-financial assets</t>
  </si>
  <si>
    <t>AASB 101.54(j)</t>
  </si>
  <si>
    <t>Assets held for sale</t>
  </si>
  <si>
    <t>Total assets</t>
  </si>
  <si>
    <t>LIABILITIES</t>
  </si>
  <si>
    <t>AASB 101.54(k)</t>
  </si>
  <si>
    <t>Total payables</t>
  </si>
  <si>
    <t>AASB 101.54(m)</t>
  </si>
  <si>
    <t>Interest bearing liabilities</t>
  </si>
  <si>
    <t>Total interest bearing liabilities</t>
  </si>
  <si>
    <t>AASB 101.54(l)</t>
  </si>
  <si>
    <t>Provisions</t>
  </si>
  <si>
    <t>Total provisions</t>
  </si>
  <si>
    <t>AASB 101.54(p)</t>
  </si>
  <si>
    <t>Liabilities included in disposal groups held for sale</t>
  </si>
  <si>
    <t>Total liabilities</t>
  </si>
  <si>
    <t>Net assets</t>
  </si>
  <si>
    <t>EQUITY</t>
  </si>
  <si>
    <t>AASB 101.54(r)</t>
  </si>
  <si>
    <t>Contributed equity</t>
  </si>
  <si>
    <t>Reserves</t>
  </si>
  <si>
    <t>Retained surplus/(Accumulated deficit)</t>
  </si>
  <si>
    <t>Total equity</t>
  </si>
  <si>
    <t>AASB 16.47(a)(ii)</t>
  </si>
  <si>
    <t>1. Right-of-use assets are included in the following line items [disclose the items where right-of use assets are included e.g. Land, Buildings, Plant and Equipment]</t>
  </si>
  <si>
    <t>RMG 100, 118, 119, 124</t>
  </si>
  <si>
    <t>AASB 101.10(c) 
AASB 1055.6(c) &amp; (e)</t>
  </si>
  <si>
    <t>AASB 101.106</t>
  </si>
  <si>
    <t>CONTRIBUTED EQUITY</t>
  </si>
  <si>
    <t>AASB 101.106(d)</t>
  </si>
  <si>
    <t>Opening balance as at 1 July</t>
  </si>
  <si>
    <t>Balance carried forward from previous period</t>
  </si>
  <si>
    <t>AASB 101.106(b)</t>
  </si>
  <si>
    <t>Adjustment for errors</t>
  </si>
  <si>
    <t>Adjustment for changes in accounting policies</t>
  </si>
  <si>
    <t>Adjusted opening balance</t>
  </si>
  <si>
    <t>Comprehensive income</t>
  </si>
  <si>
    <t>AASB 101.106(d)(ii)</t>
  </si>
  <si>
    <t>Other comprehensive income</t>
  </si>
  <si>
    <t>AASB 101.106(a)</t>
  </si>
  <si>
    <t>Total comprehensive income</t>
  </si>
  <si>
    <t>AASB 101.106(d)(iii)</t>
  </si>
  <si>
    <t>Transactions with owners</t>
  </si>
  <si>
    <t>Distributions to owners</t>
  </si>
  <si>
    <t>Returns on capital</t>
  </si>
  <si>
    <t>AASB 101.107</t>
  </si>
  <si>
    <t>Returns of capital</t>
  </si>
  <si>
    <t>AASB 1004.49</t>
  </si>
  <si>
    <t>[Disclose other returns of capital by class]</t>
  </si>
  <si>
    <t>Contributions by owners</t>
  </si>
  <si>
    <t xml:space="preserve">Equity injection </t>
  </si>
  <si>
    <t>Equity injection - Appropriations</t>
  </si>
  <si>
    <t>Departmental capital budget</t>
  </si>
  <si>
    <t>[Disclose other contributions by owners by class]</t>
  </si>
  <si>
    <t xml:space="preserve">Restructuring </t>
  </si>
  <si>
    <t>Total transactions with owners</t>
  </si>
  <si>
    <t>Transfers between equity components</t>
  </si>
  <si>
    <t>Closing balance as at 30 June</t>
  </si>
  <si>
    <t>RETAINED EARNINGS</t>
  </si>
  <si>
    <t>Opening balance</t>
  </si>
  <si>
    <t>Adjustment on initial application of AASB 15/AASB 1058</t>
  </si>
  <si>
    <t>Adjustment on initial application of AASB 16</t>
  </si>
  <si>
    <t>AASB 101.106(d)(i)</t>
  </si>
  <si>
    <t>ASSET REVALUATION RESERVE</t>
  </si>
  <si>
    <t>[DISCLOSE OTHER RESERVES]</t>
  </si>
  <si>
    <t>TOTAL EQUITY</t>
  </si>
  <si>
    <t>RMG 100, 125 part 6</t>
  </si>
  <si>
    <t>AASB 101.10(d) 
AASB 1055.6(d) &amp; (e)</t>
  </si>
  <si>
    <t>AASB 107.18(a)</t>
  </si>
  <si>
    <t>AASB 101.10</t>
  </si>
  <si>
    <t>OPERATING ACTIVITIES</t>
  </si>
  <si>
    <t>Cash received</t>
  </si>
  <si>
    <t xml:space="preserve">Appropriations </t>
  </si>
  <si>
    <t xml:space="preserve">Receipts from Government </t>
  </si>
  <si>
    <t>Sale of goods and rendering of services</t>
  </si>
  <si>
    <t>AASB 107.31</t>
  </si>
  <si>
    <t>Int 1031.11</t>
  </si>
  <si>
    <t>GST received</t>
  </si>
  <si>
    <t>Other</t>
  </si>
  <si>
    <t>Total cash received</t>
  </si>
  <si>
    <t>Cash used</t>
  </si>
  <si>
    <t>Employees</t>
  </si>
  <si>
    <t>Borrowing costs</t>
  </si>
  <si>
    <t>AASB 16.50(b)</t>
  </si>
  <si>
    <t>Interest payments on lease liabilities</t>
  </si>
  <si>
    <t>AASB 107.35</t>
  </si>
  <si>
    <t>Income taxes paid</t>
  </si>
  <si>
    <t>GST paid</t>
  </si>
  <si>
    <t>Section 74 receipts transferred to OPA</t>
  </si>
  <si>
    <t>Total cash used</t>
  </si>
  <si>
    <t>Net cash from/(used by) operating activities</t>
  </si>
  <si>
    <t>AASB 107.10</t>
  </si>
  <si>
    <t>INVESTING ACTIVITIES</t>
  </si>
  <si>
    <t>AASB 107.21</t>
  </si>
  <si>
    <t>Proceeds from sales of property, plant and equipment</t>
  </si>
  <si>
    <t>Proceeds from sales of financial instruments</t>
  </si>
  <si>
    <t>Investments</t>
  </si>
  <si>
    <t>Purchase of property, plant and equipment</t>
  </si>
  <si>
    <t>Purchase of financial instruments</t>
  </si>
  <si>
    <t>Net cash from/(used by) investing activities</t>
  </si>
  <si>
    <t>FINANCING ACTIVITIES</t>
  </si>
  <si>
    <t>Borrowings</t>
  </si>
  <si>
    <t>Proceeds from issuing financial instruments</t>
  </si>
  <si>
    <t>Return of contributed equity</t>
  </si>
  <si>
    <t>Repayment of borrowings</t>
  </si>
  <si>
    <t>AASB 16.50(a)</t>
  </si>
  <si>
    <t>Principal payments of lease liabilities</t>
  </si>
  <si>
    <t>RMG 125 part 6</t>
  </si>
  <si>
    <t>Dividends paid</t>
  </si>
  <si>
    <t>Net cash from/(used by) financing activities</t>
  </si>
  <si>
    <t>Net increase/(decrease) in cash held</t>
  </si>
  <si>
    <t>Cash and cash equivalents at the beginning of the reporting period</t>
  </si>
  <si>
    <t>Effect of exchange rate movements on cash and cash equivalents at the beginning of the reporting period</t>
  </si>
  <si>
    <t>Cash and cash equivalents at the end of the reporting period</t>
  </si>
  <si>
    <t>AASB 1055.7(a)</t>
  </si>
  <si>
    <t>AASB 1050.7(b)(i)</t>
  </si>
  <si>
    <t xml:space="preserve">Total expenses </t>
  </si>
  <si>
    <t>AASB 1050.7(a)(i)</t>
  </si>
  <si>
    <t>Income</t>
  </si>
  <si>
    <t>Revenue</t>
  </si>
  <si>
    <t>Taxation revenue</t>
  </si>
  <si>
    <t>Total taxation revenue</t>
  </si>
  <si>
    <t>Non-taxation revenue</t>
  </si>
  <si>
    <t>Total non-taxation revenue</t>
  </si>
  <si>
    <t>Total revenue</t>
  </si>
  <si>
    <t>Total income</t>
  </si>
  <si>
    <t>Surplus/(Deficit)</t>
  </si>
  <si>
    <t>Share of other comprehensive income of associates and joint ventures accounted for using the equity method</t>
  </si>
  <si>
    <t>The above schedule should be read in conjunction with the accompanying notes.</t>
  </si>
  <si>
    <t>AASB 1055.7(b),
AASB 1055.11 &amp;
AASB 1055.15</t>
  </si>
  <si>
    <t>RMG 109, 110, 125 part 6</t>
  </si>
  <si>
    <t>AASB 1050.7(c)</t>
  </si>
  <si>
    <t>Total assets administered on behalf of Government</t>
  </si>
  <si>
    <t>AASB 1050.7(d)</t>
  </si>
  <si>
    <t>Total liabilities administered on behalf of Government</t>
  </si>
  <si>
    <t>Net assets/(liabilities)</t>
  </si>
  <si>
    <t>RMG 100, 116, 118, 119, 125 part 5, 6, 9</t>
  </si>
  <si>
    <t>Opening assets less liabilities as at 1 July</t>
  </si>
  <si>
    <t>Adjustment for change in accounting policies</t>
  </si>
  <si>
    <t>Adjusted opening assets less liabilities</t>
  </si>
  <si>
    <t xml:space="preserve">Expenses </t>
  </si>
  <si>
    <t xml:space="preserve">Payments to entities other than corporate Commonwealth entities </t>
  </si>
  <si>
    <t>Revaluations transferred to/(from) reserves</t>
  </si>
  <si>
    <t>Currency translation gains/(losses) transferred to/(from) reserves</t>
  </si>
  <si>
    <t>Transfers (to)/from the Australian Government</t>
  </si>
  <si>
    <t>RMG 125 part 9</t>
  </si>
  <si>
    <t>Appropriation transfers from Official Public Account</t>
  </si>
  <si>
    <t>Administered assets and liabilities appropriations</t>
  </si>
  <si>
    <t>Annual appropriations</t>
  </si>
  <si>
    <t xml:space="preserve">Special appropriations (limited) </t>
  </si>
  <si>
    <t xml:space="preserve">Special appropriations (unlimited) </t>
  </si>
  <si>
    <t>Appropriation transfers to OPA</t>
  </si>
  <si>
    <t>Transfers to OPA</t>
  </si>
  <si>
    <t>Transfers to other entities (Finance only)</t>
  </si>
  <si>
    <t>Transfers from other entities (Finance only)</t>
  </si>
  <si>
    <t>Closing assets less liabilities as at 30 June</t>
  </si>
  <si>
    <t>RMG 100, 118, 119, 125 part 6</t>
  </si>
  <si>
    <t>AASB 107.1</t>
  </si>
  <si>
    <t>Taxes</t>
  </si>
  <si>
    <t>Fees and Fines</t>
  </si>
  <si>
    <t>Proceeds from sale of property, plant and equipment</t>
  </si>
  <si>
    <t>Proceeds from sales of investments</t>
  </si>
  <si>
    <t>Repayments of advances and loans</t>
  </si>
  <si>
    <t>Transfers from other entities</t>
  </si>
  <si>
    <t>Advances and loans made</t>
  </si>
  <si>
    <t>Loans to corporate Commonwealth entities</t>
  </si>
  <si>
    <t>Transfers to other entities</t>
  </si>
  <si>
    <t>Corporate Commonwealth entity investments</t>
  </si>
  <si>
    <t>Proceeds from borrowings</t>
  </si>
  <si>
    <t>Net repayment of borrowings</t>
  </si>
  <si>
    <t>Cash from Official Public Account</t>
  </si>
  <si>
    <t>Transfer from other entities (Finance only)</t>
  </si>
  <si>
    <t>Total cash from official public account</t>
  </si>
  <si>
    <t>Cash to Official Public Account</t>
  </si>
  <si>
    <t>Transfer to other entities (Finance only)</t>
  </si>
  <si>
    <t>Total cash to official public account</t>
  </si>
  <si>
    <t>AASB 107.28</t>
  </si>
  <si>
    <t>This schedule should be read in conjunction with the accompanying notes.</t>
  </si>
  <si>
    <t>AASB 1052.15(a) &amp; (b)</t>
  </si>
  <si>
    <t>Objectives of the Entity (Non-corporate Commonwealth entities only) </t>
  </si>
  <si>
    <t>AASB 1054(a)</t>
  </si>
  <si>
    <t xml:space="preserve">The entity is an Australian Government controlled entity. It is a [for-profit/not-for-profit] entity. The objective of the entity is to […..]. </t>
  </si>
  <si>
    <t xml:space="preserve">The entity is structured to meet the following outcomes: </t>
  </si>
  <si>
    <t>Outcome 1: To […..]</t>
  </si>
  <si>
    <t>Outcome 2: To […..]</t>
  </si>
  <si>
    <t>The continued existence of the entity in its present form and with its present programs is dependent on Government policy and on continuing funding by Parliament for the entity’s administration and programs.</t>
  </si>
  <si>
    <t>Entity activities contributing toward these outcomes are classified as either departmental or administered. Departmental activities involve the use of assets, liabilities, income and expenses controlled or incurred by the entity in its own right.  Administered activities involve the management or oversight by the entity, on behalf of the Government, of items controlled or incurred by the Government.</t>
  </si>
  <si>
    <t>The entity conducts the following administered activities on behalf of the Government: [disclose details]</t>
  </si>
  <si>
    <t>Objectives of the Entity (Corporate Commonwealth entities only)</t>
  </si>
  <si>
    <t xml:space="preserve">The entity is an Australian Government controlled entity. It is a [for-profit/not-for-profit] entity. </t>
  </si>
  <si>
    <t xml:space="preserve">[…..]. </t>
  </si>
  <si>
    <t>The continued existence of the entity in its present form and with its present programs is dependent on Government policy and on continuing funding by Parliament for the entity's administration and programs.</t>
  </si>
  <si>
    <t>The Basis of Preparation</t>
  </si>
  <si>
    <t xml:space="preserve">The financial statements are general purpose financial statements and are required by [select a relevant act]: </t>
  </si>
  <si>
    <r>
      <t xml:space="preserve">     a) section 42 of the </t>
    </r>
    <r>
      <rPr>
        <i/>
        <sz val="9"/>
        <color theme="1"/>
        <rFont val="Cambria"/>
        <family val="1"/>
      </rPr>
      <t>Public Governance, Performance and Accountability Act 2013</t>
    </r>
    <r>
      <rPr>
        <sz val="9"/>
        <color theme="1"/>
        <rFont val="Cambria"/>
        <family val="1"/>
      </rPr>
      <t>; and</t>
    </r>
  </si>
  <si>
    <t xml:space="preserve">     b) [other legislation – list as applicable]. </t>
  </si>
  <si>
    <t>The financial statements have been prepared in accordance with:</t>
  </si>
  <si>
    <r>
      <t xml:space="preserve">     a) </t>
    </r>
    <r>
      <rPr>
        <i/>
        <sz val="9"/>
        <color theme="1"/>
        <rFont val="Cambria"/>
        <family val="1"/>
      </rPr>
      <t>Public Governance, Performance and Accountability (Financial Reporting) Rule 2015</t>
    </r>
    <r>
      <rPr>
        <sz val="9"/>
        <color theme="1"/>
        <rFont val="Cambria"/>
        <family val="1"/>
      </rPr>
      <t xml:space="preserve"> (FRR); and  </t>
    </r>
  </si>
  <si>
    <t xml:space="preserve">    b) Australian Accounting Standards and Interpretations issued by the Australian Accounting Standards Board (AASB) that apply for the reporting period.</t>
  </si>
  <si>
    <t xml:space="preserve">    b) Australian Accounting Standards and Interpretations – Reduced Disclosure Requirements issued by the Australian Accounting Standards Board (AASB) that apply for the reporting period.</t>
  </si>
  <si>
    <t>AASB 101.51(d) &amp;
AASB 121.53</t>
  </si>
  <si>
    <t>The financial statements have been prepared on an accrual basis and in accordance with the historical cost convention, except for certain assets and liabilities at fair value. Except where stated, no allowance is made for the effect of changing prices on the results or the financial position. The financial statements are presented in Australian dollars. [Disclose functional currency if it differs from the presentation currency]</t>
  </si>
  <si>
    <t>AASB 108.28</t>
  </si>
  <si>
    <r>
      <rPr>
        <b/>
        <sz val="9"/>
        <color rgb="FF009560"/>
        <rFont val="Cambria"/>
        <family val="1"/>
      </rPr>
      <t>New Accounting Standards</t>
    </r>
    <r>
      <rPr>
        <b/>
        <sz val="9"/>
        <color rgb="FF0070C0"/>
        <rFont val="Cambria"/>
        <family val="1"/>
      </rPr>
      <t xml:space="preserve"> [Remove disclosure if not applicable]</t>
    </r>
  </si>
  <si>
    <r>
      <rPr>
        <i/>
        <sz val="9"/>
        <color rgb="FF000000"/>
        <rFont val="Cambria"/>
        <family val="1"/>
      </rPr>
      <t xml:space="preserve">Adoption of New Australian Accounting Standard Requirements
</t>
    </r>
    <r>
      <rPr>
        <sz val="9"/>
        <color rgb="FF000000"/>
        <rFont val="Cambria"/>
        <family val="1"/>
      </rPr>
      <t xml:space="preserve">[Insert text]
The following amending standards were issued prior to the signing of the statement by the accountable authority and chief financial officer, were applicable to the current reporting period and had a material effect on the entity’s financial statements: 
</t>
    </r>
  </si>
  <si>
    <t>Standard/ Interpretation</t>
  </si>
  <si>
    <r>
      <t>Nature of change in accounting policy, transitional provisions</t>
    </r>
    <r>
      <rPr>
        <vertAlign val="superscript"/>
        <sz val="9"/>
        <color theme="1"/>
        <rFont val="Cambria"/>
        <family val="1"/>
      </rPr>
      <t>1</t>
    </r>
    <r>
      <rPr>
        <sz val="9"/>
        <color theme="1"/>
        <rFont val="Cambria"/>
        <family val="1"/>
      </rPr>
      <t>, and adjustment to financial statements</t>
    </r>
  </si>
  <si>
    <t>AASB 2021-2</t>
  </si>
  <si>
    <t>[Insert new standards, amending standards and interpretations]</t>
  </si>
  <si>
    <r>
      <rPr>
        <sz val="9"/>
        <color rgb="FF000000"/>
        <rFont val="Cambria"/>
        <family val="1"/>
      </rPr>
      <t xml:space="preserve">[Insert summary of new standard]
The details of the changes in accounting policies and adjustments are disclosed below and in the relevant notes to the financial statements.  This amending standard is </t>
    </r>
    <r>
      <rPr>
        <sz val="9"/>
        <color rgb="FFFF0000"/>
        <rFont val="Cambria"/>
        <family val="1"/>
      </rPr>
      <t>[</t>
    </r>
    <r>
      <rPr>
        <i/>
        <sz val="9"/>
        <color rgb="FFFF0000"/>
        <rFont val="Cambria"/>
        <family val="1"/>
      </rPr>
      <t xml:space="preserve">amend as needed - </t>
    </r>
    <r>
      <rPr>
        <sz val="9"/>
        <color rgb="FFFF0000"/>
        <rFont val="Cambria"/>
        <family val="1"/>
      </rPr>
      <t>not expected to have a material impact]</t>
    </r>
    <r>
      <rPr>
        <sz val="9"/>
        <color rgb="FF000000"/>
        <rFont val="Cambria"/>
        <family val="1"/>
      </rPr>
      <t xml:space="preserve"> on the entity's financial statements for the current reporting period or future reporting periods. </t>
    </r>
  </si>
  <si>
    <r>
      <rPr>
        <i/>
        <sz val="9"/>
        <color theme="1"/>
        <rFont val="Cambria"/>
        <family val="1"/>
      </rPr>
      <t xml:space="preserve">Future Australian Accounting Standard Requirements  </t>
    </r>
    <r>
      <rPr>
        <b/>
        <sz val="9"/>
        <color rgb="FF0070C0"/>
        <rFont val="Cambria"/>
        <family val="1"/>
      </rPr>
      <t>[Remove disclosure if not applicable]</t>
    </r>
    <r>
      <rPr>
        <sz val="9"/>
        <color theme="1"/>
        <rFont val="Cambria"/>
        <family val="1"/>
      </rPr>
      <t xml:space="preserve">
The following [new/revised/amending standards and/or interpretations] were issued by the Australian Accounting Standards Board prior to the signing of the statement by the accountable authority and chief financial officer, which are expected to have a material impact on the entity’s financial statements for future reporting period(s):
</t>
    </r>
  </si>
  <si>
    <r>
      <t>Application date for the entity</t>
    </r>
    <r>
      <rPr>
        <vertAlign val="superscript"/>
        <sz val="9"/>
        <color theme="1"/>
        <rFont val="Cambria"/>
        <family val="1"/>
      </rPr>
      <t>1</t>
    </r>
  </si>
  <si>
    <t>Nature of impending change/s in accounting policy and likely impact on initial application</t>
  </si>
  <si>
    <t>[Title of Standard/ Interpretation (the Changes to Standards will be provided by Finance after 30 June)]</t>
  </si>
  <si>
    <t>[e.g. 1 July 20XX]</t>
  </si>
  <si>
    <t>[Brief description of the impending change/s in accounting policy (can be sourced from Attachment A to Changes to Standards issued by Finance, CFO Forum presentations; ANAO Client Seminar materials; and materials produced by accounting firms)]</t>
  </si>
  <si>
    <t>Likely impact: [Entity specific discussion (where not yet known/ reasonably estimable state this)]</t>
  </si>
  <si>
    <t xml:space="preserve">1. The entity’s expected initial application date is when the accounting standard becomes operative at the beginning of the entity’s reporting period. </t>
  </si>
  <si>
    <t>All other [new/revised/amending standards and/or interpretations] that were issued prior to the sign-off date and are applicable to future reporting period(s) are not expected to have a future material impact on the entity’s financial statements.</t>
  </si>
  <si>
    <t>Taxation</t>
  </si>
  <si>
    <t>The entity is exempt from all forms of taxation except Fringe Benefits Tax (FBT) and the Goods and Services Tax (GST).</t>
  </si>
  <si>
    <t>Reporting of Administered activities</t>
  </si>
  <si>
    <t>Administered revenues, expenses, assets, liabilities and cash flows are disclosed in the administered schedules and related notes.</t>
  </si>
  <si>
    <t xml:space="preserve">Except where otherwise stated, administered items are accounted for on the same basis and using the same policies as for departmental items, including the application of Australian Accounting Standards. </t>
  </si>
  <si>
    <t>Events After the Reporting Period</t>
  </si>
  <si>
    <t>AASB 110.21</t>
  </si>
  <si>
    <t>On [disclose date], [disclose details of events after the reporting period]. [Disclose an estimate of its financial effect, or a statement that such an estimate cannot be made].</t>
  </si>
  <si>
    <t xml:space="preserve">Breach of Section 83 of the Constitution
</t>
  </si>
  <si>
    <r>
      <t xml:space="preserve">[Note: Each entity needs to determine, after conducting an appropriate risk assessment, whether a disclosure is required with respect to Section 83 of the Constitution. As a general rule, a Section 83 disclosure would only be required if it was considered </t>
    </r>
    <r>
      <rPr>
        <sz val="9"/>
        <color rgb="FFFF0000"/>
        <rFont val="Cambria"/>
        <family val="1"/>
      </rPr>
      <t>that a breach</t>
    </r>
    <r>
      <rPr>
        <sz val="9"/>
        <color theme="1"/>
        <rFont val="Cambria"/>
        <family val="1"/>
      </rPr>
      <t xml:space="preserve"> may have occurred in the reporting period.]</t>
    </r>
  </si>
  <si>
    <t>RMG 110, 111, 114</t>
  </si>
  <si>
    <t>Sub Section</t>
  </si>
  <si>
    <t>Wages and salaries</t>
  </si>
  <si>
    <t>Superannuation</t>
  </si>
  <si>
    <t>Defined contribution plans</t>
  </si>
  <si>
    <t>Defined benefit plans</t>
  </si>
  <si>
    <t>Leave and other entitlements</t>
  </si>
  <si>
    <t>Separation and redundancies</t>
  </si>
  <si>
    <t>Total employee benefits</t>
  </si>
  <si>
    <t>Goods and services supplied or rendered</t>
  </si>
  <si>
    <t>Consultants</t>
  </si>
  <si>
    <t>Contractors</t>
  </si>
  <si>
    <t>Travel</t>
  </si>
  <si>
    <t>AASB 102.36(d)</t>
  </si>
  <si>
    <t>Inventory consumed</t>
  </si>
  <si>
    <t>IT services</t>
  </si>
  <si>
    <t>Total goods and services supplied or rendered</t>
  </si>
  <si>
    <t>Goods supplied</t>
  </si>
  <si>
    <t xml:space="preserve">Services rendered </t>
  </si>
  <si>
    <t>Other suppliers</t>
  </si>
  <si>
    <t>AASB 117.35(c)</t>
  </si>
  <si>
    <t>Operating lease rentals</t>
  </si>
  <si>
    <t>Workers compensation expenses</t>
  </si>
  <si>
    <t>AASB 16.53(c)</t>
  </si>
  <si>
    <t>Short-term leases</t>
  </si>
  <si>
    <t>AASB 16.53(d)</t>
  </si>
  <si>
    <t>Low value leases</t>
  </si>
  <si>
    <t>AASB 16.53(e)</t>
  </si>
  <si>
    <t>Variable lease payments</t>
  </si>
  <si>
    <t>Total other suppliers</t>
  </si>
  <si>
    <t>Total suppliers</t>
  </si>
  <si>
    <t>AASB 16.55</t>
  </si>
  <si>
    <r>
      <t xml:space="preserve">The Entity has short-term lease commitments of $X,XXX as at 30 June </t>
    </r>
    <r>
      <rPr>
        <sz val="9"/>
        <color rgb="FFFF0000"/>
        <rFont val="Cambria"/>
        <family val="1"/>
      </rPr>
      <t>20X2</t>
    </r>
    <r>
      <rPr>
        <sz val="9"/>
        <rFont val="Cambria"/>
        <family val="1"/>
      </rPr>
      <t>.</t>
    </r>
  </si>
  <si>
    <t>AASB 16.52</t>
  </si>
  <si>
    <t>The above lease disclosures should be read in conjunction with the accompanying notes 1.1D, 1.1H, 1.2E, 1.2I, 3.2 and 3.4B.</t>
  </si>
  <si>
    <t>AASB 16.B3-B8</t>
  </si>
  <si>
    <t>Australian Government entities (related parties)</t>
  </si>
  <si>
    <t>State and Territory Governments</t>
  </si>
  <si>
    <t>Local Governments</t>
  </si>
  <si>
    <t>[Disclose by category of recipients]</t>
  </si>
  <si>
    <t>Total grants</t>
  </si>
  <si>
    <t>AASB 16.53(b)</t>
  </si>
  <si>
    <t>Interest on lease liabilities</t>
  </si>
  <si>
    <t>Overdrafts</t>
  </si>
  <si>
    <t>Other interest payments</t>
  </si>
  <si>
    <t>Unwinding of discount</t>
  </si>
  <si>
    <t>Total finance costs</t>
  </si>
  <si>
    <t>The above lease disclosures should be read in conjunction with the accompanying notes 1.1B, 1.1H, 1.2E, 1.2I, 3.2 and 3.4B.</t>
  </si>
  <si>
    <t>AASB 101.82 (ba) &amp; AASB 9.5.5</t>
  </si>
  <si>
    <t>Impairment on trade and other receivables</t>
  </si>
  <si>
    <t>Impairment on loans</t>
  </si>
  <si>
    <t>Impairment on other debt instruments</t>
  </si>
  <si>
    <t>Total impairment on financial instruments</t>
  </si>
  <si>
    <t>AASB 136.126</t>
  </si>
  <si>
    <t>Impairment of property, plant and equipment</t>
  </si>
  <si>
    <t>Impairment on intangible assets</t>
  </si>
  <si>
    <t>AASB 5.41(c)</t>
  </si>
  <si>
    <t>Impairment of non-current assets held for sale</t>
  </si>
  <si>
    <t>Revaluation decrements</t>
  </si>
  <si>
    <t xml:space="preserve">Other </t>
  </si>
  <si>
    <t>Total write-down and impairment of other assets</t>
  </si>
  <si>
    <t>AASB 121.52(a)</t>
  </si>
  <si>
    <t>Speculative</t>
  </si>
  <si>
    <t>Non-speculative</t>
  </si>
  <si>
    <t>Change in the value of investment properties</t>
  </si>
  <si>
    <t>Act of grace payments</t>
  </si>
  <si>
    <t>Settlement of litigation</t>
  </si>
  <si>
    <t>AASB 16.53(i)</t>
  </si>
  <si>
    <t>Losses arising from sale and leaseback of leases</t>
  </si>
  <si>
    <t>Other [Describe as appropriate]</t>
  </si>
  <si>
    <t>Total other expenses</t>
  </si>
  <si>
    <t>The above lease disclosure should be read in conjunction with the accompanying notes 1.1B, 1.1D, 1.2E, 1.2I, 3.2 and 3.4B.</t>
  </si>
  <si>
    <t>Competitive neutrality (Commonwealth tax equivalent expense)</t>
  </si>
  <si>
    <t>Total income tax expense</t>
  </si>
  <si>
    <t>RMG 100, 110, 113, 125 part 4</t>
  </si>
  <si>
    <t>Own-Source Revenue</t>
  </si>
  <si>
    <t>AASB 15.113(a)</t>
  </si>
  <si>
    <t>Sale of goods</t>
  </si>
  <si>
    <t>Rendering of services</t>
  </si>
  <si>
    <t>Total revenue from contracts with customers</t>
  </si>
  <si>
    <t>AASB 15.114</t>
  </si>
  <si>
    <t>Disaggregation of revenue from contracts with customers</t>
  </si>
  <si>
    <t>[Entities are to disaggregate revenue from contracts with customers into categories to enable users of financial statements to understand the nature, amount, timing and uncertainty of income and cash flows.  Examples of categories may include type of good or service, type of customer, government program, function of government, type or timing of contract, sales channels, etc.  This disclosure requires entity-specific information and should be adapted to the Entity's circumstances.  Disclosure by more than one category may be appropriate.  Entities may include tabular or other approaches to meet the disclosure requirement. The following three examples are shown to illustrate:]</t>
  </si>
  <si>
    <t>Major product / service line:</t>
  </si>
  <si>
    <t>Research services</t>
  </si>
  <si>
    <t>Regulatory services</t>
  </si>
  <si>
    <t>Service delivery</t>
  </si>
  <si>
    <t>Construction services</t>
  </si>
  <si>
    <t>Sales of inventory</t>
  </si>
  <si>
    <t>Type of customer:</t>
  </si>
  <si>
    <t>Non-government entities</t>
  </si>
  <si>
    <t>Timing of transfer of goods and services:</t>
  </si>
  <si>
    <t>Over time</t>
  </si>
  <si>
    <t>Point in time</t>
  </si>
  <si>
    <t>Fees</t>
  </si>
  <si>
    <t>Fines</t>
  </si>
  <si>
    <t>Total fees and fines</t>
  </si>
  <si>
    <t>Bills receivable</t>
  </si>
  <si>
    <t>Total interest</t>
  </si>
  <si>
    <t>International financial institutions</t>
  </si>
  <si>
    <t>Subsidiary companies</t>
  </si>
  <si>
    <t>Associates</t>
  </si>
  <si>
    <t>Total dividends</t>
  </si>
  <si>
    <t>Finance lease</t>
  </si>
  <si>
    <t>AASB 16.90(a)(i)</t>
  </si>
  <si>
    <t>Selling profit or loss</t>
  </si>
  <si>
    <t>AASB 16.90(a)(ii)</t>
  </si>
  <si>
    <t>Finance income</t>
  </si>
  <si>
    <t>AASB 16.90(a)(iii)</t>
  </si>
  <si>
    <t>Variable lease payments income</t>
  </si>
  <si>
    <t>Operating lease</t>
  </si>
  <si>
    <t>AASB 140.75(f)(i)</t>
  </si>
  <si>
    <r>
      <t>Investment properties</t>
    </r>
    <r>
      <rPr>
        <vertAlign val="superscript"/>
        <sz val="9"/>
        <rFont val="Cambria"/>
        <family val="1"/>
      </rPr>
      <t>1</t>
    </r>
  </si>
  <si>
    <t>AASB 16.90(b)</t>
  </si>
  <si>
    <t>Lease income</t>
  </si>
  <si>
    <t>AASB 16.53(f)</t>
  </si>
  <si>
    <t>Subleasing right-of-use assets</t>
  </si>
  <si>
    <t>Total rental income</t>
  </si>
  <si>
    <t>Finance Leases</t>
  </si>
  <si>
    <t>AASB 16.92</t>
  </si>
  <si>
    <t>[Disclose details of the nature of the lessor’s leasing activities and how the lessor manages the risk associated with any rights it retains in underlying assets. In particular, a lessor shall disclose its risk management strategy for the rights it retains in underlying assets, including any means by which the lessor reduces that risk.]</t>
  </si>
  <si>
    <t>AASB 16.93</t>
  </si>
  <si>
    <t>[Disclose details of the significant changes in the carrying amount of the net investment in finance leases.]</t>
  </si>
  <si>
    <t>AASB 16.94</t>
  </si>
  <si>
    <t>Maturity analysis of finance lease receivables</t>
  </si>
  <si>
    <t>Within 1 year</t>
  </si>
  <si>
    <t>One to two years</t>
  </si>
  <si>
    <t>Two to three years</t>
  </si>
  <si>
    <t>Three to four years</t>
  </si>
  <si>
    <t>Four to five years</t>
  </si>
  <si>
    <t>More than 5 years</t>
  </si>
  <si>
    <t>Total undiscounted lease payments receivable</t>
  </si>
  <si>
    <t>Unearned finance income</t>
  </si>
  <si>
    <t>Discounted unguaranteed residual value</t>
  </si>
  <si>
    <t>Net investment in leases</t>
  </si>
  <si>
    <t>Operating Leases</t>
  </si>
  <si>
    <t>AASB 16.97</t>
  </si>
  <si>
    <t>Maturity analysis of operating lease income receivables:</t>
  </si>
  <si>
    <t>The above lease disclosures should be read in conjunction with the accompanying notes 1.1B, 1.1D, 1.1H, 1.2I, 3.2 and 3.4B.</t>
  </si>
  <si>
    <t>Royalties</t>
  </si>
  <si>
    <t>AASB 1058.18</t>
  </si>
  <si>
    <t>Resources received free of charge</t>
  </si>
  <si>
    <t>RMG 125 part 4</t>
  </si>
  <si>
    <t>Remuneration of auditors</t>
  </si>
  <si>
    <t>[Disclose by service received]</t>
  </si>
  <si>
    <t>Total other revenue</t>
  </si>
  <si>
    <t>AASB 1058.27</t>
  </si>
  <si>
    <t>[The Entity is encouraged to disclose qualitative information about the nature of its dependence on volunteer services and inventories held but not recognised as assets by major class of transaction]</t>
  </si>
  <si>
    <t>Total foreign exchange gains</t>
  </si>
  <si>
    <t>Revaluation increments</t>
  </si>
  <si>
    <t>Reversal of impairment losses</t>
  </si>
  <si>
    <t>Total reversals of previous asset write-downs and impairments</t>
  </si>
  <si>
    <t>AASB 140.35</t>
  </si>
  <si>
    <t>Change in fair value of investment properties</t>
  </si>
  <si>
    <t>[Disclose by asset class]</t>
  </si>
  <si>
    <t>AASB 16.53.(i)</t>
  </si>
  <si>
    <t>Gains arising from sale and leaseback of leases</t>
  </si>
  <si>
    <t>Change in fair value through profit or loss</t>
  </si>
  <si>
    <t>Total other gains</t>
  </si>
  <si>
    <t>The above lease disclosure should be read in conjunction with the accompanying notes 1.1B, 1.1D, 1.1H, 1.2E, 3.2 and 3.4B.</t>
  </si>
  <si>
    <t>Departmental appropriations</t>
  </si>
  <si>
    <t>Departmental special appropriations</t>
  </si>
  <si>
    <t>Supplementation</t>
  </si>
  <si>
    <t xml:space="preserve">[Disclose portfolio department/relevant entity] </t>
  </si>
  <si>
    <t>Corporate Commonwealth entity payment item</t>
  </si>
  <si>
    <t>Total revenue from Government</t>
  </si>
  <si>
    <t>AASB 15.120</t>
  </si>
  <si>
    <t>The Entity expects to recognise as income any liability for unsatisfied obligations associated with revenue from contracts with customers within the following periods:</t>
  </si>
  <si>
    <t>AASB 15.120(a) &amp; (b)</t>
  </si>
  <si>
    <t>[Disclose using timebands most appropriate for duration of remaining obligations or through qualitative information]</t>
  </si>
  <si>
    <t>1.3A: Reclassification adjustments</t>
  </si>
  <si>
    <t>[Disclose by item of other comprehensive income]</t>
  </si>
  <si>
    <r>
      <t>Total reclassification adjustments</t>
    </r>
    <r>
      <rPr>
        <b/>
        <vertAlign val="superscript"/>
        <sz val="9"/>
        <rFont val="Cambria"/>
        <family val="1"/>
      </rPr>
      <t>1</t>
    </r>
  </si>
  <si>
    <t>1. This amount previously recognised in other comprehensive income has been reclassified to net cost of services.</t>
  </si>
  <si>
    <t>AASB 101.90</t>
  </si>
  <si>
    <t>1.3B: Income tax relating to other comprehensive income</t>
  </si>
  <si>
    <t>Total income tax relating to other comprehensive income</t>
  </si>
  <si>
    <t>Separations and redundancies</t>
  </si>
  <si>
    <t>Services rendered</t>
  </si>
  <si>
    <t>The Entity has short-term lease commitments of $X,XXX as at 30 June 20X2.</t>
  </si>
  <si>
    <t>The above lease disclosures should be read in conjunction with the accompanying notes 2.1F, 2.1K, 2.2H, 2.2L, 4.2 and 4.4C</t>
  </si>
  <si>
    <t>Subsidies in connection with</t>
  </si>
  <si>
    <t>AASB 1050.22</t>
  </si>
  <si>
    <t>Environmental education institutions</t>
  </si>
  <si>
    <t>Environmental preservation organisations</t>
  </si>
  <si>
    <t>Environmental training companies</t>
  </si>
  <si>
    <t>Total subsidies</t>
  </si>
  <si>
    <t>Direct</t>
  </si>
  <si>
    <t>Environmental preservation volunteers</t>
  </si>
  <si>
    <t>Indirect</t>
  </si>
  <si>
    <t>Total personal benefits</t>
  </si>
  <si>
    <t>Public sector</t>
  </si>
  <si>
    <t>Private sector</t>
  </si>
  <si>
    <t>Not-for-profit organisations</t>
  </si>
  <si>
    <t>Overseas</t>
  </si>
  <si>
    <t>The above lease disclosures should be read in conjunction with the accompanying notes 2.1B, 2.1K, 2.2H, 2.2L, 4.2 and 4.4C</t>
  </si>
  <si>
    <t>AASB 1058.29(a)(ii)</t>
  </si>
  <si>
    <t>Impairment on taxes receivable</t>
  </si>
  <si>
    <t>Total impairment loss on financial instruments</t>
  </si>
  <si>
    <t>Total write-down and impairment of assets</t>
  </si>
  <si>
    <t>Total foreign exchange losses</t>
  </si>
  <si>
    <t>[Disclose by payment item]</t>
  </si>
  <si>
    <t>Total payments to corporate Commonwealth entities</t>
  </si>
  <si>
    <t>The above lease disclosure should be read in conjunction with the accompanying notes 2.1B, 2.1F, 2.2H, 2.2L, 4.2 and 4.4C</t>
  </si>
  <si>
    <t>Competitive neutrality - Commonwealth tax equivalent expense</t>
  </si>
  <si>
    <t>The [disclose name of the section] of the entity provides services on a for-profit basis and is subject to the Australian Government’s Competitive Neutrality Policy. The above amounts have been calculated as being payable to the Australian Government in the form of company income tax under the Income Tax Assessment Acts had they applied.  These amounts have been paid or are payable by the entity to the Official Public Account.</t>
  </si>
  <si>
    <t>RMG 110, 113, 115</t>
  </si>
  <si>
    <t>Taxation Revenue</t>
  </si>
  <si>
    <t>Individuals</t>
  </si>
  <si>
    <t>Companies</t>
  </si>
  <si>
    <t>Superannuation funds</t>
  </si>
  <si>
    <t xml:space="preserve">Contributions and earnings </t>
  </si>
  <si>
    <t>Superannuation surcharge</t>
  </si>
  <si>
    <t>Fringe benefits tax</t>
  </si>
  <si>
    <t>Petroleum resources rent tax</t>
  </si>
  <si>
    <t>Total income tax</t>
  </si>
  <si>
    <t>Goods and services tax</t>
  </si>
  <si>
    <t xml:space="preserve">Excise duty </t>
  </si>
  <si>
    <t>Customs duty</t>
  </si>
  <si>
    <t>Wine equalisation tax</t>
  </si>
  <si>
    <t>Luxury car tax</t>
  </si>
  <si>
    <t>Total indirect tax</t>
  </si>
  <si>
    <t>Superannuation guarantee charge</t>
  </si>
  <si>
    <t>Levies</t>
  </si>
  <si>
    <t>Regulatory taxes [Describe]</t>
  </si>
  <si>
    <t>Total other taxes</t>
  </si>
  <si>
    <t>AASB 1058.30</t>
  </si>
  <si>
    <t>Non–Taxation Revenue</t>
  </si>
  <si>
    <t>Regulatory fees [Describe]</t>
  </si>
  <si>
    <t>Licence fees (non-taxation)</t>
  </si>
  <si>
    <t>Other fees from regulatory services</t>
  </si>
  <si>
    <t>Unwinding of concessional loan discount</t>
  </si>
  <si>
    <t>AASB 1058.29(a)(i)</t>
  </si>
  <si>
    <t>Other interest</t>
  </si>
  <si>
    <t>Australian Government entities</t>
  </si>
  <si>
    <t>The above lease disclosures should be read in conjunction with the accompanying notes 2.1B, 2.1F, 2.1K, 2.2L, 4.2 and 4.4C</t>
  </si>
  <si>
    <t>Industry contributions</t>
  </si>
  <si>
    <t>Total reversals of write-downs and impairments</t>
  </si>
  <si>
    <t>The above lease disclosures should be read in conjunction with the accompanying notes 2.1B, 2.1F, 2.1K, 2.2H, 4.2 and 4.4C</t>
  </si>
  <si>
    <t>RMG 122</t>
  </si>
  <si>
    <t>AASB 107.45</t>
  </si>
  <si>
    <t>Cash in special accounts</t>
  </si>
  <si>
    <t>Cash on hand or on deposit</t>
  </si>
  <si>
    <t>Total cash and cash equivalents</t>
  </si>
  <si>
    <r>
      <t xml:space="preserve">The closing balance of Cash in special accounts does not include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See note 5.2 Special Accounts and 8.2 Assets Held in Trust for more information.</t>
    </r>
  </si>
  <si>
    <t>AASB 101.78(b)</t>
  </si>
  <si>
    <t>Goods and services receivables</t>
  </si>
  <si>
    <t>Goods and services</t>
  </si>
  <si>
    <t>AASB 15.116(a)</t>
  </si>
  <si>
    <t>Contract assets</t>
  </si>
  <si>
    <t>AASB 15.B21</t>
  </si>
  <si>
    <t>Right of return assets</t>
  </si>
  <si>
    <t>Total goods and services receivables</t>
  </si>
  <si>
    <t>The contract assets are associated with [enter the relevant description].</t>
  </si>
  <si>
    <t>The right of return assets relate to [enter the relevant description].</t>
  </si>
  <si>
    <t>[Entity to disclose the opening and closing balance of assets and liabilities related to contracts with customers]</t>
  </si>
  <si>
    <t>AASB15.116(b)
&amp;(c)</t>
  </si>
  <si>
    <t>[Entity to disclose the revenue recognised in the reporting period that was included in the contract liability balance at the beginning of the period and revenue recognised in the reporting period from performance obligations satisfied (or partially) in previous periods (e.g. changes in transaction price).]</t>
  </si>
  <si>
    <t>Refer Note 3.3A for information relating to contract liabilities.</t>
  </si>
  <si>
    <t>Appropriation receivables</t>
  </si>
  <si>
    <t>Appropriation receivable</t>
  </si>
  <si>
    <t>Receivable from [disclose portfolio department]</t>
  </si>
  <si>
    <t>Total appropriation receivables</t>
  </si>
  <si>
    <t>Other receivables</t>
  </si>
  <si>
    <t>Statutory receivables</t>
  </si>
  <si>
    <t>Cash held by outsiders</t>
  </si>
  <si>
    <t>Total other receivables</t>
  </si>
  <si>
    <t>Total trade and other receivables (gross)</t>
  </si>
  <si>
    <t>AASB 9.5.5.1</t>
  </si>
  <si>
    <t>Less expected credit loss allowance</t>
  </si>
  <si>
    <t>Total trade and other receivables (net)</t>
  </si>
  <si>
    <t>Trade and other receivables (net) expected to be recovered</t>
  </si>
  <si>
    <t>No more than 12 months</t>
  </si>
  <si>
    <t>More than 12 months</t>
  </si>
  <si>
    <r>
      <t>Credit terms for goods and services were within [No.] days (</t>
    </r>
    <r>
      <rPr>
        <sz val="9"/>
        <color rgb="FFFF0000"/>
        <rFont val="Cambria"/>
        <family val="1"/>
      </rPr>
      <t>20X1</t>
    </r>
    <r>
      <rPr>
        <sz val="9"/>
        <rFont val="Cambria"/>
        <family val="1"/>
      </rPr>
      <t>: [No.] days).
Loans to [disclose entity] were made under [disclose authority] for periods up to [No.] years. No security is generally required. Principal is repaid in full at maturity. Interest rates were fixed. Effective interest rates average [...%] (</t>
    </r>
    <r>
      <rPr>
        <sz val="9"/>
        <color rgb="FFFF0000"/>
        <rFont val="Cambria"/>
        <family val="1"/>
      </rPr>
      <t>20X1</t>
    </r>
    <r>
      <rPr>
        <sz val="9"/>
        <rFont val="Cambria"/>
        <family val="1"/>
      </rPr>
      <t>: [...%]). Interest payments were due on [disclose date].</t>
    </r>
  </si>
  <si>
    <t>AASB 9.4.1.1</t>
  </si>
  <si>
    <t>Reconciliation of the Impairment Loss Allowance</t>
  </si>
  <si>
    <t xml:space="preserve">AASB 7.35H, I, 42P </t>
  </si>
  <si>
    <t>Total</t>
  </si>
  <si>
    <t>Amounts written off</t>
  </si>
  <si>
    <t>Amounts recovered and reversed</t>
  </si>
  <si>
    <t>Increase/(Decrease) recognised in net cost of services</t>
  </si>
  <si>
    <t>As at 1 July 20X0</t>
  </si>
  <si>
    <t>Impairment loss allowance calculated under AASB 139</t>
  </si>
  <si>
    <t>Amounts restated through opening retained earnings</t>
  </si>
  <si>
    <t>AASB 9.5.5.15</t>
  </si>
  <si>
    <t>[Disclose name]</t>
  </si>
  <si>
    <t>Total investments accounted for using the equity method</t>
  </si>
  <si>
    <t>Investments accounted for using the equity method expected to be recovered</t>
  </si>
  <si>
    <t>AASB 12.21(a)</t>
  </si>
  <si>
    <t>Details of investments accounted for using the equity method</t>
  </si>
  <si>
    <t xml:space="preserve">     Ownership</t>
  </si>
  <si>
    <t>Principal Activity</t>
  </si>
  <si>
    <t>Name of entity</t>
  </si>
  <si>
    <t>%</t>
  </si>
  <si>
    <r>
      <t>[Disclose]</t>
    </r>
    <r>
      <rPr>
        <vertAlign val="superscript"/>
        <sz val="9"/>
        <rFont val="Cambria"/>
        <family val="1"/>
      </rPr>
      <t>1</t>
    </r>
  </si>
  <si>
    <t>AASB 12.21(b)(iii)</t>
  </si>
  <si>
    <r>
      <t>1. The published fair value for the investment in [disclose name of associate/joint venture] is [$...] (</t>
    </r>
    <r>
      <rPr>
        <sz val="9"/>
        <color rgb="FFFF0000"/>
        <rFont val="Cambria"/>
        <family val="1"/>
      </rPr>
      <t>20X1</t>
    </r>
    <r>
      <rPr>
        <sz val="9"/>
        <rFont val="Cambria"/>
        <family val="1"/>
      </rPr>
      <t>: [$...]).</t>
    </r>
  </si>
  <si>
    <t>AASB 12.21(b)(ii) &amp; B12, B14</t>
  </si>
  <si>
    <t>Summary of financial information of associates</t>
  </si>
  <si>
    <t>Statement of financial position</t>
  </si>
  <si>
    <t>Current assets</t>
  </si>
  <si>
    <t>Non-current assets</t>
  </si>
  <si>
    <t>Current liabilities</t>
  </si>
  <si>
    <t>Non-current liabilities</t>
  </si>
  <si>
    <t>Statement of comprehensive income</t>
  </si>
  <si>
    <t>Net surplus/(deficit) from continuing operations</t>
  </si>
  <si>
    <t>Net surplus/(deficit) from discontinued operations</t>
  </si>
  <si>
    <t>Summary of financial information of joint ventures</t>
  </si>
  <si>
    <t>AASB 12.B12(a)</t>
  </si>
  <si>
    <r>
      <t>Dividends received from associates [$...](</t>
    </r>
    <r>
      <rPr>
        <sz val="9"/>
        <color rgb="FFFF0000"/>
        <rFont val="Cambria"/>
        <family val="1"/>
      </rPr>
      <t>20x1</t>
    </r>
    <r>
      <rPr>
        <sz val="9"/>
        <rFont val="Cambria"/>
        <family val="1"/>
      </rPr>
      <t>: [$...]).</t>
    </r>
  </si>
  <si>
    <r>
      <t>Dividends received from joint ventures [$...](</t>
    </r>
    <r>
      <rPr>
        <sz val="9"/>
        <color rgb="FFFF0000"/>
        <rFont val="Cambria"/>
        <family val="1"/>
      </rPr>
      <t>20x1</t>
    </r>
    <r>
      <rPr>
        <sz val="9"/>
        <rFont val="Cambria"/>
        <family val="1"/>
      </rPr>
      <t>: [$...]).</t>
    </r>
  </si>
  <si>
    <t>Gold holdings</t>
  </si>
  <si>
    <t>Debentures</t>
  </si>
  <si>
    <t>International Monetary Fund quota</t>
  </si>
  <si>
    <t>Equity interest</t>
  </si>
  <si>
    <t>Australian Government companies</t>
  </si>
  <si>
    <t>Other companies</t>
  </si>
  <si>
    <t>Securities of Australian Government, State and Territories</t>
  </si>
  <si>
    <t>Securities guaranteed by Australian Government, State and Territories</t>
  </si>
  <si>
    <t>Debt instruments</t>
  </si>
  <si>
    <t>Total other investments</t>
  </si>
  <si>
    <t>Other investments expected to be recovered</t>
  </si>
  <si>
    <t>1. [Disclose details]
2. [Disclose details]
3. [Disclose details including applicable interest rate if appropriate]
4. [Disclose details including applicable interest rate if appropriate]
5. [Disclose details, name of entity ownership share (reasons for not equity accounted if own more than 20% of voting rights)]
6. [Disclose details, name of entity ownership share (reasons for not equity accounted if own more than 20% of voting rights)]
7. [Disclose details including applicable interest rate if appropriate]
8. [Disclose details including applicable interest rate if appropriate]
9. [Disclose details including applicable interest rate if appropriate]
10. [Disclose details including applicable interest rate if appropriate]</t>
  </si>
  <si>
    <t>AASB 7.35H</t>
  </si>
  <si>
    <t>[Disclose reconciliation of loss allowance account where appropriate, noting the requirement of AASB 7.16A in regards to loss allowance for financial assets held at fair value through other comprehensive income]</t>
  </si>
  <si>
    <t>AASB 7.42D</t>
  </si>
  <si>
    <t>Derecognition of financial assets where the entity maintains continuing involvement</t>
  </si>
  <si>
    <t>The entity transferred [disclose details]</t>
  </si>
  <si>
    <t>[Disclose nature of transferred assets]</t>
  </si>
  <si>
    <t>[Disclose nature of risks and rewards of ownership to which the entity is exposed]</t>
  </si>
  <si>
    <t>[Disclose the carrying amounts and associated liabilities if the entity continued to recognise all transferred assets]</t>
  </si>
  <si>
    <t>[Disclose the original amount, carrying amount and liabilities if partly derecognised]</t>
  </si>
  <si>
    <t>[Disclose by class]</t>
  </si>
  <si>
    <t>Total other financial assets</t>
  </si>
  <si>
    <t>Other financial assets expected to be recovered</t>
  </si>
  <si>
    <t>RMG 109, 110, 113, 118, 119</t>
  </si>
  <si>
    <r>
      <t xml:space="preserve">Reconciliation of the opening and closing balances of property, plant and equipment for </t>
    </r>
    <r>
      <rPr>
        <b/>
        <sz val="9"/>
        <color rgb="FFFF0000"/>
        <rFont val="Cambria"/>
        <family val="1"/>
      </rPr>
      <t>20X2</t>
    </r>
    <r>
      <rPr>
        <b/>
        <vertAlign val="superscript"/>
        <sz val="9"/>
        <color rgb="FF000000"/>
        <rFont val="Cambria"/>
        <family val="1"/>
      </rPr>
      <t>2</t>
    </r>
  </si>
  <si>
    <t>AASB 116.73(e) &amp; AASB 138.118(e)</t>
  </si>
  <si>
    <r>
      <t>Heritage and cultural</t>
    </r>
    <r>
      <rPr>
        <b/>
        <vertAlign val="superscript"/>
        <sz val="9"/>
        <rFont val="Cambria"/>
        <family val="1"/>
      </rPr>
      <t>2</t>
    </r>
  </si>
  <si>
    <r>
      <t>Computer Software</t>
    </r>
    <r>
      <rPr>
        <b/>
        <vertAlign val="superscript"/>
        <sz val="9"/>
        <rFont val="Cambria"/>
        <family val="1"/>
      </rPr>
      <t>3</t>
    </r>
  </si>
  <si>
    <t>Other Intangibles</t>
  </si>
  <si>
    <t>AASB 116.73(d) &amp; AASB 138.118(c)</t>
  </si>
  <si>
    <t>Gross book value</t>
  </si>
  <si>
    <t>Accumulated depreciation, amortisation and impairment</t>
  </si>
  <si>
    <t>Recognition of service concession asset on initial application of AASB 1059</t>
  </si>
  <si>
    <t>AASB 116.73(e)(i) &amp;
AASB 138.118(e)(i)</t>
  </si>
  <si>
    <t>Additions</t>
  </si>
  <si>
    <t>Purchase</t>
  </si>
  <si>
    <t>Internally developed</t>
  </si>
  <si>
    <t>AASB 16.53(h)</t>
  </si>
  <si>
    <t>Right-of-use assets</t>
  </si>
  <si>
    <t>Donation/Gift</t>
  </si>
  <si>
    <t>AASB 116.73(e)(iii)</t>
  </si>
  <si>
    <t>Acquisition of entities or operations (including restructuring)</t>
  </si>
  <si>
    <t>AASB 116.73(e)(iv) &amp;
AASB 138.118(e)(iii)</t>
  </si>
  <si>
    <t>Revaluations and impairments recognised in other comprehensive income</t>
  </si>
  <si>
    <t>AASB 16.57</t>
  </si>
  <si>
    <t>Revaluations and impairments recognised in other comprehensive income for right-of-use assets</t>
  </si>
  <si>
    <t>AASB 138.85 - 86</t>
  </si>
  <si>
    <t>Revaluations recognised in net cost of services</t>
  </si>
  <si>
    <t>AASB 116.73(e)(v) &amp;
AASB 138.118(e)(iv)</t>
  </si>
  <si>
    <t>Impairments recognised in net cost of services</t>
  </si>
  <si>
    <t>Impairments on right-of-use assets recognised in net cost of services</t>
  </si>
  <si>
    <t>AASB 116.73(e)(vi) &amp;
AASB 138.118(e)(v)</t>
  </si>
  <si>
    <t>Reversal of impairments recognised in net cost of services</t>
  </si>
  <si>
    <t>AASB 116.73(e)(ii)</t>
  </si>
  <si>
    <t>Assets held for sale or in a disposal group held for sale</t>
  </si>
  <si>
    <t>AASB 116.73(e)(vii) &amp;
AASB 138.118(e)(vi)</t>
  </si>
  <si>
    <t>AASB 16.53(a)</t>
  </si>
  <si>
    <t>Depreciation on right-of-use assets</t>
  </si>
  <si>
    <t>AASB 116.73(e)(ix) &amp;
AASB 138.118(e)(viii)</t>
  </si>
  <si>
    <t>Other movements</t>
  </si>
  <si>
    <t>Other movements of right-of-use assets</t>
  </si>
  <si>
    <t>AASB 138.118(e)(ii)</t>
  </si>
  <si>
    <t>Disposals</t>
  </si>
  <si>
    <t>From disposal of entities or operations (including restructuring)</t>
  </si>
  <si>
    <t>AASB 16.53(j)</t>
  </si>
  <si>
    <t>Carrying amount of right-of-use assets</t>
  </si>
  <si>
    <t>AASB1059.28(c)(ii)</t>
  </si>
  <si>
    <t>Carrying amount of service concession assets</t>
  </si>
  <si>
    <r>
      <t xml:space="preserve">1. The above table discloses property, plant and equipment not subject to operating leases </t>
    </r>
    <r>
      <rPr>
        <b/>
        <sz val="9"/>
        <color rgb="FF0070C0"/>
        <rFont val="Cambria"/>
        <family val="1"/>
      </rPr>
      <t>[This applies to Lessors only - remove footnote if not applicable]</t>
    </r>
  </si>
  <si>
    <t xml:space="preserve">2. Land, buildings and other property, plant and equipment that met the definition of a heritage and cultural item were disclosed in the heritage and cultural asset class. </t>
  </si>
  <si>
    <t>3. The carrying amount of computer software included [$..] purchased software and [$..] internally generated software.</t>
  </si>
  <si>
    <r>
      <t xml:space="preserve">In </t>
    </r>
    <r>
      <rPr>
        <sz val="9"/>
        <color rgb="FFFF0000"/>
        <rFont val="Cambria"/>
        <family val="1"/>
      </rPr>
      <t>20X2</t>
    </r>
    <r>
      <rPr>
        <sz val="9"/>
        <color theme="1"/>
        <rFont val="Cambria"/>
        <family val="1"/>
      </rPr>
      <t xml:space="preserve"> the carrying amount of property, plant and equipment included [$..] (</t>
    </r>
    <r>
      <rPr>
        <sz val="9"/>
        <color rgb="FFFF0000"/>
        <rFont val="Cambria"/>
        <family val="1"/>
      </rPr>
      <t>20X1</t>
    </r>
    <r>
      <rPr>
        <sz val="9"/>
        <color theme="1"/>
        <rFont val="Cambria"/>
        <family val="1"/>
      </rPr>
      <t>: [$..]) relates to expenditure incurred in the course of construction.</t>
    </r>
  </si>
  <si>
    <r>
      <t>[$....] (</t>
    </r>
    <r>
      <rPr>
        <sz val="9"/>
        <color rgb="FFFF0000"/>
        <rFont val="Cambria"/>
        <family val="1"/>
      </rPr>
      <t>20X1</t>
    </r>
    <r>
      <rPr>
        <sz val="9"/>
        <rFont val="Cambria"/>
        <family val="1"/>
      </rPr>
      <t>: [$...]) of total leasehold improvements refers to [disclose description of asset] which may not be disposed of without prior Ministerial approval.1</t>
    </r>
  </si>
  <si>
    <t>AASB 116.78</t>
  </si>
  <si>
    <t>[Disclose any indicators of impairment found for property, plant and equipment]</t>
  </si>
  <si>
    <t>AASB 138.120</t>
  </si>
  <si>
    <t>[Disclose any indicators of impairment found for intangibles]</t>
  </si>
  <si>
    <t>[Disclose whether any property, plant and equipment and intangibles are expected to be sold or disposed of within the next 12 months]</t>
  </si>
  <si>
    <t>AASB 116.77</t>
  </si>
  <si>
    <t>Revaluations of non-financial assets</t>
  </si>
  <si>
    <t>All revaluations were conducted in accordance with the revaluation policy stated at Note 7.4. On [disclose date of revaluation], an independent valuer conducted the revaluations.</t>
  </si>
  <si>
    <t>AASB 116.74 (c)</t>
  </si>
  <si>
    <t>Contractual commitments for the acquisition of property, plant, equipment and intangible assets</t>
  </si>
  <si>
    <t>[Disclose descriptions and details of significant contractual commitments for the acquisition of property, plant, equipment and intangible assets]</t>
  </si>
  <si>
    <t>[The following disclosure applies to Lessors only for the disclosure of PPE subject to operating leases - remove disclosure if not applicable]</t>
  </si>
  <si>
    <r>
      <t xml:space="preserve">Reconciliation of the opening and closing balances of property, plant and equipment that are subject to operating leases for </t>
    </r>
    <r>
      <rPr>
        <b/>
        <sz val="9"/>
        <color rgb="FFFF0000"/>
        <rFont val="Cambria"/>
        <family val="1"/>
      </rPr>
      <t>20X2</t>
    </r>
  </si>
  <si>
    <t>AASB 116.73(d) &amp; 138.118(c)</t>
  </si>
  <si>
    <r>
      <t xml:space="preserve">Reconciliation of the opening and closing balances of property, plant and equipment for </t>
    </r>
    <r>
      <rPr>
        <b/>
        <sz val="9"/>
        <color rgb="FFFF0000"/>
        <rFont val="Cambria"/>
        <family val="1"/>
      </rPr>
      <t>20X1</t>
    </r>
  </si>
  <si>
    <t>Computer Software</t>
  </si>
  <si>
    <r>
      <t xml:space="preserve">As at 1 July </t>
    </r>
    <r>
      <rPr>
        <sz val="9"/>
        <color rgb="FFFF0000"/>
        <rFont val="Cambria"/>
        <family val="1"/>
      </rPr>
      <t>20X0</t>
    </r>
  </si>
  <si>
    <r>
      <t xml:space="preserve">Total as at 1 July </t>
    </r>
    <r>
      <rPr>
        <sz val="9"/>
        <color rgb="FFFF0000"/>
        <rFont val="Cambria"/>
        <family val="1"/>
      </rPr>
      <t>20X0</t>
    </r>
  </si>
  <si>
    <t xml:space="preserve">1. Land, buildings and other property, plant and equipment that met the definition of a heritage and cultural item were disclosed in the heritage and cultural asset class. </t>
  </si>
  <si>
    <t>RMG 109, 110, 118, 119, 125 part 4</t>
  </si>
  <si>
    <t>AASB 140.76</t>
  </si>
  <si>
    <t>As at 1 July</t>
  </si>
  <si>
    <t>AASB 140.76(a)</t>
  </si>
  <si>
    <t>Purchase or internally developed</t>
  </si>
  <si>
    <t>AASB 140.76(b)</t>
  </si>
  <si>
    <t>AASB 140.76(c)</t>
  </si>
  <si>
    <t>Disposals and property held for sale</t>
  </si>
  <si>
    <t>AASB 140.76(d)</t>
  </si>
  <si>
    <t>Net gains/(losses) from fair value adjustments</t>
  </si>
  <si>
    <t>AASB 140.76(e)</t>
  </si>
  <si>
    <t>Net foreign currency exchange differences</t>
  </si>
  <si>
    <t>AASB 140.76(f)</t>
  </si>
  <si>
    <t>Transfers</t>
  </si>
  <si>
    <t>AASB 140.76(g)</t>
  </si>
  <si>
    <t>Other changes</t>
  </si>
  <si>
    <t>Total as at 30 June</t>
  </si>
  <si>
    <t>AASB 140.75(f)</t>
  </si>
  <si>
    <r>
      <t>Rental income from investment properties was [$...] (</t>
    </r>
    <r>
      <rPr>
        <sz val="9"/>
        <color rgb="FFFF0000"/>
        <rFont val="Cambria"/>
        <family val="1"/>
      </rPr>
      <t>20X1</t>
    </r>
    <r>
      <rPr>
        <sz val="9"/>
        <color indexed="8"/>
        <rFont val="Cambria"/>
        <family val="1"/>
      </rPr>
      <t>: [$...]). Operating expenses in relation to these properties were [$...] (</t>
    </r>
    <r>
      <rPr>
        <sz val="9"/>
        <color rgb="FFFF0000"/>
        <rFont val="Cambria"/>
        <family val="1"/>
      </rPr>
      <t>20X1</t>
    </r>
    <r>
      <rPr>
        <sz val="9"/>
        <color indexed="8"/>
        <rFont val="Cambria"/>
        <family val="1"/>
      </rPr>
      <t>: [$...]). An additional [$...] (</t>
    </r>
    <r>
      <rPr>
        <sz val="9"/>
        <color rgb="FFFF0000"/>
        <rFont val="Cambria"/>
        <family val="1"/>
      </rPr>
      <t>20X1</t>
    </r>
    <r>
      <rPr>
        <sz val="9"/>
        <color indexed="8"/>
        <rFont val="Cambria"/>
        <family val="1"/>
      </rPr>
      <t>: [$...]) of operating expenses were incurred for investment properties that did not earn rental income during the period.</t>
    </r>
  </si>
  <si>
    <t>Inventories held for sale</t>
  </si>
  <si>
    <t>AASB 102.36(b)</t>
  </si>
  <si>
    <t>Work in progress</t>
  </si>
  <si>
    <t>Finished goods</t>
  </si>
  <si>
    <t>Total inventories held for sale</t>
  </si>
  <si>
    <t>AASB 102.Aus36.1(b)</t>
  </si>
  <si>
    <t>Inventories held for distribution</t>
  </si>
  <si>
    <t>Total inventories</t>
  </si>
  <si>
    <r>
      <t xml:space="preserve">During </t>
    </r>
    <r>
      <rPr>
        <sz val="9"/>
        <color rgb="FFFF0000"/>
        <rFont val="Cambria"/>
        <family val="1"/>
      </rPr>
      <t>20X2</t>
    </r>
    <r>
      <rPr>
        <sz val="9"/>
        <rFont val="Cambria"/>
        <family val="1"/>
      </rPr>
      <t>, [$...] of inventory held for sale was recognised as an expense (</t>
    </r>
    <r>
      <rPr>
        <sz val="9"/>
        <color rgb="FFFF0000"/>
        <rFont val="Cambria"/>
        <family val="1"/>
      </rPr>
      <t>20X1</t>
    </r>
    <r>
      <rPr>
        <sz val="9"/>
        <rFont val="Cambria"/>
        <family val="1"/>
      </rPr>
      <t>: [$...]).</t>
    </r>
  </si>
  <si>
    <t>AASB 102.Aus36.1(c)</t>
  </si>
  <si>
    <r>
      <t xml:space="preserve">During </t>
    </r>
    <r>
      <rPr>
        <sz val="9"/>
        <color rgb="FFFF0000"/>
        <rFont val="Cambria"/>
        <family val="1"/>
      </rPr>
      <t>20X2</t>
    </r>
    <r>
      <rPr>
        <sz val="9"/>
        <rFont val="Cambria"/>
        <family val="1"/>
      </rPr>
      <t>, [$...] of inventory held for distribution was recognised as an expense (</t>
    </r>
    <r>
      <rPr>
        <sz val="9"/>
        <color rgb="FFFF0000"/>
        <rFont val="Cambria"/>
        <family val="1"/>
      </rPr>
      <t>20X1</t>
    </r>
    <r>
      <rPr>
        <sz val="9"/>
        <rFont val="Cambria"/>
        <family val="1"/>
      </rPr>
      <t>: [$...]).</t>
    </r>
  </si>
  <si>
    <t>AASB 102.36(c)</t>
  </si>
  <si>
    <t>[Disclose whether any items of inventory were recognised at fair value less cost to sell]</t>
  </si>
  <si>
    <t>[Disclose whether all inventories are expected to be sold or distributed in the next 12 months]</t>
  </si>
  <si>
    <t>AASB 102.Aus9.1</t>
  </si>
  <si>
    <t>-</t>
  </si>
  <si>
    <t>Total tax assets (competitive neutrality)</t>
  </si>
  <si>
    <t>Tax assets (competitive neutrality) expected to be recovered</t>
  </si>
  <si>
    <t>Prepayments</t>
  </si>
  <si>
    <t>Total other non-financial assets</t>
  </si>
  <si>
    <t>Other non-financial assets expected to be recovered</t>
  </si>
  <si>
    <t>No indicators of impairment were found for other non-financial assets.</t>
  </si>
  <si>
    <t>[Disclose any indicators of impairment found for other non-financial assets]</t>
  </si>
  <si>
    <t>The entity is a venturer in the following jointly controlled operations and assets:</t>
  </si>
  <si>
    <t>Share of Output</t>
  </si>
  <si>
    <t>[Disclose]</t>
  </si>
  <si>
    <t>AASB 12.20(a)</t>
  </si>
  <si>
    <t>The entity's interest, as a venturer, in assets employed in the above joint operations is detailed below. The amounts are included in the financial statements under their respective asset categories:</t>
  </si>
  <si>
    <t>Total current assets</t>
  </si>
  <si>
    <t>Total non-current assets</t>
  </si>
  <si>
    <t>AASB1058.31</t>
  </si>
  <si>
    <t>Closing balance</t>
  </si>
  <si>
    <t>[Entity to disclose financial asset]</t>
  </si>
  <si>
    <t>[Entity to disclose associated liabilities arising from transfer]</t>
  </si>
  <si>
    <t>AASB1058.32</t>
  </si>
  <si>
    <t xml:space="preserve">During the reporting period, movements in the liability arose from cash received of [$ XX] and income recognised of [$XX] as result of acquiring or constructing non-financial assets.
[The Entity needs to disclose information about its obligations under such transfers, including a description of when the it typically satisfies its obligations (e.g., as the asset is constructed, upon completion of construction or when the asset is acquired)]
</t>
  </si>
  <si>
    <t>AASB1059.29</t>
  </si>
  <si>
    <t>Service concession assets</t>
  </si>
  <si>
    <t>[Entity to disclose by service concession asset]</t>
  </si>
  <si>
    <t>Total service concession assets</t>
  </si>
  <si>
    <t>During the reporting period, [$ XX] in existing assets became part of a service concession arrangement.</t>
  </si>
  <si>
    <t>AASB1059.28</t>
  </si>
  <si>
    <t xml:space="preserve">[The Entity needs to describe each service concession arrangement including the significant terms of the arrangement that may affect cash flows, the nature and extent of the rights and obligations under the arrangement and changes in arrangements that occurred during the reporting period]
</t>
  </si>
  <si>
    <t>Refer Overview section for accounting policy on service concession arrangements</t>
  </si>
  <si>
    <t>Trade creditors and accruals</t>
  </si>
  <si>
    <t>Contract liabilities</t>
  </si>
  <si>
    <t>Refund liabilities</t>
  </si>
  <si>
    <t>Suppliers expected to be settled</t>
  </si>
  <si>
    <t>[Disclose settlement terms for suppliers]</t>
  </si>
  <si>
    <t>The contract liabilities are associated with [enter the relevant description].</t>
  </si>
  <si>
    <t>AASB 15.126(d)</t>
  </si>
  <si>
    <t>The refund liabilities relate to [enter the relevant description including information about the methods, inputs and assumptions used for measuring obligations for returns, refunds and other similar obligations].</t>
  </si>
  <si>
    <t>Refer Note 3.1B for information relating to contract assets.</t>
  </si>
  <si>
    <t>Subsidies expected to be settled</t>
  </si>
  <si>
    <t>Personal benefits expected to be settled</t>
  </si>
  <si>
    <t>Grants expected to be settled</t>
  </si>
  <si>
    <t>[Disclose settlement terms of grant]</t>
  </si>
  <si>
    <t>Payable to the Australian Government</t>
  </si>
  <si>
    <t>Salaries and wages</t>
  </si>
  <si>
    <t>Interest payable</t>
  </si>
  <si>
    <t>Prepayments received/unearned income</t>
  </si>
  <si>
    <t>AASB1059.21</t>
  </si>
  <si>
    <t>Grant of Right to Operator</t>
  </si>
  <si>
    <t>Statutory payable</t>
  </si>
  <si>
    <t>Total other payables</t>
  </si>
  <si>
    <t>Other payables to be settled</t>
  </si>
  <si>
    <t>RMG 110</t>
  </si>
  <si>
    <r>
      <t>Loans from Government</t>
    </r>
    <r>
      <rPr>
        <vertAlign val="superscript"/>
        <sz val="9"/>
        <rFont val="Cambria"/>
        <family val="1"/>
      </rPr>
      <t>1</t>
    </r>
  </si>
  <si>
    <r>
      <t>Loans from non-Government</t>
    </r>
    <r>
      <rPr>
        <vertAlign val="superscript"/>
        <sz val="9"/>
        <rFont val="Cambria"/>
        <family val="1"/>
      </rPr>
      <t>1</t>
    </r>
  </si>
  <si>
    <r>
      <t>Debentures and unsecured notes</t>
    </r>
    <r>
      <rPr>
        <vertAlign val="superscript"/>
        <sz val="9"/>
        <rFont val="Cambria"/>
        <family val="1"/>
      </rPr>
      <t>1</t>
    </r>
  </si>
  <si>
    <r>
      <t>Bonds</t>
    </r>
    <r>
      <rPr>
        <vertAlign val="superscript"/>
        <sz val="9"/>
        <rFont val="Cambria"/>
        <family val="1"/>
      </rPr>
      <t>1</t>
    </r>
  </si>
  <si>
    <r>
      <t>Bills of exchange and promissory notes</t>
    </r>
    <r>
      <rPr>
        <vertAlign val="superscript"/>
        <sz val="9"/>
        <rFont val="Cambria"/>
        <family val="1"/>
      </rPr>
      <t>1</t>
    </r>
  </si>
  <si>
    <t>Total loans</t>
  </si>
  <si>
    <t>Loans expected to be settled</t>
  </si>
  <si>
    <t>Between 1 to 5 years</t>
  </si>
  <si>
    <t>AASB 7.7</t>
  </si>
  <si>
    <t xml:space="preserve">1. [Provide relevant details of loans]
</t>
  </si>
  <si>
    <t>AASB 7.18(a)</t>
  </si>
  <si>
    <t>[Disclose details of any defaults of principal, interest, sinking fund, or redemption terms of those loans payable during the period]</t>
  </si>
  <si>
    <r>
      <t>The carrying amount of loans in default is [$...] (</t>
    </r>
    <r>
      <rPr>
        <sz val="9"/>
        <color rgb="FFFF0000"/>
        <rFont val="Cambria"/>
        <family val="1"/>
      </rPr>
      <t>20X1</t>
    </r>
    <r>
      <rPr>
        <sz val="9"/>
        <rFont val="Cambria"/>
        <family val="1"/>
      </rPr>
      <t>: [$...]).</t>
    </r>
  </si>
  <si>
    <t>[Disclose any remediation or renegotiation of loans in default]</t>
  </si>
  <si>
    <t>AASB 7.19</t>
  </si>
  <si>
    <t>[Disclose other breaches of loan agreement terms]</t>
  </si>
  <si>
    <t>AASB 16.47</t>
  </si>
  <si>
    <t>Lease Liabilities</t>
  </si>
  <si>
    <t xml:space="preserve">Total leases </t>
  </si>
  <si>
    <t>AASB 16.53(g)</t>
  </si>
  <si>
    <r>
      <t xml:space="preserve">Total cash outflow for leases for the year ended 30 June </t>
    </r>
    <r>
      <rPr>
        <sz val="9"/>
        <color rgb="FFFF0000"/>
        <rFont val="Cambria"/>
        <family val="1"/>
      </rPr>
      <t>20X2</t>
    </r>
    <r>
      <rPr>
        <sz val="9"/>
        <rFont val="Cambria"/>
        <family val="1"/>
      </rPr>
      <t xml:space="preserve"> was [$...] (</t>
    </r>
    <r>
      <rPr>
        <sz val="9"/>
        <color rgb="FFFF0000"/>
        <rFont val="Cambria"/>
        <family val="1"/>
      </rPr>
      <t>20X1</t>
    </r>
    <r>
      <rPr>
        <sz val="9"/>
        <rFont val="Cambria"/>
        <family val="1"/>
      </rPr>
      <t>: $...)</t>
    </r>
  </si>
  <si>
    <t>AASB 16.58</t>
  </si>
  <si>
    <t>Maturity analysis - contractual undiscounted cash flows</t>
  </si>
  <si>
    <t>Total leases</t>
  </si>
  <si>
    <t>AASB 16.59</t>
  </si>
  <si>
    <t>The [Entity] in its capacity as lessee [disclose descriptions and details of significant leasing arrangements (including basis on which contingent rental is payable, variable lease payments, existence of renewal or purchase options and escalation clauses and/or restrictions imposed).]</t>
  </si>
  <si>
    <t>The [Entity] in its capacity as lessee has [disclose descriptions and details of each individual significant leasing arrangement with below market terms (including dependence on lease, lease payments, terms, description of underlying assets, explanation of the consequences e.g. are carried at cost, and/or restrictions imposed).]</t>
  </si>
  <si>
    <t xml:space="preserve">The above lease disclosures should be read in conjunction with the accompanying notes 1.1B, 1.1D, 1.1H, 1.2E, 1.2I and 3.2.
</t>
  </si>
  <si>
    <r>
      <t>Exchange settlements funds</t>
    </r>
    <r>
      <rPr>
        <vertAlign val="superscript"/>
        <sz val="9"/>
        <rFont val="Cambria"/>
        <family val="1"/>
      </rPr>
      <t>1</t>
    </r>
  </si>
  <si>
    <r>
      <t>Drawing accounts held with the Reserve Bank of Australia</t>
    </r>
    <r>
      <rPr>
        <vertAlign val="superscript"/>
        <sz val="9"/>
        <rFont val="Cambria"/>
        <family val="1"/>
      </rPr>
      <t>1</t>
    </r>
  </si>
  <si>
    <r>
      <t>State governments</t>
    </r>
    <r>
      <rPr>
        <vertAlign val="superscript"/>
        <sz val="9"/>
        <rFont val="Cambria"/>
        <family val="1"/>
      </rPr>
      <t>1</t>
    </r>
  </si>
  <si>
    <r>
      <t>Foreign governments</t>
    </r>
    <r>
      <rPr>
        <vertAlign val="superscript"/>
        <sz val="9"/>
        <rFont val="Cambria"/>
        <family val="1"/>
      </rPr>
      <t>1</t>
    </r>
  </si>
  <si>
    <r>
      <t>Other</t>
    </r>
    <r>
      <rPr>
        <vertAlign val="superscript"/>
        <sz val="9"/>
        <rFont val="Cambria"/>
        <family val="1"/>
      </rPr>
      <t>1</t>
    </r>
  </si>
  <si>
    <t>Total deposits</t>
  </si>
  <si>
    <t>Deposits expected to be settled</t>
  </si>
  <si>
    <t xml:space="preserve">1. [Provide relevant details of deposits]
</t>
  </si>
  <si>
    <r>
      <t>Swap principal payable</t>
    </r>
    <r>
      <rPr>
        <vertAlign val="superscript"/>
        <sz val="9"/>
        <rFont val="Cambria"/>
        <family val="1"/>
      </rPr>
      <t>1</t>
    </r>
  </si>
  <si>
    <r>
      <t>Overdrafts</t>
    </r>
    <r>
      <rPr>
        <vertAlign val="superscript"/>
        <sz val="9"/>
        <rFont val="Cambria"/>
        <family val="1"/>
      </rPr>
      <t>1</t>
    </r>
  </si>
  <si>
    <t>AASB1059.15</t>
  </si>
  <si>
    <t>Services concession arrangements</t>
  </si>
  <si>
    <t>Total other interest bearing liabilities</t>
  </si>
  <si>
    <t>Other interest bearing liabilities expected to be settled</t>
  </si>
  <si>
    <t xml:space="preserve">1. [Provide relevant details of other interest bearing liabilities]
</t>
  </si>
  <si>
    <t>RMG 114</t>
  </si>
  <si>
    <t>Total competitive neutrality liabilities</t>
  </si>
  <si>
    <t>Competitive neutrality liabilities expected to be settled</t>
  </si>
  <si>
    <t>Provision for guarantee</t>
  </si>
  <si>
    <t>Provision for restoration</t>
  </si>
  <si>
    <t>AASB 137.84(a)</t>
  </si>
  <si>
    <t>AASB 137.84(b)</t>
  </si>
  <si>
    <t>Additional provisions made</t>
  </si>
  <si>
    <t>AASB 137.84(c)</t>
  </si>
  <si>
    <t>Amounts used</t>
  </si>
  <si>
    <t>AASB 137.84(d)</t>
  </si>
  <si>
    <t>Amounts reversed</t>
  </si>
  <si>
    <t>AASB 137.84(e)</t>
  </si>
  <si>
    <t>Unwinding of discount or change in discount rate</t>
  </si>
  <si>
    <t>Other provisions expected to be settled</t>
  </si>
  <si>
    <t>Total other provisions</t>
  </si>
  <si>
    <t>AASB 137.85</t>
  </si>
  <si>
    <t>The entity’s [disclose name of the section] business operation provided a guarantee in [disclose year] in respect of [disclose guaranteed item]. This guarantee was called during the year.</t>
  </si>
  <si>
    <r>
      <t>The entity currently has [No.] (</t>
    </r>
    <r>
      <rPr>
        <sz val="9"/>
        <color rgb="FFFF0000"/>
        <rFont val="Cambria"/>
        <family val="1"/>
      </rPr>
      <t>20X1</t>
    </r>
    <r>
      <rPr>
        <sz val="9"/>
        <rFont val="Cambria"/>
        <family val="1"/>
      </rPr>
      <t>: [No.]) agreements for the leasing of premises which have provisions requiring the entity to restore the premises to their original condition at the conclusion of the lease. The entity has made a provision to reflect the present value of this obligation.</t>
    </r>
  </si>
  <si>
    <r>
      <t xml:space="preserve">The closing balance of Cash in special accounts does not include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See note 5.2 Special Accounts and 8.1 Assets Held in Trust for more information.</t>
    </r>
  </si>
  <si>
    <t>Direct tax</t>
  </si>
  <si>
    <t>Company</t>
  </si>
  <si>
    <t xml:space="preserve">Other   </t>
  </si>
  <si>
    <t>Excise</t>
  </si>
  <si>
    <t>Other tax</t>
  </si>
  <si>
    <t>Total taxation receivables (gross)</t>
  </si>
  <si>
    <t>Less Impairment loss allowance</t>
  </si>
  <si>
    <t>Total taxation receivables (net)</t>
  </si>
  <si>
    <t>AASB15.116(b) &amp; (c)</t>
  </si>
  <si>
    <t>Refer Note 4.3A for information relating to contract liabilities.</t>
  </si>
  <si>
    <t>Advances and loans</t>
  </si>
  <si>
    <t>Higher Education Contribution Scheme</t>
  </si>
  <si>
    <t>Student Financial Supplement Scheme</t>
  </si>
  <si>
    <t>Total advances and loans</t>
  </si>
  <si>
    <t>Recovery of benefit payments</t>
  </si>
  <si>
    <t>Less impairment loss allowance</t>
  </si>
  <si>
    <t xml:space="preserve">AASB 7.35H, AASB7.35I, AASB7.42P </t>
  </si>
  <si>
    <t>Reconciliation of the Impairment Allowance</t>
  </si>
  <si>
    <t>Movements in relation to 20X2</t>
  </si>
  <si>
    <t>Taxation 
receivables</t>
  </si>
  <si>
    <t>Other
receivables</t>
  </si>
  <si>
    <t xml:space="preserve">
Total</t>
  </si>
  <si>
    <t>Advances
and loans</t>
  </si>
  <si>
    <r>
      <t xml:space="preserve">As at 1 July </t>
    </r>
    <r>
      <rPr>
        <sz val="9"/>
        <color rgb="FFFF0000"/>
        <rFont val="Cambria"/>
        <family val="1"/>
      </rPr>
      <t>20x0</t>
    </r>
  </si>
  <si>
    <t>The principal activities of each of the entity's administered investments were as follows:</t>
  </si>
  <si>
    <t xml:space="preserve">   • [Disclose activity title 1] – [Disclose details of the activity]</t>
  </si>
  <si>
    <t xml:space="preserve">   • [Disclose activity title 2] – [Disclose details of the activity]</t>
  </si>
  <si>
    <t>AASB 12.21(b)(ii), AASB 12 B12 &amp; B14</t>
  </si>
  <si>
    <t>Summarised financial information of associates</t>
  </si>
  <si>
    <t>Summarised financial information of joint ventures</t>
  </si>
  <si>
    <r>
      <t>Dividends received from associates [$...](</t>
    </r>
    <r>
      <rPr>
        <sz val="9"/>
        <color rgb="FFFF0000"/>
        <rFont val="Cambria"/>
        <family val="1"/>
      </rPr>
      <t>20X1</t>
    </r>
    <r>
      <rPr>
        <sz val="9"/>
        <rFont val="Cambria"/>
        <family val="1"/>
      </rPr>
      <t>: [$...]).</t>
    </r>
  </si>
  <si>
    <r>
      <t>Dividends received from joint ventures [$...](</t>
    </r>
    <r>
      <rPr>
        <sz val="9"/>
        <color rgb="FFFF0000"/>
        <rFont val="Cambria"/>
        <family val="1"/>
      </rPr>
      <t>20X1</t>
    </r>
    <r>
      <rPr>
        <sz val="9"/>
        <rFont val="Cambria"/>
        <family val="1"/>
      </rPr>
      <t>: [$...]).</t>
    </r>
  </si>
  <si>
    <t>Securities of Australian Government, States and Territories</t>
  </si>
  <si>
    <t>1. [Disclose details]
2. [Disclose details]
3. [Disclose details including applicable interest rate if appropriate]
4. [Disclose details including applicable interest rate if appropriate]
5. [Disclose details, name of entity ownership share (why not equity accounted if own more than 20% of voting rights)]
6. [Disclose details, name of entity ownership share (why not equity accounted if own more than 20% of voting rights)]
7. [Disclose details including applicable interest rate if appropriate]
8. [Disclose details including applicable interest rate if appropriate]
9. [Disclose details including applicable interest rate if appropriate]
10. [Disclose details including applicable interest rate if appropriate]</t>
  </si>
  <si>
    <t>[Disclose reconciliation of allowance account where appropriate, noting the requirement of AASB 7.16A in regards to loss allowance for financial assets held at fair value through other comprehensive income]</t>
  </si>
  <si>
    <r>
      <t xml:space="preserve">Reconciliation of the opening and closing balances of property, plant and equipment for </t>
    </r>
    <r>
      <rPr>
        <b/>
        <sz val="9"/>
        <color rgb="FFFF0000"/>
        <rFont val="Cambria"/>
        <family val="1"/>
      </rPr>
      <t>20X2</t>
    </r>
  </si>
  <si>
    <r>
      <t>Heritage and cultural</t>
    </r>
    <r>
      <rPr>
        <b/>
        <vertAlign val="superscript"/>
        <sz val="9"/>
        <color theme="1"/>
        <rFont val="Cambria"/>
        <family val="1"/>
      </rPr>
      <t>2</t>
    </r>
  </si>
  <si>
    <r>
      <t>Computer Software</t>
    </r>
    <r>
      <rPr>
        <b/>
        <vertAlign val="superscript"/>
        <sz val="9"/>
        <color theme="1"/>
        <rFont val="Cambria"/>
        <family val="1"/>
      </rPr>
      <t>3</t>
    </r>
  </si>
  <si>
    <t>Recognition of service concession assets on initial application of AASB 1059</t>
  </si>
  <si>
    <t>AASB 116.73(e)(i) &amp; 
AASB 138.118(e)(i)</t>
  </si>
  <si>
    <r>
      <t>[$....] (</t>
    </r>
    <r>
      <rPr>
        <sz val="9"/>
        <color rgb="FFFF0000"/>
        <rFont val="Cambria"/>
        <family val="1"/>
      </rPr>
      <t>20X1</t>
    </r>
    <r>
      <rPr>
        <sz val="9"/>
        <rFont val="Cambria"/>
        <family val="1"/>
      </rPr>
      <t>: [$...]) of total leasehold improvements refers to [disclose description of asset] which may not be disposed of without prior Ministerial approval.</t>
    </r>
  </si>
  <si>
    <t>[The following disclosure applies to Lessors for the disclosure of PPE subject to operating leases - remove disclosure if not applicable]</t>
  </si>
  <si>
    <t>AASB 116.RDR73.1 &amp; AASB 138.RDR118.1</t>
  </si>
  <si>
    <t>AASB 116.73(e)(i) &amp; AASB 138.118(e)(i)</t>
  </si>
  <si>
    <t>Refer Note 4.1B for information relating to contract assets.</t>
  </si>
  <si>
    <t>Non-profit organisations</t>
  </si>
  <si>
    <t>[Disclose settlement terms for grant]</t>
  </si>
  <si>
    <t>AASB 1058.29</t>
  </si>
  <si>
    <r>
      <t>Prepayments received/unearned income</t>
    </r>
    <r>
      <rPr>
        <vertAlign val="superscript"/>
        <sz val="9"/>
        <rFont val="Cambria"/>
        <family val="1"/>
      </rPr>
      <t>1</t>
    </r>
  </si>
  <si>
    <t>Other payables expected to be settled</t>
  </si>
  <si>
    <t>1. [Entity to disclose information of financial liabilities relating to prepaid taxes or rates for which the taxable event has yet to occur, and the future period(s) to which those taxes or rates relate.]</t>
  </si>
  <si>
    <t>Treasury bonds</t>
  </si>
  <si>
    <t>Treasury notes</t>
  </si>
  <si>
    <t>Treasury indexed bonds</t>
  </si>
  <si>
    <t>Unamortised net premiums on borrowings</t>
  </si>
  <si>
    <t>Total Australian Government securities</t>
  </si>
  <si>
    <t>Australian Government securities expected to be settled</t>
  </si>
  <si>
    <t>1. [Provide relevant details of Australian Government securities]</t>
  </si>
  <si>
    <t>Loans from Government</t>
  </si>
  <si>
    <t>Loans from non-Government</t>
  </si>
  <si>
    <t>Debentures and unsecured notes</t>
  </si>
  <si>
    <t>Bonds</t>
  </si>
  <si>
    <t>Bills of exchange and promissory notes</t>
  </si>
  <si>
    <t>1. [Provide relevant details of loans]</t>
  </si>
  <si>
    <t>[Disclose details of any defaults during the period of principal, interest, sinking fund, or redemption terms of those loans payable]</t>
  </si>
  <si>
    <t>AASB 16.Aus59.1 &amp; AASB 16.Aus59.2</t>
  </si>
  <si>
    <t>The above lease disclosures should be read in conjunction with the accompanying notes 2.1B, 2.1F, 2.1K, 2.2H, 2.2L and 4.2.</t>
  </si>
  <si>
    <t>Exchange settlements funds</t>
  </si>
  <si>
    <t>Drawing accounts held with the Reserve Bank of Australia</t>
  </si>
  <si>
    <t>State governments</t>
  </si>
  <si>
    <t>Foreign governments</t>
  </si>
  <si>
    <t>1. [Provide relevant details of deposits]</t>
  </si>
  <si>
    <t>Amounts outstanding under repurchase agreements</t>
  </si>
  <si>
    <t>Special reserve- International Monetary Fund special drawing rights</t>
  </si>
  <si>
    <t>Inscribed stock – face value</t>
  </si>
  <si>
    <t>1. [Provide relevant details of other interest bearing liabilities]</t>
  </si>
  <si>
    <t>Total taxation refunds to be provided for</t>
  </si>
  <si>
    <t>Taxation refunds to be provided for expected to be settled</t>
  </si>
  <si>
    <t xml:space="preserve">The entity’s [disclose name of the section] business operation provided a guarantee in [disclose year] in respect of [disclose guaranteed item]. This guarantee was called during the year.
</t>
  </si>
  <si>
    <t>RMG 100, 116, 124, 125 part 8</t>
  </si>
  <si>
    <t>FRR 43 &amp; RMG 116</t>
  </si>
  <si>
    <t>AASB 1058.39</t>
  </si>
  <si>
    <r>
      <t>Annual Appropriation</t>
    </r>
    <r>
      <rPr>
        <b/>
        <vertAlign val="superscript"/>
        <sz val="9"/>
        <rFont val="Cambria"/>
        <family val="1"/>
      </rPr>
      <t>1</t>
    </r>
  </si>
  <si>
    <r>
      <t>Adjustments to appropriation</t>
    </r>
    <r>
      <rPr>
        <b/>
        <vertAlign val="superscript"/>
        <sz val="9"/>
        <rFont val="Cambria"/>
        <family val="1"/>
      </rPr>
      <t>2</t>
    </r>
  </si>
  <si>
    <t>Total appropriation</t>
  </si>
  <si>
    <r>
      <t>Variance</t>
    </r>
    <r>
      <rPr>
        <b/>
        <vertAlign val="superscript"/>
        <sz val="9"/>
        <rFont val="Cambria"/>
        <family val="1"/>
      </rPr>
      <t>3</t>
    </r>
  </si>
  <si>
    <t>Ordinary annual services</t>
  </si>
  <si>
    <r>
      <t>Capital Budget</t>
    </r>
    <r>
      <rPr>
        <vertAlign val="superscript"/>
        <sz val="9"/>
        <color theme="1"/>
        <rFont val="Cambria"/>
        <family val="1"/>
      </rPr>
      <t>4</t>
    </r>
  </si>
  <si>
    <t>Other services</t>
  </si>
  <si>
    <t>Equity Injections</t>
  </si>
  <si>
    <t>Total departmental</t>
  </si>
  <si>
    <t>Administered items</t>
  </si>
  <si>
    <t>States, ACT, NT and Local government</t>
  </si>
  <si>
    <t>New administered outcomes</t>
  </si>
  <si>
    <t>Administered assets and liabilities</t>
  </si>
  <si>
    <t>Total administered</t>
  </si>
  <si>
    <t>1. [Disclose reasons for amounts of current year annual appropriation being withheld under section 51 of the PGPA Act or quarantined for administrative purposes]
2. Adjustments to appropriations includes adjustments to current year annual appropriations including Advance to the Finance Minister (AFM), PGPA Act section 74 receipts and PGPA Act section 75 transfers]
3. [Disclose reasons for material variances]
4. Departmental and Administered Capital Budgets are appropriated through Appropriation Acts (No.1,3,5). They form part of ordinary annual services, and are not separately identified in the Appropriation Acts. [Disclose separately current year departmental and/or administered capital budgets as per the Portfolio Budget Statements and Portfolio Additional Estimates Statements]
5. The following entities spent money from the Consolidated Revenue Fund (CRF) on behalf of this entity: [Disclose entity]</t>
  </si>
  <si>
    <t>Annual Appropriation</t>
  </si>
  <si>
    <r>
      <t>Adjustments to appropriation</t>
    </r>
    <r>
      <rPr>
        <vertAlign val="superscript"/>
        <sz val="9"/>
        <rFont val="Cambria"/>
        <family val="1"/>
      </rPr>
      <t>1</t>
    </r>
  </si>
  <si>
    <r>
      <t>Variance</t>
    </r>
    <r>
      <rPr>
        <vertAlign val="superscript"/>
        <sz val="9"/>
        <rFont val="Cambria"/>
        <family val="1"/>
      </rPr>
      <t>2</t>
    </r>
  </si>
  <si>
    <r>
      <t>Capital Budget</t>
    </r>
    <r>
      <rPr>
        <vertAlign val="superscript"/>
        <sz val="9"/>
        <color theme="1"/>
        <rFont val="Cambria"/>
        <family val="1"/>
      </rPr>
      <t>3</t>
    </r>
  </si>
  <si>
    <t>Assets and liabilities</t>
  </si>
  <si>
    <t>1. Adjustments to appropriations includes adjustments to prior year annual appropriations including Advance to the Finance Minister (AFM), PGPA Act section 74 receipts and PGPA Act section 75 transfers]
2. [Disclose reasons for material variances]
3. Departmental and Administered Capital Budgets are appropriated through Appropriation Acts (No.1,3,5). They form part of ordinary annual services, and are not separately identified in the Appropriation Acts. [Disclose separately prior year departmental and/or administered capital budgets as per the Portfolio Budget Statements and Portfolio Additional Estimates Statements]
4. The following entities spent money from the Consolidated Revenue Fund (CRF) on behalf of this entity: [Disclose entity]</t>
  </si>
  <si>
    <t>FRR 45 &amp; RMG 116</t>
  </si>
  <si>
    <t>[Disclose by legislation]</t>
  </si>
  <si>
    <t>Appropriation Act (No. 1) 20XY-20XZ</t>
  </si>
  <si>
    <t>Appropriation Act (No. 2) 20XY-20XZ</t>
  </si>
  <si>
    <t>[List legislation]</t>
  </si>
  <si>
    <r>
      <t xml:space="preserve">1. [Disclose separately for departmental and administered, the amount by Appropriation Act and an explanation for, all prior years unspent annual appropriations that have been withheld under section 51 of the PGPA Act or quarantined for administrative reasons] 
2. [Disclose separately the total adjustments made to prior years unspent departmental and administered annual appropriations under section 74 of the PGPA Act] 
3. [Disclose separately the total adjustments made to prior years unspent departmental and administered annual appropriations under section 75 of the PGPA Act]
4. [Disclose separately for departmental and administered, the unspent appropriation that will lapse on 1 July </t>
    </r>
    <r>
      <rPr>
        <sz val="9"/>
        <color rgb="FFFF0000"/>
        <rFont val="Cambria"/>
        <family val="1"/>
      </rPr>
      <t>20X2</t>
    </r>
    <r>
      <rPr>
        <sz val="9"/>
        <color theme="1"/>
        <rFont val="Cambria"/>
        <family val="1"/>
      </rPr>
      <t xml:space="preserve"> under section 39 of the FRR]</t>
    </r>
  </si>
  <si>
    <t>FRR 46 &amp; RMG 125 Part 8</t>
  </si>
  <si>
    <t>Authority</t>
  </si>
  <si>
    <t>Appropriation applied</t>
  </si>
  <si>
    <t>[Disclose legislation]</t>
  </si>
  <si>
    <r>
      <t>[Disclose legislation], [Disclose prior year investments redeemed in current year], [Disclose redemptions of current year investments (gross)]</t>
    </r>
    <r>
      <rPr>
        <vertAlign val="superscript"/>
        <sz val="9"/>
        <rFont val="Cambria"/>
        <family val="1"/>
      </rPr>
      <t>1</t>
    </r>
  </si>
  <si>
    <t>[Disclose legislation], [Disclose limit for the reporting period and total limit for all reporting periods, if applicable], [Disclose appropriation lapsed]</t>
  </si>
  <si>
    <t>Total special appropriations applied</t>
  </si>
  <si>
    <t>1. [Disclose the fair value at 30 June of investments made using the special appropriation]</t>
  </si>
  <si>
    <t>The following entities spend money from the CRF on behalf of this entity: [Disclose by entity]</t>
  </si>
  <si>
    <t>FRR 47 &amp; RMG 125 Part 8</t>
  </si>
  <si>
    <t>[Disclose responsible entity 1 and relationship]</t>
  </si>
  <si>
    <t>[Disclose responsible entity 2 and relationship]</t>
  </si>
  <si>
    <t>Total receipts</t>
  </si>
  <si>
    <t>Total payments</t>
  </si>
  <si>
    <t>RMG 125 part 9 and FRR 48</t>
  </si>
  <si>
    <t>[Recoverable GST Exclusive]</t>
  </si>
  <si>
    <r>
      <t>[Disclose special account 1]</t>
    </r>
    <r>
      <rPr>
        <b/>
        <vertAlign val="superscript"/>
        <sz val="9"/>
        <rFont val="Cambria"/>
        <family val="1"/>
      </rPr>
      <t>1</t>
    </r>
  </si>
  <si>
    <r>
      <t>[Disclose special account 2]</t>
    </r>
    <r>
      <rPr>
        <b/>
        <vertAlign val="superscript"/>
        <sz val="9"/>
        <rFont val="Cambria"/>
        <family val="1"/>
      </rPr>
      <t>1</t>
    </r>
  </si>
  <si>
    <t>Balance brought forward from previous period</t>
  </si>
  <si>
    <t>Increases</t>
  </si>
  <si>
    <t>Departmental - Investments</t>
  </si>
  <si>
    <t>Departmental - Statutory Credits</t>
  </si>
  <si>
    <t>Administered - Investments</t>
  </si>
  <si>
    <t>Administered - Statutory Credits</t>
  </si>
  <si>
    <t>Total increases</t>
  </si>
  <si>
    <t>Available for payments</t>
  </si>
  <si>
    <t>Decreases</t>
  </si>
  <si>
    <t>Total decreases</t>
  </si>
  <si>
    <t>Total balance carried to the next period</t>
  </si>
  <si>
    <t>Balance represented by:</t>
  </si>
  <si>
    <t>Cash held in entity bank accounts</t>
  </si>
  <si>
    <t>Cash held in the Official Public Account</t>
  </si>
  <si>
    <t xml:space="preserve">1. Appropriation: [Disclose Public Governance, Performance and Accountability Act 2013 section 78; or Public Governance, Performance and Accountability Act 2013 section 80].
Establishing Instrument: [Disclose determination and number; or enabling legislation, year and section]. Purpose:  [Disclose purpose of the account]. Investments: [Entity held $X in [disclose investment types] as a result of investments made under sX of [Name] Act/s58 of the PGPA Act. This includes amounts realised and automatically reinvested in [investment types]. </t>
  </si>
  <si>
    <r>
      <t xml:space="preserve">2. The entity has a [disclose special account]. This account was established under [disclose section 78 or section 80] of the Public Governance, Performance and Accountability Act 2013 (PGPA Act). For the year ended 30 June </t>
    </r>
    <r>
      <rPr>
        <sz val="9"/>
        <color rgb="FFFF0000"/>
        <rFont val="Cambria"/>
        <family val="1"/>
      </rPr>
      <t>20X2</t>
    </r>
    <r>
      <rPr>
        <sz val="9"/>
        <rFont val="Cambria"/>
        <family val="1"/>
      </rPr>
      <t xml:space="preserve"> the account had a nil balance and there were no transactions debited or credited to it during the current or prior reporting period.</t>
    </r>
  </si>
  <si>
    <t>3. [Disclose no.] special account determination/s is/are, [disclose no.] on [disclose date, e.g. 1 May 20X8], [disclose for each additional date].</t>
  </si>
  <si>
    <r>
      <t xml:space="preserve">4. The closing balance of [special account x] includes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[disclose for both departmental and administered].  See 8.2 Assets Held in Trust for more information.</t>
    </r>
  </si>
  <si>
    <t>RMG 100, 116, 125 part 9</t>
  </si>
  <si>
    <t>FRR Part 34A</t>
  </si>
  <si>
    <t>Amounts applied</t>
  </si>
  <si>
    <t>Payments from portfolio bodies</t>
  </si>
  <si>
    <t>Special appropriations (including special accounts)</t>
  </si>
  <si>
    <t>Own source revenue</t>
  </si>
  <si>
    <t>Total amounts applied</t>
  </si>
  <si>
    <t>External Revenue</t>
  </si>
  <si>
    <t>Payments to portfolio departments</t>
  </si>
  <si>
    <t xml:space="preserve">Total external revenue </t>
  </si>
  <si>
    <t>Total amounts written off</t>
  </si>
  <si>
    <t>Regulatory charging activities:</t>
  </si>
  <si>
    <t>[Disclose all of the entity's regulatory charging activities regardless of their financial value]</t>
  </si>
  <si>
    <t>Documentation (Cost Recovery Implementation Statement/s) for the above activities is available at [disclose link/s to the web location of the relevant documentation].</t>
  </si>
  <si>
    <t>RMG 124, 125 part 9</t>
  </si>
  <si>
    <t>Total comprehensive income/(loss) - as per the Statement of Comprehensive Income</t>
  </si>
  <si>
    <r>
      <t>Plus</t>
    </r>
    <r>
      <rPr>
        <sz val="9"/>
        <color theme="1"/>
        <rFont val="Cambria"/>
        <family val="1"/>
      </rPr>
      <t>: depreciation/amortisation of assets funded through appropriations (departmental capital budget funding and/or equity injections)</t>
    </r>
    <r>
      <rPr>
        <vertAlign val="superscript"/>
        <sz val="9"/>
        <color theme="1"/>
        <rFont val="Cambria"/>
        <family val="1"/>
      </rPr>
      <t>1</t>
    </r>
  </si>
  <si>
    <r>
      <t>Plus</t>
    </r>
    <r>
      <rPr>
        <sz val="9"/>
        <color theme="1"/>
        <rFont val="Cambria"/>
        <family val="1"/>
      </rPr>
      <t>: depreciation of right-of-use assets</t>
    </r>
    <r>
      <rPr>
        <vertAlign val="superscript"/>
        <sz val="9"/>
        <color theme="1"/>
        <rFont val="Cambria"/>
        <family val="1"/>
      </rPr>
      <t>2</t>
    </r>
  </si>
  <si>
    <r>
      <t>Less</t>
    </r>
    <r>
      <rPr>
        <sz val="9"/>
        <color theme="1"/>
        <rFont val="Cambria"/>
        <family val="1"/>
      </rPr>
      <t>: lease principal repayments</t>
    </r>
    <r>
      <rPr>
        <vertAlign val="superscript"/>
        <sz val="9"/>
        <color theme="1"/>
        <rFont val="Cambria"/>
        <family val="1"/>
      </rPr>
      <t>2</t>
    </r>
  </si>
  <si>
    <r>
      <t>Net Cash Operating Surplus/ (Deficit)</t>
    </r>
    <r>
      <rPr>
        <vertAlign val="superscript"/>
        <sz val="9"/>
        <color theme="1"/>
        <rFont val="Cambria"/>
        <family val="1"/>
      </rPr>
      <t>3</t>
    </r>
  </si>
  <si>
    <t xml:space="preserve">{For entities receiving DCB Funding}
1. From 2010-11, the Government introduced net cash appropriation arrangements where revenue appropriations for depreciation/amortisation expenses of non-corporate Commonwealth entities and selected corporate Commonwealth entities were replaced with a separate capital budget provided through equity appropriations. Capital budgets are to be appropriated in the period when cash payment for capital expenditure is required.
[disclose reasons for amounts of depreciation/amortisation expenses that are excluded from this calculation and the assets/functions they relate to]
{For entities receiving CDAB Funding}
[disclose the type of assets/functions to which the depreciation/amortisation expenses are related and reasons] 
</t>
  </si>
  <si>
    <t>2. The inclusion of depreciation/amortisation expenses related to ROU leased assets and the lease liability principal repayment amount reflects the impact of AASB 16 Leases, which does not directly reflect a change in appropriation arrangements.  
[disclose reasons for amounts of right-of-use assets and lease principal repayments that are excluded from this calculation]</t>
  </si>
  <si>
    <t>[Guidance note:
An entity is required to prepare this note if:
•	it receives DCB/ CDAB funding or equity injections through appropriations to fund asset purchases and replacements; and/or 
•	it is a lessee with right-of-use assets and lease liabilities.
For assets funded through external revenue sources including cost recovery, depreciation/amortisation of these assets are excluded from this calculation.
For depreciation of right-of-use assets and lease principal repayments, if the expense is recovered through cost recovery, it is excluded from this calculation.]</t>
  </si>
  <si>
    <t>Reconciliation of cash and cash equivalents as per statement of financial position and cash flow statement</t>
  </si>
  <si>
    <t>Cash and cash equivalents as per</t>
  </si>
  <si>
    <t>Cash flow statement</t>
  </si>
  <si>
    <r>
      <t>Discrepancy</t>
    </r>
    <r>
      <rPr>
        <b/>
        <vertAlign val="superscript"/>
        <sz val="9"/>
        <rFont val="Cambria"/>
        <family val="1"/>
      </rPr>
      <t>1</t>
    </r>
  </si>
  <si>
    <t>1. [Disclose reasons for any discrepancy]</t>
  </si>
  <si>
    <t>AASB 107.Aus20.2</t>
  </si>
  <si>
    <t>Reconciliation of net cost of services to net cash from/(used by) operating activities</t>
  </si>
  <si>
    <t>Net(cost of)/contribution by services</t>
  </si>
  <si>
    <t>Adjustments for non-cash items</t>
  </si>
  <si>
    <t>Depreciation/amortisation</t>
  </si>
  <si>
    <t>Net write down of non-financial assets</t>
  </si>
  <si>
    <t>Gain on disposal of assets</t>
  </si>
  <si>
    <t>Deterioration of financial condition of guarantee during period</t>
  </si>
  <si>
    <t>Movement in assets and liabilities</t>
  </si>
  <si>
    <t>Assets</t>
  </si>
  <si>
    <t>(Increase)/Decrease in net receivables</t>
  </si>
  <si>
    <t>(Increase)/Decrease in inventories</t>
  </si>
  <si>
    <t>(Increase)/Decrease in prepayments</t>
  </si>
  <si>
    <t>Liabilities</t>
  </si>
  <si>
    <t>Increase/(Decrease) in prepayments</t>
  </si>
  <si>
    <t>Increase/(Decrease) in employee provisions</t>
  </si>
  <si>
    <t>Increase/(Decrease) in suppliers payables</t>
  </si>
  <si>
    <t>Increase/(Decrease) in other payables</t>
  </si>
  <si>
    <t>Increase/(Decrease) in other provisions</t>
  </si>
  <si>
    <t>Increase/(Decrease) in tax liabilities</t>
  </si>
  <si>
    <t>Increase/(Decrease) in competitive neutrality payments payable</t>
  </si>
  <si>
    <t>Administered cash flow statement</t>
  </si>
  <si>
    <t>Administered schedule of assets and liabilities</t>
  </si>
  <si>
    <t>Leave</t>
  </si>
  <si>
    <t>Total employee provisions</t>
  </si>
  <si>
    <t>Employee provisions expected to be settled</t>
  </si>
  <si>
    <t xml:space="preserve">Leave </t>
  </si>
  <si>
    <t>AASB 119.160 &amp; AASB 119.164</t>
  </si>
  <si>
    <t>AASB 119.30</t>
  </si>
  <si>
    <t>RMG 138, 125 part 3</t>
  </si>
  <si>
    <t>FRR 27</t>
  </si>
  <si>
    <t>Key management personnel are those persons having authority and responsibility for planning, directing and controlling the activities of the entity, directly or indirectly, including any director (whether executive or otherwise) of that entity. The entity has determined the key management personnel to be the Director/Chief Executive/Secretary and XX Directors/Executive Officers/General Managers/Deputy Secretaries. Key management personnel remuneration is reported in the table below:</t>
  </si>
  <si>
    <t>RMG 125 part 3</t>
  </si>
  <si>
    <t>Short-term employee benefits</t>
  </si>
  <si>
    <t>Post-employment benefits</t>
  </si>
  <si>
    <t>Other long-term employee benefits</t>
  </si>
  <si>
    <t>Termination benefits</t>
  </si>
  <si>
    <r>
      <t>Total key management personnel remuneration expenses</t>
    </r>
    <r>
      <rPr>
        <b/>
        <vertAlign val="superscript"/>
        <sz val="9"/>
        <rFont val="Cambria"/>
        <family val="1"/>
      </rPr>
      <t>1</t>
    </r>
  </si>
  <si>
    <r>
      <t>The total number of key management personnel that are included in the above table are [disclose no. of key management personnel] (</t>
    </r>
    <r>
      <rPr>
        <sz val="9"/>
        <color rgb="FFFF0000"/>
        <rFont val="Cambria"/>
        <family val="1"/>
      </rPr>
      <t>20X1</t>
    </r>
    <r>
      <rPr>
        <sz val="9"/>
        <rFont val="Cambria"/>
        <family val="1"/>
      </rPr>
      <t>: [disclose no. of key management personnel]).</t>
    </r>
  </si>
  <si>
    <t>AASB 124.17</t>
  </si>
  <si>
    <t>1. The above key management personnel remuneration excludes the remuneration and other benefits of the Portfolio Minister. The Portfolio Minister's remuneration and other benefits are set  by the Remuneration Tribunal and are not paid by the entity.</t>
  </si>
  <si>
    <t>Loans to Directors and Director-Related Entities</t>
  </si>
  <si>
    <t>Loans to directors outstanding as at year-end</t>
  </si>
  <si>
    <t>Loans to directors during the year</t>
  </si>
  <si>
    <t>Loan repayments by directors during the year</t>
  </si>
  <si>
    <t>Loans to director-related entities outstanding as at year-end</t>
  </si>
  <si>
    <t>Loans to director-related entities during the year</t>
  </si>
  <si>
    <t>Loan repayments by director-related entities during the year</t>
  </si>
  <si>
    <t>Interest revenue included in net cost of services from loans to directors/director-related entities</t>
  </si>
  <si>
    <t>Other Transactions with Directors or Director-Related Entities</t>
  </si>
  <si>
    <t>Grants to directors/director-related entities</t>
  </si>
  <si>
    <t>AASB 124</t>
  </si>
  <si>
    <t>Related party relationships:</t>
  </si>
  <si>
    <t>The entity is an Australian Government controlled entity. Related parties to this entity are Directors &lt;corporates&gt;, Key Management Personnel (KMP) including the Portfolio Minister &lt;non-corporates&gt; and Executive, and other Australian Government entities.</t>
  </si>
  <si>
    <t>Transactions with related parties:</t>
  </si>
  <si>
    <r>
      <t xml:space="preserve">Given the breadth of Government activities, related parties may transact with the government sector in the same capacity as ordinary citizens. Such transactions include the payment or refund of taxes, receipt of a Medicare rebate or higher education loans. These transactions have not been separately disclosed in this note. </t>
    </r>
    <r>
      <rPr>
        <sz val="9"/>
        <color rgb="FFFF0000"/>
        <rFont val="Cambria"/>
        <family val="1"/>
      </rPr>
      <t>(Delete or modify as required giving consideration to materiality)</t>
    </r>
  </si>
  <si>
    <t xml:space="preserve">The following transactions with related parties occurred during the financial year: </t>
  </si>
  <si>
    <t>●  Grants were made to [disclose name of grantee], which is wholly owned by a KMP.  They were approved under [disclose details] and were made on normal terms and conditions. The KMP involved took no part in the relevant executive decisions of the board. There is no balance outstanding at year end.</t>
  </si>
  <si>
    <t>AASB 124.25-27
RDR - Tier 1 only</t>
  </si>
  <si>
    <t>●  The entity transacts with other Australian Government controlled entities consistent with normal day-to-day business operations provided under normal terms and conditions, including the payment of workers compensation and insurance premiums &lt;describe other types of ordinary operational transactions as required&gt;. These are not considered individually significant to warrant separate disclosure as related party transactions. &lt;Provide further disclosure for significant transactions as required.&gt;</t>
  </si>
  <si>
    <t>AASB 124.22 /AASB 119.42
RDR - Tier 1 only</t>
  </si>
  <si>
    <t>●  Refer to Note xx Employee Provisions for details on superannuation arrangements with the Commonwealth Superannuation Scheme (CSS), the Public Sector Superannuation Scheme (PSS), and the PSS accumulation plan (PSSap).</t>
  </si>
  <si>
    <t>or</t>
  </si>
  <si>
    <t xml:space="preserve">Significant transactions with related parties can include: 
●  the payments of grants or loans; 
●  purchases of goods and services; 
●  asset purchases, sales transfers or leases;  
●  debts forgiven; and 
●  guarantees. 
Giving consideration to relationships with related entities, and transactions entered into during the reporting period by the entity, it has been determined that there are no related party transactions to be separately disclosed. </t>
  </si>
  <si>
    <r>
      <rPr>
        <sz val="9"/>
        <color theme="1"/>
        <rFont val="Cambria"/>
        <family val="1"/>
      </rPr>
      <t xml:space="preserve">Disclosure of transactions with related parties is required to include comparatives (AASB 124.32 and AASB 101).
</t>
    </r>
    <r>
      <rPr>
        <i/>
        <sz val="9"/>
        <color theme="1"/>
        <rFont val="Cambria"/>
        <family val="1"/>
      </rPr>
      <t xml:space="preserve">
Note: Entities should consider materiality when determining significant transactions requiring disclosure.</t>
    </r>
  </si>
  <si>
    <t>RMG 125 part 5</t>
  </si>
  <si>
    <t>AASB 137.86-92
RMG 125 Part 5</t>
  </si>
  <si>
    <t>Guarantees</t>
  </si>
  <si>
    <t>Indemnities</t>
  </si>
  <si>
    <t xml:space="preserve">Claims for </t>
  </si>
  <si>
    <t>damages or costs</t>
  </si>
  <si>
    <t>Contingent assets</t>
  </si>
  <si>
    <t>Balance from previous period</t>
  </si>
  <si>
    <t>New contingent assets recognised</t>
  </si>
  <si>
    <t>Re-measurement</t>
  </si>
  <si>
    <t>Assets realised</t>
  </si>
  <si>
    <t>Rights expired</t>
  </si>
  <si>
    <t>Total contingent assets</t>
  </si>
  <si>
    <t>Contingent liabilities</t>
  </si>
  <si>
    <t>New contingent liabilities recognised</t>
  </si>
  <si>
    <t>Liabilities realised</t>
  </si>
  <si>
    <t>Obligations expired</t>
  </si>
  <si>
    <t>Total contingent liabilities</t>
  </si>
  <si>
    <t>Net contingent assets/(liabilities)</t>
  </si>
  <si>
    <t>FRR 29(3)</t>
  </si>
  <si>
    <r>
      <t xml:space="preserve">During </t>
    </r>
    <r>
      <rPr>
        <sz val="9"/>
        <color rgb="FFFF0000"/>
        <rFont val="Cambria"/>
        <family val="1"/>
      </rPr>
      <t>20X2</t>
    </r>
    <r>
      <rPr>
        <sz val="9"/>
        <rFont val="Cambria"/>
        <family val="1"/>
      </rPr>
      <t>, the entity gave a financial guarantee to [disclose entity].</t>
    </r>
  </si>
  <si>
    <t>Quantifiable Contingencies</t>
  </si>
  <si>
    <t>AASB 137.86
AASB 137.89</t>
  </si>
  <si>
    <r>
      <t>The above table contains [$...] of contingent liabilities disclosed in respect to [disclose item] (</t>
    </r>
    <r>
      <rPr>
        <sz val="9"/>
        <color rgb="FFFF0000"/>
        <rFont val="Cambria"/>
        <family val="1"/>
      </rPr>
      <t>20X1</t>
    </r>
    <r>
      <rPr>
        <sz val="9"/>
        <rFont val="Cambria"/>
        <family val="1"/>
      </rPr>
      <t>: [$...]). The amount represents an estimate of the entity's liability based on [disclose basis of estimate].
The table also contains [$...] of contingent assets in respect to [disclose item] (</t>
    </r>
    <r>
      <rPr>
        <sz val="9"/>
        <color rgb="FFFF0000"/>
        <rFont val="Cambria"/>
        <family val="1"/>
      </rPr>
      <t>20X1</t>
    </r>
    <r>
      <rPr>
        <sz val="9"/>
        <rFont val="Cambria"/>
        <family val="1"/>
      </rPr>
      <t>: [$...]). The entity is expecting [disclose expected outcome]. The estimate is based on [disclose basis of estimate].</t>
    </r>
  </si>
  <si>
    <t>FRR 29(2)</t>
  </si>
  <si>
    <t>Unquantifiable Contingencies</t>
  </si>
  <si>
    <r>
      <t xml:space="preserve">At 30 June </t>
    </r>
    <r>
      <rPr>
        <sz val="9"/>
        <color rgb="FFFF0000"/>
        <rFont val="Cambria"/>
        <family val="1"/>
      </rPr>
      <t>20X2</t>
    </r>
    <r>
      <rPr>
        <sz val="9"/>
        <rFont val="Cambria"/>
        <family val="1"/>
      </rPr>
      <t>, the entity had [disclose details of unquantifiable contingencies]. It was not possible to estimate the amounts of any eventual payments that may be required in relation to these claims. These were not included in the above table.</t>
    </r>
  </si>
  <si>
    <t>Claims for 
damages or costs</t>
  </si>
  <si>
    <t>Quantifiable Administered Contingencies</t>
  </si>
  <si>
    <r>
      <t>The above table contains [$...] of contingent liabilities in respect to [disclose item] (</t>
    </r>
    <r>
      <rPr>
        <sz val="9"/>
        <color rgb="FFFF0000"/>
        <rFont val="Cambria"/>
        <family val="1"/>
      </rPr>
      <t>20X1</t>
    </r>
    <r>
      <rPr>
        <sz val="9"/>
        <rFont val="Cambria"/>
        <family val="1"/>
      </rPr>
      <t>: [$...]).  The amount represents an estimate of the entity's liability based on [disclose basis of estimate].
The table also contains contingent assets in respect to [disclose item] of [$...] (</t>
    </r>
    <r>
      <rPr>
        <sz val="9"/>
        <color rgb="FFFF0000"/>
        <rFont val="Cambria"/>
        <family val="1"/>
      </rPr>
      <t>20X1</t>
    </r>
    <r>
      <rPr>
        <sz val="9"/>
        <rFont val="Cambria"/>
        <family val="1"/>
      </rPr>
      <t>: [$...]).  The entity is expecting [disclose expected outcome]. The estimate is based on [disclose basis of estimate].</t>
    </r>
  </si>
  <si>
    <t>Unquantifiable Administered Contingencies</t>
  </si>
  <si>
    <r>
      <t xml:space="preserve">At 30 June </t>
    </r>
    <r>
      <rPr>
        <sz val="9"/>
        <color rgb="FFFF0000"/>
        <rFont val="Cambria"/>
        <family val="1"/>
      </rPr>
      <t>20X2</t>
    </r>
    <r>
      <rPr>
        <sz val="9"/>
        <rFont val="Cambria"/>
        <family val="1"/>
      </rPr>
      <t>, the entity administered [disclose detail of unquantifiable administered contingencies]. It was not possible to estimate the amounts of any eventual payments that may be required in relation to these claims. These were not included in the above table.</t>
    </r>
  </si>
  <si>
    <t>RMG 125 Part 3</t>
  </si>
  <si>
    <t>AASB 7.8</t>
  </si>
  <si>
    <t>Financial assets at amortised cost</t>
  </si>
  <si>
    <t>Total financial assets at amortised cost</t>
  </si>
  <si>
    <t>Financial assets at fair value through other comprehensive income</t>
  </si>
  <si>
    <t>Total financial assets at fair value through other comprehensive income</t>
  </si>
  <si>
    <t>Financial assets at fair value through other comprehensive income (investments in equity instruments)</t>
  </si>
  <si>
    <t>Total financial assets at fair value through other comprehensive income (investments in equity instruments)</t>
  </si>
  <si>
    <t>Financial assets at fair value through profit or loss</t>
  </si>
  <si>
    <t>Total financial asset at fair value through profit or loss</t>
  </si>
  <si>
    <r>
      <t>Financial assets at fair value through profit or loss (designated)</t>
    </r>
    <r>
      <rPr>
        <b/>
        <vertAlign val="superscript"/>
        <sz val="9"/>
        <rFont val="Cambria"/>
        <family val="1"/>
      </rPr>
      <t>2</t>
    </r>
  </si>
  <si>
    <t>Total financial asset at fair value through profit or loss (designated)</t>
  </si>
  <si>
    <t>Financial Liabilities</t>
  </si>
  <si>
    <t>Financial liabilities measured at amortised cost</t>
  </si>
  <si>
    <t>[Note: lessee lease liabilities should not be disclosed in the financial liabilities note]</t>
  </si>
  <si>
    <t>Total financial liabilities measured at amortised cost</t>
  </si>
  <si>
    <t>Financial liabilities at fair value through profit or loss (held for trading)</t>
  </si>
  <si>
    <t>Financial liabilities at fair value through profit or loss</t>
  </si>
  <si>
    <t>Total financial liabilities at fair value through profit or loss (held for trading)</t>
  </si>
  <si>
    <t>Total financial liabilities at fair value through profit or loss</t>
  </si>
  <si>
    <t>Financial liabilities at fair value through profit or loss (designated)</t>
  </si>
  <si>
    <t>Total financial liabilities at fair value through profit or loss (designated)</t>
  </si>
  <si>
    <t>Total financial liabilities</t>
  </si>
  <si>
    <t>AASB 7.20(a)(vi)</t>
  </si>
  <si>
    <t>Interest revenue</t>
  </si>
  <si>
    <t>Exchange gains/(losses)</t>
  </si>
  <si>
    <t>Impairment</t>
  </si>
  <si>
    <t>Gains/(Losses) on disposal</t>
  </si>
  <si>
    <t>Net gains/(losses) on financial assets at amortised cost</t>
  </si>
  <si>
    <t>AASB 7.20(a) (vii)</t>
  </si>
  <si>
    <t>Investments in equity instruments at fair value through other comprehensive income (designated)</t>
  </si>
  <si>
    <t>Dividend revenue</t>
  </si>
  <si>
    <t>Gains/(Losses) recognised in equity</t>
  </si>
  <si>
    <t>Amounts reversed from equity</t>
  </si>
  <si>
    <t>Fair value changes reversed on disposal</t>
  </si>
  <si>
    <t>Net gains/(losses) on investments in equity instruments at fair value through other comprehensive income (designated)</t>
  </si>
  <si>
    <t>Change in fair value</t>
  </si>
  <si>
    <t>AASB 7.20(a) (viii)</t>
  </si>
  <si>
    <t>Net gains/(losses) on financial assets at fair value through other comprehensive income</t>
  </si>
  <si>
    <t>AASB 7.20(a)(i)</t>
  </si>
  <si>
    <t>Net gains/(losses) on financial assets at fair value through profit or loss</t>
  </si>
  <si>
    <t>Financial assets at fair value through profit or loss (designated)</t>
  </si>
  <si>
    <t>Net gains/(losses) on financial assets at fair value through profit or loss (designated)</t>
  </si>
  <si>
    <t>Net gains on financial assets</t>
  </si>
  <si>
    <t>AASB 7.20(b)</t>
  </si>
  <si>
    <r>
      <t>The net interest income/expense from financial assets not at fair value through profit or loss is [$...] (</t>
    </r>
    <r>
      <rPr>
        <sz val="9"/>
        <color rgb="FFFF0000"/>
        <rFont val="Cambria"/>
        <family val="1"/>
      </rPr>
      <t>20X1</t>
    </r>
    <r>
      <rPr>
        <sz val="9"/>
        <rFont val="Cambria"/>
        <family val="1"/>
      </rPr>
      <t>: [$...]).</t>
    </r>
  </si>
  <si>
    <t>Interest expense</t>
  </si>
  <si>
    <t>AASB 7.20(a)(v)</t>
  </si>
  <si>
    <t>Net gains/(losses) on financial liabilities measured at amortised cost</t>
  </si>
  <si>
    <t>Net gains/(losses) on financial liabilities at fair value through profit or loss (held for trading)</t>
  </si>
  <si>
    <t>Net gains/(losses) on financial liabilities at fair value through profit or loss</t>
  </si>
  <si>
    <t>Net gains/(losses) on financial liabilities at fair value through profit or loss(designated)</t>
  </si>
  <si>
    <t>Net losses from financial liabilities</t>
  </si>
  <si>
    <r>
      <t>The net interest income/expense from financial liabilities not at fair value through profit or loss is [$...] (</t>
    </r>
    <r>
      <rPr>
        <sz val="9"/>
        <color rgb="FFFF0000"/>
        <rFont val="Cambria"/>
        <family val="1"/>
      </rPr>
      <t>20X1</t>
    </r>
    <r>
      <rPr>
        <sz val="9"/>
        <rFont val="Cambria"/>
        <family val="1"/>
      </rPr>
      <t>: [$...]).</t>
    </r>
  </si>
  <si>
    <t>Fee income</t>
  </si>
  <si>
    <t>AASB 7.20(c)(i)</t>
  </si>
  <si>
    <t>Financial instruments not at fair value through profit or loss</t>
  </si>
  <si>
    <t>AASB 7.20(c)(ii)</t>
  </si>
  <si>
    <t>Trust and other fiduciary activities</t>
  </si>
  <si>
    <t>Total fee income</t>
  </si>
  <si>
    <t>Fee expense</t>
  </si>
  <si>
    <t>Total fee expense</t>
  </si>
  <si>
    <t>AASB 7.25</t>
  </si>
  <si>
    <t>Carrying</t>
  </si>
  <si>
    <t>Fair</t>
  </si>
  <si>
    <t>amount</t>
  </si>
  <si>
    <t>value</t>
  </si>
  <si>
    <t>AASB 7.26</t>
  </si>
  <si>
    <t>AASB 7.11(a)
AASB 7.9(c)</t>
  </si>
  <si>
    <t>The following table illustrates changes in the fair value of financial assets designated at fair value through profit or loss that arose due to credit risk. [Disclose method used (AASB7.9(c)(i) or 9(c)(ii))]</t>
  </si>
  <si>
    <t>Fair value changes due to credit risk</t>
  </si>
  <si>
    <t>During the period</t>
  </si>
  <si>
    <t>Prior periods</t>
  </si>
  <si>
    <t>Cumulative Change</t>
  </si>
  <si>
    <t>AASB 7.9(d)</t>
  </si>
  <si>
    <t>The following table illustrates the change in fair value of credit derivatives relating to financial assets designated at fair value through profit or loss.</t>
  </si>
  <si>
    <t>AASB 7.10(a)</t>
  </si>
  <si>
    <t>Cumulative changes in credit risk of financial liabilities designated at fair value through profit or loss</t>
  </si>
  <si>
    <t>AASB 7.11(a)</t>
  </si>
  <si>
    <t>[Disclose method used (AASB7.10(a)(i) or 10(a)(ii))]</t>
  </si>
  <si>
    <t>AASB 7.10(b)</t>
  </si>
  <si>
    <r>
      <t xml:space="preserve">Difference in the carrying value (assessed fair value) and the amount required to be paid in </t>
    </r>
    <r>
      <rPr>
        <b/>
        <sz val="9"/>
        <color rgb="FFFF0000"/>
        <rFont val="Cambria"/>
        <family val="1"/>
      </rPr>
      <t>20X2</t>
    </r>
  </si>
  <si>
    <t>Fair Value</t>
  </si>
  <si>
    <t>Repayable on Maturity</t>
  </si>
  <si>
    <t>Difference</t>
  </si>
  <si>
    <t>Total financial liabilities designated at fair value through profit or loss</t>
  </si>
  <si>
    <r>
      <t xml:space="preserve">Difference in the carrying value (assessed fair value) and the amount required to be paid in </t>
    </r>
    <r>
      <rPr>
        <sz val="9"/>
        <color rgb="FFFF0000"/>
        <rFont val="Cambria"/>
        <family val="1"/>
      </rPr>
      <t>20X1</t>
    </r>
  </si>
  <si>
    <t>AASB 7.10(c)</t>
  </si>
  <si>
    <t>[Disclose transfers of cumulative gain or loss within equity during the period]</t>
  </si>
  <si>
    <t>AASB 7.10(d)</t>
  </si>
  <si>
    <t>[Disclose liabilities derecognised during the period and the amount realised in other comprehensive income]</t>
  </si>
  <si>
    <t>AASB 7.12B</t>
  </si>
  <si>
    <t>Amortised Cost</t>
  </si>
  <si>
    <r>
      <t>FVOCI</t>
    </r>
    <r>
      <rPr>
        <b/>
        <vertAlign val="superscript"/>
        <sz val="9"/>
        <rFont val="Cambria"/>
        <family val="1"/>
      </rPr>
      <t>1</t>
    </r>
  </si>
  <si>
    <r>
      <t>FVTPL</t>
    </r>
    <r>
      <rPr>
        <b/>
        <vertAlign val="superscript"/>
        <sz val="9"/>
        <rFont val="Cambria"/>
        <family val="1"/>
      </rPr>
      <t>2</t>
    </r>
  </si>
  <si>
    <r>
      <t xml:space="preserve">Reclassifications of financial assets in </t>
    </r>
    <r>
      <rPr>
        <b/>
        <sz val="9"/>
        <color rgb="FFFF0000"/>
        <rFont val="Cambria"/>
        <family val="1"/>
      </rPr>
      <t>20X2</t>
    </r>
  </si>
  <si>
    <t xml:space="preserve"> [Describe change in business model and financial statement impact]</t>
  </si>
  <si>
    <t>[Date of reclass]</t>
  </si>
  <si>
    <t>Total reclassifications</t>
  </si>
  <si>
    <t>AASB 7.12D</t>
  </si>
  <si>
    <t>1. [For financial assets reclassified from FVOCI to amortised cost, disclose the fair value of financial assets at the end of the reporting period and the fair value gain or loss that would have  been recognised in other comprehensive income if the financial asset was not reclassified]</t>
  </si>
  <si>
    <t>2. [Disclose as per footnote one for financial assets reclassified from FVTPL to amortised cost]</t>
  </si>
  <si>
    <t>AASB 7.12C
AASB 7.42M(a)</t>
  </si>
  <si>
    <t xml:space="preserve">[Disclose for reclassifications from FVOCI and FVTPL to amortised cost (until derecognition), the effective interest rate on the date of reclassification and the interest revenue recognised] </t>
  </si>
  <si>
    <t>[Disclose details of exposure to risk, objectives and policies for managing risk and changes from prior period]</t>
  </si>
  <si>
    <t>[Disclose the concentrations of risk]</t>
  </si>
  <si>
    <t>AASB 7.36(a)</t>
  </si>
  <si>
    <t>Maximum exposure to credit risk (excluding any collateral or credit enhancement)</t>
  </si>
  <si>
    <t>Financial assets carried at amount not best representing maximum exposure to credit risk</t>
  </si>
  <si>
    <t>Total financial assets carried at amount not best representing maximum exposure to credit risk</t>
  </si>
  <si>
    <t>AASB 7.36(b)</t>
  </si>
  <si>
    <t>In relation to the entity's gross credit risk and the financial effect in respect of the amount that best represents the maximum exposure to credit risk the following collateral is held: [disclose details].</t>
  </si>
  <si>
    <t>AASB 7.35F &amp; AASB 7.35G</t>
  </si>
  <si>
    <t>[Disclose details of credit risk management practices including:
 ● how it has been determined whether the credit risk of financial instruments has increased significantly since initial recognition;
● definitions of default including reasons for selecting definitions;
● groupings of financial instruments where credit losses are calculated on a collective basis;
● how it was determined that financial assets are credit impaired;
● details of a write-off policy; and
● the inputs, assumptions and estimation techniques used to measure ECL, how forward-looking information has been used and any changes in estimation techniques or significant assumptions]</t>
  </si>
  <si>
    <t>Liquidity risk is the risk that the [entity] will not be able to meet its obligations as they fall due.</t>
  </si>
  <si>
    <t>AASB 7.39(c)</t>
  </si>
  <si>
    <t>[Disclose details of how the entity manages liquidity risk for financial liabilities]</t>
  </si>
  <si>
    <t>AASB 7.39(a)</t>
  </si>
  <si>
    <r>
      <t xml:space="preserve">Maturities for non-derivative financial liabilities in </t>
    </r>
    <r>
      <rPr>
        <b/>
        <sz val="9"/>
        <color rgb="FFFF0000"/>
        <rFont val="Cambria"/>
        <family val="1"/>
      </rPr>
      <t>20X2</t>
    </r>
  </si>
  <si>
    <t>On demand</t>
  </si>
  <si>
    <t>Between 1 to 2 years</t>
  </si>
  <si>
    <t>Between 2 to 5 years</t>
  </si>
  <si>
    <r>
      <t xml:space="preserve">Maturities for non-derivative financial liabilities in </t>
    </r>
    <r>
      <rPr>
        <sz val="9"/>
        <color rgb="FFFF0000"/>
        <rFont val="Cambria"/>
        <family val="1"/>
      </rPr>
      <t>20X1</t>
    </r>
  </si>
  <si>
    <t>AASB 7.39(b)</t>
  </si>
  <si>
    <r>
      <t xml:space="preserve">Maturities for derivative financial liabilities in </t>
    </r>
    <r>
      <rPr>
        <b/>
        <sz val="9"/>
        <color rgb="FFFF0000"/>
        <rFont val="Cambria"/>
        <family val="1"/>
      </rPr>
      <t>20X2</t>
    </r>
  </si>
  <si>
    <r>
      <t xml:space="preserve">Maturities for derivative financial liabilities in </t>
    </r>
    <r>
      <rPr>
        <sz val="9"/>
        <color rgb="FFFF0000"/>
        <rFont val="Cambria"/>
        <family val="1"/>
      </rPr>
      <t>20X1</t>
    </r>
  </si>
  <si>
    <t>Currency risk</t>
  </si>
  <si>
    <t>AASB 7.40(b) &amp; (c)</t>
  </si>
  <si>
    <t>Currency risk refers to the risk that the fair value or future cash flows of a financial instrument will fluctuate because of changes in foreign exchange rates. [Disclose entity’s name] is exposed to foreign exchange currency risk primarily through undertaking certain transactions denominated in foreign currency.</t>
  </si>
  <si>
    <t>[Disclose entity’s name] is exposed to foreign currency denominated in [disclose exposed currency].</t>
  </si>
  <si>
    <t>The method used to arrive at the possible risk of [disclose FX rate] was based on both statistical and non-statistical analyses. The statistical analysis has been based on main currencies movement for the last five years. The five main currencies [disclose entity’s name] has exposure to are [disclose exposed currencies]. This information is then revised and adjusted for reasonableness under the current economic circumstances.</t>
  </si>
  <si>
    <t>Interest rate risk</t>
  </si>
  <si>
    <t>Interest rate risk refers to the risk that the fair value or future cash flows of a financial instrument will fluctuate because of changes in market interest rates. [Disclose entity’s name] is exposed to interest rate risk primarily from [disclose class of financial instrument].</t>
  </si>
  <si>
    <t>A [disclose interest rate sensitivity analysis standardised rate] basis point change is deemed to be reasonably possible and is used when reporting interest rate risk.</t>
  </si>
  <si>
    <t>The method used to arrive at the possible risk of [disclose interest rate sensitivity analysis standardised rate] basis points was based on both statistical and non-statistical analysis. The statistical analysis has been based on the cash rate for the past five years issued by the Reserve Bank of Australia (RBA) as the underlying dataset. This information is then revised and adjusted for reasonableness under the current economic circumstances.</t>
  </si>
  <si>
    <r>
      <t xml:space="preserve">Sensitivity analysis of the risk that the entity is exposed to for </t>
    </r>
    <r>
      <rPr>
        <b/>
        <sz val="9"/>
        <color rgb="FFFF0000"/>
        <rFont val="Cambria"/>
        <family val="1"/>
      </rPr>
      <t>20X2</t>
    </r>
  </si>
  <si>
    <t>Change in risk variable</t>
  </si>
  <si>
    <t xml:space="preserve">Effect on </t>
  </si>
  <si>
    <t>Risk Variable</t>
  </si>
  <si>
    <t>Net cost of services</t>
  </si>
  <si>
    <t>Equity</t>
  </si>
  <si>
    <t>AASB 7.40(a)</t>
  </si>
  <si>
    <t>[+ Rate]</t>
  </si>
  <si>
    <t>[- Rate]</t>
  </si>
  <si>
    <t>Other price risk</t>
  </si>
  <si>
    <r>
      <t xml:space="preserve">Sensitivity analysis of the risk that the entity is exposed to for </t>
    </r>
    <r>
      <rPr>
        <sz val="9"/>
        <color rgb="FFFF0000"/>
        <rFont val="Cambria"/>
        <family val="1"/>
      </rPr>
      <t>20X1</t>
    </r>
  </si>
  <si>
    <t>AASB 7.42</t>
  </si>
  <si>
    <t>[Disclose details and reasons if the sensitivity analysis is not representative of the risk inherent in a financial instrument]</t>
  </si>
  <si>
    <t>Assets pledged as collateral</t>
  </si>
  <si>
    <t>AASB 7.14(a)</t>
  </si>
  <si>
    <t>Financial assets pledged as collateral</t>
  </si>
  <si>
    <r>
      <t>[Disclose by class]</t>
    </r>
    <r>
      <rPr>
        <vertAlign val="superscript"/>
        <sz val="9"/>
        <rFont val="Cambria"/>
        <family val="1"/>
      </rPr>
      <t>1</t>
    </r>
  </si>
  <si>
    <t>Total assets pledged as collateral</t>
  </si>
  <si>
    <t>AASB 7.14(b)</t>
  </si>
  <si>
    <t>1. [Disclose terms and conditions related to pledge]</t>
  </si>
  <si>
    <t>Assets held as collateral</t>
  </si>
  <si>
    <t>Fair value of assets held as collateral</t>
  </si>
  <si>
    <t>AASB 7.15(a)</t>
  </si>
  <si>
    <r>
      <t>Financial assets</t>
    </r>
    <r>
      <rPr>
        <vertAlign val="superscript"/>
        <sz val="9"/>
        <rFont val="Cambria"/>
        <family val="1"/>
      </rPr>
      <t>1</t>
    </r>
  </si>
  <si>
    <r>
      <t>Non-financial assets</t>
    </r>
    <r>
      <rPr>
        <vertAlign val="superscript"/>
        <sz val="9"/>
        <rFont val="Cambria"/>
        <family val="1"/>
      </rPr>
      <t>2</t>
    </r>
  </si>
  <si>
    <t>Total assets held as collateral</t>
  </si>
  <si>
    <t>AASB 7.15(c)</t>
  </si>
  <si>
    <t>1. [Disclose terms and conditions of collateral held]</t>
  </si>
  <si>
    <t>AASB 7.15(b)</t>
  </si>
  <si>
    <t>[Disclose fair value of collateral sold or re-pledged, and whether the entity has an obligation to return it]</t>
  </si>
  <si>
    <t>2. [Disclose terms and conditions of collateral held]</t>
  </si>
  <si>
    <t>[Lessee lease liabilities should not be disclosed in the financial liabilities note]</t>
  </si>
  <si>
    <t>Trade creditors</t>
  </si>
  <si>
    <t>Grants payables</t>
  </si>
  <si>
    <t>AASB 7.20(a)(vii)</t>
  </si>
  <si>
    <t>AASB 7.20(a)(viii)</t>
  </si>
  <si>
    <t>Net gains/(losses) on financial assets</t>
  </si>
  <si>
    <t>Net gains/(losses) on financial liabilities at fair value through profit or loss (designated)</t>
  </si>
  <si>
    <t>Net gains/(losses) on financial liabilities</t>
  </si>
  <si>
    <r>
      <t>The net interest income/expense from financial liabilities not at fair value through profit or loss is [$...] (</t>
    </r>
    <r>
      <rPr>
        <sz val="9"/>
        <color rgb="FFFF0000"/>
        <rFont val="Cambria"/>
        <family val="1"/>
      </rPr>
      <t>20X1</t>
    </r>
    <r>
      <rPr>
        <sz val="9"/>
        <rFont val="Cambria"/>
        <family val="1"/>
      </rPr>
      <t>:[$...]).</t>
    </r>
  </si>
  <si>
    <t>Maximum exposure to credit risk (excluding any collateral or credit enhancements)</t>
  </si>
  <si>
    <t>Financial liabilities carried at amount not best representing maximum exposure to credit risk</t>
  </si>
  <si>
    <t>Total financial liabilities carried at amount not best representing maximum exposure to credit risk</t>
  </si>
  <si>
    <t>The following tables provide an analysis of assets and liabilities that are measured at fair value. The remaining assets and liabilities disclosed in the statement of financial position do not apply the fair value hierarchy.</t>
  </si>
  <si>
    <t>The different levels of the fair value hierarchy are defined below.</t>
  </si>
  <si>
    <t>AASB 13.App A</t>
  </si>
  <si>
    <t>Level 1: Quoted prices (unadjusted) in active markets for identical assets or liabilities that the entity can access at measurement date.</t>
  </si>
  <si>
    <t>Level 2: Inputs other than quoted prices included within Level 1 that are observable for the asset or liability, either directly or indirectly.</t>
  </si>
  <si>
    <t>Level 3: Unobservable inputs for the asset or liability.</t>
  </si>
  <si>
    <t>AASB 13.93(a), (b), (d), (h)(i)</t>
  </si>
  <si>
    <t>Fair value measurements at the end of the reporting period</t>
  </si>
  <si>
    <t>Valuation Technique(s) and Inputs Used</t>
  </si>
  <si>
    <r>
      <t xml:space="preserve">Category (Level 1, 2 or 3) </t>
    </r>
    <r>
      <rPr>
        <b/>
        <vertAlign val="superscript"/>
        <sz val="9"/>
        <color theme="1"/>
        <rFont val="Cambria"/>
        <family val="1"/>
      </rPr>
      <t>3,4</t>
    </r>
  </si>
  <si>
    <t>AASB 13.94 &amp; AASB 13.93(b)</t>
  </si>
  <si>
    <t>[If there are multiple categories within a class entities should disclose each applicable category and the fair value amount for each on separate lines (where material)]</t>
  </si>
  <si>
    <t xml:space="preserve">[ Only required for level 2 and level 3 - Should include description of technique including inputs used (observable and unobservable) and any changes in valuation technique (including reason for change)]
[For recurring fair value measurement within level 3, where applicable, include a sensitivity analysis e.g. Significant increases (decreases) in any of the inputs in isolation would result in a significantly lower (higher) fair value measurement. Generally, a change in the assumption used for [disclose interrelated significant unobservable input] is accompanied by a directionally [similar/opposite] change in the assumption used for [disclose interrelated significant unobservable input].]
</t>
  </si>
  <si>
    <t>AASB 13.93(d)</t>
  </si>
  <si>
    <r>
      <t>[Disclose by class, with recurring and non-recurring fair value measurements on separate lines]</t>
    </r>
    <r>
      <rPr>
        <vertAlign val="superscript"/>
        <sz val="9"/>
        <color theme="1"/>
        <rFont val="Cambria"/>
        <family val="1"/>
      </rPr>
      <t>1</t>
    </r>
  </si>
  <si>
    <t>AASB 13.93(h)(i)</t>
  </si>
  <si>
    <r>
      <t xml:space="preserve">Non-financial assets </t>
    </r>
    <r>
      <rPr>
        <b/>
        <vertAlign val="superscript"/>
        <sz val="9"/>
        <color theme="1"/>
        <rFont val="Cambria"/>
        <family val="1"/>
      </rPr>
      <t>2</t>
    </r>
  </si>
  <si>
    <t>Financial liabilities</t>
  </si>
  <si>
    <t>Non-financial liabilities</t>
  </si>
  <si>
    <t>AASB 13.93(a)</t>
  </si>
  <si>
    <t>1. [Disclose reasons for the measurement for non-recurring fair value measurements.]</t>
  </si>
  <si>
    <t>AASB 13.93(i) &amp; AASB 13.97</t>
  </si>
  <si>
    <r>
      <rPr>
        <sz val="9"/>
        <color rgb="FF000000"/>
        <rFont val="Cambria"/>
        <family val="1"/>
      </rPr>
      <t>2. [Disclose class of NFA]'s highest and best use differs from its current use due to [disclose reasons why the NFA is being used in a manner that differs from its highest and best use] (</t>
    </r>
    <r>
      <rPr>
        <sz val="9"/>
        <color rgb="FFFF0000"/>
        <rFont val="Cambria"/>
        <family val="1"/>
      </rPr>
      <t>20X1:</t>
    </r>
    <r>
      <rPr>
        <sz val="9"/>
        <color rgb="FF000000"/>
        <rFont val="Cambria"/>
        <family val="1"/>
      </rPr>
      <t xml:space="preserve"> […]).</t>
    </r>
  </si>
  <si>
    <t>AASB 13.93(c)</t>
  </si>
  <si>
    <t>3. [Disclose class and amount] was transferred from [Level 1/Level 2] to [Level 2/Level 1] due to [disclose reasons for transfer].</t>
  </si>
  <si>
    <t>4. The remaining assets and liabilities reported by the [entity] are not measured at fair value in the Statement of Financial Position.</t>
  </si>
  <si>
    <t>Fair value measurements 
at the end of the reporting period</t>
  </si>
  <si>
    <t>AASB 13.94 &amp; 93(b)</t>
  </si>
  <si>
    <t>AASB 13.97</t>
  </si>
  <si>
    <t>Liabilities not measured at fair value in the statement of financial position</t>
  </si>
  <si>
    <t>Non-financial assets</t>
  </si>
  <si>
    <t>AASB 13.93(e)(i)</t>
  </si>
  <si>
    <r>
      <t>Total gains/(losses) recognised in net cost of services</t>
    </r>
    <r>
      <rPr>
        <vertAlign val="superscript"/>
        <sz val="9"/>
        <color theme="1"/>
        <rFont val="Cambria"/>
        <family val="1"/>
      </rPr>
      <t>1</t>
    </r>
  </si>
  <si>
    <t>AASB 13.93(e)(ii)</t>
  </si>
  <si>
    <r>
      <t>Total gains/(losses) recognised in other comprehensive income</t>
    </r>
    <r>
      <rPr>
        <vertAlign val="superscript"/>
        <sz val="9"/>
        <color theme="1"/>
        <rFont val="Cambria"/>
        <family val="1"/>
      </rPr>
      <t>2</t>
    </r>
  </si>
  <si>
    <t>AASB 13.93(e)(iii)</t>
  </si>
  <si>
    <t>Purchases</t>
  </si>
  <si>
    <t>Sales</t>
  </si>
  <si>
    <t>Issues</t>
  </si>
  <si>
    <t>Settlements</t>
  </si>
  <si>
    <t>AASB 13.93(e)(iv)</t>
  </si>
  <si>
    <r>
      <t>Transfers into Level 3</t>
    </r>
    <r>
      <rPr>
        <vertAlign val="superscript"/>
        <sz val="9"/>
        <color theme="1"/>
        <rFont val="Cambria"/>
        <family val="1"/>
      </rPr>
      <t>3</t>
    </r>
  </si>
  <si>
    <r>
      <t>Transfers out of Level 3</t>
    </r>
    <r>
      <rPr>
        <vertAlign val="superscript"/>
        <sz val="9"/>
        <color theme="1"/>
        <rFont val="Cambria"/>
        <family val="1"/>
      </rPr>
      <t>4</t>
    </r>
  </si>
  <si>
    <t>AASB 13.93(f)</t>
  </si>
  <si>
    <r>
      <t>Changes in unrealised gains/(losses) recognised in net cost of services for assets held at the end of the reporting period</t>
    </r>
    <r>
      <rPr>
        <vertAlign val="superscript"/>
        <sz val="9"/>
        <color theme="1"/>
        <rFont val="Cambria"/>
        <family val="1"/>
      </rPr>
      <t>5</t>
    </r>
  </si>
  <si>
    <t>1. These gains/(losses) are presented in the Statement of Comprehensive Income under [disclose line items].</t>
  </si>
  <si>
    <t>2. These gains/(losses) are presented in the Statement of Comprehensive Income under [disclose line items].</t>
  </si>
  <si>
    <t>3. [Disclose reasons for transfers].</t>
  </si>
  <si>
    <t>4. [Disclose reasons for transfers].</t>
  </si>
  <si>
    <t>5 These unrealised gains/(losses) are presented in the Statement of Comprehensive Income under [disclose line items].</t>
  </si>
  <si>
    <r>
      <t>2. [Disclose class of NFA]'s highest and best use differs from its current use due to [disclose reasons why the NFA is being used in a manner that differs from its highest and best use] (</t>
    </r>
    <r>
      <rPr>
        <sz val="9"/>
        <color rgb="FFFF0000"/>
        <rFont val="Cambria"/>
        <family val="1"/>
      </rPr>
      <t>20X1</t>
    </r>
    <r>
      <rPr>
        <sz val="9"/>
        <color theme="1"/>
        <rFont val="Cambria"/>
        <family val="1"/>
      </rPr>
      <t>: […]).</t>
    </r>
  </si>
  <si>
    <t>4. The remaining assets and liabilities reported are not measured at fair value in the administered schedule of assets and liabilities.</t>
  </si>
  <si>
    <t>AASB 13.93(e)</t>
  </si>
  <si>
    <t>1. These gains/(losses) are presented in the Schedule of Comprehensive Income under [disclose line items].</t>
  </si>
  <si>
    <t>2. These gains/(losses) are presented in the Schedule of Comprehensive Income under [disclose line items].</t>
  </si>
  <si>
    <t>FRR 34B</t>
  </si>
  <si>
    <t>Assets expected to be recovered in:</t>
  </si>
  <si>
    <t>[Disclose by asset disclosure]</t>
  </si>
  <si>
    <t>Total no more than 12 months</t>
  </si>
  <si>
    <t>Land and buildings</t>
  </si>
  <si>
    <t>Total more than 12 months</t>
  </si>
  <si>
    <t>Liabilities expected to be settled in:</t>
  </si>
  <si>
    <t>[Disclose by liability disclosure]</t>
  </si>
  <si>
    <t>Asset held for sale</t>
  </si>
  <si>
    <t>FRR 31 &amp; 48(8)</t>
  </si>
  <si>
    <t>[Disclose details including purpose of trust arrangement]</t>
  </si>
  <si>
    <t>[Disclose monetary asset's title]</t>
  </si>
  <si>
    <t>Donations and bequests</t>
  </si>
  <si>
    <t>Receipts</t>
  </si>
  <si>
    <t>Payments</t>
  </si>
  <si>
    <t>Total monetary assets held in trust</t>
  </si>
  <si>
    <t>Non-monetary assets</t>
  </si>
  <si>
    <t>[Disclose details of assets held in trust including the type of trust and purpose of trust arrangement]</t>
  </si>
  <si>
    <t>RMG 118, 119, 125 part 7</t>
  </si>
  <si>
    <t>RMG 125 part 7</t>
  </si>
  <si>
    <r>
      <t>[Disclose function A] [Disclose entity]</t>
    </r>
    <r>
      <rPr>
        <b/>
        <vertAlign val="superscript"/>
        <sz val="9"/>
        <rFont val="Cambria"/>
        <family val="1"/>
      </rPr>
      <t>1</t>
    </r>
  </si>
  <si>
    <r>
      <t>[Disclose function B] [Disclose entity]</t>
    </r>
    <r>
      <rPr>
        <b/>
        <vertAlign val="superscript"/>
        <sz val="9"/>
        <rFont val="Cambria"/>
        <family val="1"/>
      </rPr>
      <t>2</t>
    </r>
  </si>
  <si>
    <r>
      <t>[Disclose function C] [Disclose entity]</t>
    </r>
    <r>
      <rPr>
        <vertAlign val="superscript"/>
        <sz val="9"/>
        <rFont val="Cambria"/>
        <family val="1"/>
      </rPr>
      <t>3</t>
    </r>
  </si>
  <si>
    <r>
      <t>[Disclose function D] [Disclose entity]</t>
    </r>
    <r>
      <rPr>
        <vertAlign val="superscript"/>
        <sz val="9"/>
        <rFont val="Cambria"/>
        <family val="1"/>
      </rPr>
      <t>4</t>
    </r>
  </si>
  <si>
    <t>FUNCTIONS ASSUMED</t>
  </si>
  <si>
    <t>AASB 1004.58</t>
  </si>
  <si>
    <t>Assets recognised</t>
  </si>
  <si>
    <t>Trade debtors</t>
  </si>
  <si>
    <t>Total assets recognised</t>
  </si>
  <si>
    <t>Liabilities recognised</t>
  </si>
  <si>
    <t>Total liabilities recognised</t>
  </si>
  <si>
    <r>
      <t>Net assets/(liabilities) recognised</t>
    </r>
    <r>
      <rPr>
        <b/>
        <vertAlign val="superscript"/>
        <sz val="9"/>
        <rFont val="Cambria"/>
        <family val="1"/>
      </rPr>
      <t>7</t>
    </r>
  </si>
  <si>
    <t>AASB 1004.57</t>
  </si>
  <si>
    <t>Income assumed</t>
  </si>
  <si>
    <t>Recognised by the receiving entity</t>
  </si>
  <si>
    <t>Recognised by the losing entity</t>
  </si>
  <si>
    <t>Total income assumed</t>
  </si>
  <si>
    <t>Expenses assumed</t>
  </si>
  <si>
    <t>Total expenses assumed</t>
  </si>
  <si>
    <t>FUNCTIONS RELINQUISHED</t>
  </si>
  <si>
    <t>Assets relinquished</t>
  </si>
  <si>
    <t>Total assets relinquished</t>
  </si>
  <si>
    <t>Liabilities relinquished</t>
  </si>
  <si>
    <t>Total liabilities relinquished</t>
  </si>
  <si>
    <t>Net (assets)/liabilities relinquished</t>
  </si>
  <si>
    <t>1. [Disclose function] was assumed/relinquished from/to [disclose entity] during [disclose year] due to [disclose details of restructure].</t>
  </si>
  <si>
    <t>2. [Disclose function] was assumed/relinquished from/to [disclose entity] during [disclose year] due to [disclose details of restructure].</t>
  </si>
  <si>
    <t>3. [Disclose function] was assumed/relinquished from/to [disclose entity] during [disclose year] due to [disclose details of restructure].</t>
  </si>
  <si>
    <t>4. [Disclose function] was assumed/relinquished from/to [disclose entity] during [disclose year] due to [disclose details of restructure].</t>
  </si>
  <si>
    <t>5. The net assets/(liabilities) assumed from all entities were [$...].</t>
  </si>
  <si>
    <t>6. The net (assets)/liabilities relinquished to all entities were [$...].</t>
  </si>
  <si>
    <t>7. In respect of functions assumed, the net book values of assets and liabilities were transferred to the entity for no consideration.</t>
  </si>
  <si>
    <t>[Provide a description of how amounts are attributed.]</t>
  </si>
  <si>
    <r>
      <t>Outcome 1</t>
    </r>
    <r>
      <rPr>
        <b/>
        <vertAlign val="superscript"/>
        <sz val="9"/>
        <rFont val="Cambria"/>
        <family val="1"/>
      </rPr>
      <t>1</t>
    </r>
  </si>
  <si>
    <r>
      <t>Outcome 2</t>
    </r>
    <r>
      <rPr>
        <b/>
        <vertAlign val="superscript"/>
        <sz val="9"/>
        <rFont val="Cambria"/>
        <family val="1"/>
      </rPr>
      <t>1</t>
    </r>
  </si>
  <si>
    <r>
      <t>Payments to corporate Commonwealth entities</t>
    </r>
    <r>
      <rPr>
        <b/>
        <vertAlign val="superscript"/>
        <sz val="9"/>
        <rFont val="Cambria"/>
        <family val="1"/>
      </rPr>
      <t>2</t>
    </r>
  </si>
  <si>
    <r>
      <t>Not attributed</t>
    </r>
    <r>
      <rPr>
        <b/>
        <vertAlign val="superscript"/>
        <sz val="9"/>
        <rFont val="Cambria"/>
        <family val="1"/>
      </rPr>
      <t>3</t>
    </r>
  </si>
  <si>
    <t>AASB 1052.15(c)</t>
  </si>
  <si>
    <t>[Disclose by major class]</t>
  </si>
  <si>
    <t>AASB 1052.15(d)</t>
  </si>
  <si>
    <t>AASB 1050.7(b)</t>
  </si>
  <si>
    <t>AASB 1050.7(a)</t>
  </si>
  <si>
    <t>Net cost/(contribution) of outcome delivery</t>
  </si>
  <si>
    <t>AASB 1052.16</t>
  </si>
  <si>
    <t>1. [Disclose Outcome no.'s] are described in Note 1.1. Net costs shown included intra-government costs that were eliminated in calculating the actual Budget Outcome. Refer to Outcome 1 Resourcing Table on [disclose page no.] and [disclose for each additional Outcome's Resourcing Table the same information as for Outcome 1] of this Annual Report.</t>
  </si>
  <si>
    <t>2. Payments to corporate Commonwealth entities are not related to the outcomes of the entity.</t>
  </si>
  <si>
    <t>3. Assets and liabilities that could not be reliably attributed to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</si>
</sst>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 ###0_);\([$-2]\ #,##0\)"/>
    <numFmt numFmtId="165" formatCode="#,##0\ ;\(#,##0\);\ \-"/>
    <numFmt numFmtId="166" formatCode="_(&quot;$&quot;* #,##0.00_);_(&quot;$&quot;* \(#,##0.00\);_(&quot;$&quot;* &quot;-&quot;??_);_(@_)"/>
  </numFmts>
  <fonts count="73" x14ac:knownFonts="1">
    <font>
      <sz val="11"/>
      <color theme="1"/>
      <name val="Calibri"/>
      <family val="2"/>
      <scheme val="minor"/>
    </font>
    <font>
      <sz val="11"/>
      <color theme="1"/>
      <name val="Calibri"/>
      <family val="2"/>
      <scheme val="minor"/>
    </font>
    <font>
      <sz val="11"/>
      <color theme="1"/>
      <name val="Cambria"/>
      <family val="1"/>
    </font>
    <font>
      <b/>
      <sz val="9"/>
      <color theme="0"/>
      <name val="Cambria"/>
      <family val="1"/>
    </font>
    <font>
      <sz val="9"/>
      <color theme="1"/>
      <name val="Cambria"/>
      <family val="1"/>
    </font>
    <font>
      <b/>
      <sz val="9"/>
      <color theme="1"/>
      <name val="Cambria"/>
      <family val="1"/>
    </font>
    <font>
      <b/>
      <sz val="9"/>
      <name val="Cambria"/>
      <family val="1"/>
    </font>
    <font>
      <i/>
      <sz val="9"/>
      <name val="Cambria"/>
      <family val="1"/>
    </font>
    <font>
      <sz val="9"/>
      <name val="Cambria"/>
      <family val="1"/>
    </font>
    <font>
      <u/>
      <sz val="9"/>
      <color theme="10"/>
      <name val="Times New Roman"/>
      <family val="1"/>
    </font>
    <font>
      <sz val="9"/>
      <color rgb="FF000000"/>
      <name val="Cambria"/>
      <family val="1"/>
    </font>
    <font>
      <b/>
      <sz val="9"/>
      <name val="Times New Roman"/>
      <family val="1"/>
    </font>
    <font>
      <sz val="9"/>
      <name val="Times New Roman"/>
      <family val="1"/>
    </font>
    <font>
      <u/>
      <sz val="9"/>
      <color rgb="FF0000FF"/>
      <name val="Cambria"/>
      <family val="1"/>
    </font>
    <font>
      <u/>
      <sz val="9"/>
      <color theme="8"/>
      <name val="Cambria"/>
      <family val="1"/>
    </font>
    <font>
      <b/>
      <sz val="9"/>
      <color theme="8"/>
      <name val="Cambria"/>
      <family val="1"/>
    </font>
    <font>
      <sz val="9"/>
      <color theme="8"/>
      <name val="Cambria"/>
      <family val="1"/>
    </font>
    <font>
      <b/>
      <vertAlign val="superscript"/>
      <sz val="9"/>
      <name val="Cambria"/>
      <family val="1"/>
    </font>
    <font>
      <sz val="10"/>
      <name val="Arial"/>
      <family val="2"/>
    </font>
    <font>
      <b/>
      <i/>
      <sz val="9"/>
      <name val="Cambria"/>
      <family val="1"/>
    </font>
    <font>
      <u/>
      <sz val="9"/>
      <color theme="10"/>
      <name val="Cambria"/>
      <family val="1"/>
    </font>
    <font>
      <sz val="9"/>
      <color theme="0"/>
      <name val="Cambria"/>
      <family val="1"/>
    </font>
    <font>
      <b/>
      <u/>
      <sz val="9"/>
      <color rgb="FF0000FF"/>
      <name val="Cambria"/>
      <family val="1"/>
    </font>
    <font>
      <b/>
      <sz val="9"/>
      <color rgb="FF0000FF"/>
      <name val="Cambria"/>
      <family val="1"/>
    </font>
    <font>
      <b/>
      <sz val="9"/>
      <color rgb="FF009560"/>
      <name val="Cambria"/>
      <family val="1"/>
    </font>
    <font>
      <i/>
      <sz val="9"/>
      <color theme="1"/>
      <name val="Cambria"/>
      <family val="1"/>
    </font>
    <font>
      <sz val="11"/>
      <name val="Cambria"/>
      <family val="1"/>
    </font>
    <font>
      <b/>
      <sz val="9"/>
      <color rgb="FF0070C0"/>
      <name val="Cambria"/>
      <family val="1"/>
    </font>
    <font>
      <strike/>
      <sz val="9"/>
      <color rgb="FFFF0000"/>
      <name val="Cambria"/>
      <family val="1"/>
    </font>
    <font>
      <i/>
      <sz val="9"/>
      <color rgb="FF000000"/>
      <name val="Cambria"/>
      <family val="1"/>
    </font>
    <font>
      <vertAlign val="superscript"/>
      <sz val="9"/>
      <color theme="1"/>
      <name val="Cambria"/>
      <family val="1"/>
    </font>
    <font>
      <sz val="9"/>
      <color rgb="FFFF0000"/>
      <name val="Cambria"/>
      <family val="1"/>
    </font>
    <font>
      <i/>
      <sz val="9"/>
      <color rgb="FFFF0000"/>
      <name val="Cambria"/>
      <family val="1"/>
    </font>
    <font>
      <sz val="10"/>
      <name val="Cambria"/>
      <family val="1"/>
    </font>
    <font>
      <sz val="15"/>
      <color rgb="FF333333"/>
      <name val="Arial"/>
      <family val="2"/>
    </font>
    <font>
      <b/>
      <sz val="9"/>
      <color indexed="9"/>
      <name val="Cambria"/>
      <family val="1"/>
    </font>
    <font>
      <b/>
      <u/>
      <sz val="9"/>
      <name val="Cambria"/>
      <family val="1"/>
    </font>
    <font>
      <u/>
      <sz val="9"/>
      <name val="Cambria"/>
      <family val="1"/>
    </font>
    <font>
      <b/>
      <sz val="10"/>
      <color rgb="FF009560"/>
      <name val="Cambria"/>
      <family val="1"/>
    </font>
    <font>
      <strike/>
      <sz val="9"/>
      <name val="Cambria"/>
      <family val="1"/>
    </font>
    <font>
      <vertAlign val="superscript"/>
      <sz val="9"/>
      <name val="Cambria"/>
      <family val="1"/>
    </font>
    <font>
      <b/>
      <strike/>
      <sz val="9"/>
      <name val="Cambria"/>
      <family val="1"/>
    </font>
    <font>
      <sz val="9"/>
      <color indexed="9"/>
      <name val="Cambria"/>
      <family val="1"/>
    </font>
    <font>
      <b/>
      <sz val="10"/>
      <name val="Cambria"/>
      <family val="1"/>
    </font>
    <font>
      <sz val="9"/>
      <color indexed="10"/>
      <name val="Cambria"/>
      <family val="1"/>
    </font>
    <font>
      <b/>
      <sz val="9"/>
      <color indexed="10"/>
      <name val="Cambria"/>
      <family val="1"/>
    </font>
    <font>
      <b/>
      <u/>
      <sz val="9"/>
      <color theme="1"/>
      <name val="Cambria"/>
      <family val="1"/>
    </font>
    <font>
      <b/>
      <vertAlign val="superscript"/>
      <sz val="9"/>
      <color theme="1"/>
      <name val="Cambria"/>
      <family val="1"/>
    </font>
    <font>
      <b/>
      <sz val="9"/>
      <color rgb="FFFF0000"/>
      <name val="Cambria"/>
      <family val="1"/>
    </font>
    <font>
      <b/>
      <sz val="10"/>
      <color rgb="FFFFC000"/>
      <name val="Cambria"/>
      <family val="1"/>
    </font>
    <font>
      <i/>
      <u/>
      <sz val="9"/>
      <color rgb="FF000000"/>
      <name val="Cambria"/>
      <family val="1"/>
    </font>
    <font>
      <sz val="9"/>
      <color indexed="8"/>
      <name val="Cambria"/>
      <family val="1"/>
    </font>
    <font>
      <b/>
      <sz val="9"/>
      <color indexed="8"/>
      <name val="Cambria"/>
      <family val="1"/>
    </font>
    <font>
      <sz val="8"/>
      <name val="Cambria"/>
      <family val="1"/>
    </font>
    <font>
      <u/>
      <sz val="11"/>
      <color theme="1"/>
      <name val="Cambria"/>
      <family val="1"/>
    </font>
    <font>
      <b/>
      <i/>
      <sz val="9"/>
      <color theme="1"/>
      <name val="Cambria"/>
      <family val="1"/>
    </font>
    <font>
      <sz val="9"/>
      <color indexed="12"/>
      <name val="Cambria"/>
      <family val="1"/>
    </font>
    <font>
      <sz val="10"/>
      <color theme="0"/>
      <name val="Cambria"/>
      <family val="1"/>
    </font>
    <font>
      <sz val="10"/>
      <color theme="1"/>
      <name val="Cambria"/>
      <family val="1"/>
    </font>
    <font>
      <b/>
      <sz val="11"/>
      <color theme="0"/>
      <name val="Cambria"/>
      <family val="1"/>
    </font>
    <font>
      <sz val="9"/>
      <color rgb="FF0070C0"/>
      <name val="Cambria"/>
      <family val="1"/>
    </font>
    <font>
      <b/>
      <strike/>
      <u/>
      <sz val="9"/>
      <name val="Cambria"/>
      <family val="1"/>
    </font>
    <font>
      <sz val="10"/>
      <color theme="8"/>
      <name val="Cambria"/>
      <family val="1"/>
    </font>
    <font>
      <b/>
      <sz val="20"/>
      <color theme="1"/>
      <name val="Cambria"/>
      <family val="1"/>
    </font>
    <font>
      <sz val="30"/>
      <name val="Cambria"/>
      <family val="1"/>
    </font>
    <font>
      <sz val="30"/>
      <color theme="1"/>
      <name val="Cambria"/>
      <family val="1"/>
    </font>
    <font>
      <b/>
      <sz val="11"/>
      <color theme="1"/>
      <name val="Cambria"/>
      <family val="1"/>
    </font>
    <font>
      <b/>
      <sz val="9"/>
      <color rgb="FFC00000"/>
      <name val="Cambria"/>
      <family val="1"/>
    </font>
    <font>
      <b/>
      <sz val="10"/>
      <color theme="9" tint="-0.249977111117893"/>
      <name val="Cambria"/>
      <family val="1"/>
    </font>
    <font>
      <u/>
      <sz val="11"/>
      <color theme="10"/>
      <name val="Calibri"/>
      <family val="2"/>
      <scheme val="minor"/>
    </font>
    <font>
      <b/>
      <sz val="9"/>
      <color rgb="FF000000"/>
      <name val="Cambria"/>
      <family val="1"/>
    </font>
    <font>
      <b/>
      <vertAlign val="superscript"/>
      <sz val="9"/>
      <color rgb="FF000000"/>
      <name val="Cambria"/>
      <family val="1"/>
    </font>
    <font>
      <sz val="8"/>
      <color rgb="FF000000"/>
      <name val="Tahoma"/>
      <family val="2"/>
    </font>
  </fonts>
  <fills count="16">
    <fill>
      <patternFill patternType="none"/>
    </fill>
    <fill>
      <patternFill patternType="gray125"/>
    </fill>
    <fill>
      <patternFill patternType="solid">
        <fgColor rgb="FFBDDCDF"/>
        <bgColor indexed="64"/>
      </patternFill>
    </fill>
    <fill>
      <patternFill patternType="solid">
        <fgColor rgb="FF9CDBD9"/>
        <bgColor indexed="64"/>
      </patternFill>
    </fill>
    <fill>
      <patternFill patternType="solid">
        <fgColor rgb="FF37424A"/>
        <bgColor indexed="64"/>
      </patternFill>
    </fill>
    <fill>
      <patternFill patternType="solid">
        <fgColor rgb="FFE3FFE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5" tint="0.39997558519241921"/>
        <bgColor indexed="64"/>
      </patternFill>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rgb="FFE5F4F3"/>
        <bgColor indexed="64"/>
      </patternFill>
    </fill>
    <fill>
      <patternFill patternType="lightTrellis">
        <bgColor rgb="FFC0C0C0"/>
      </patternFill>
    </fill>
    <fill>
      <patternFill patternType="solid">
        <fgColor theme="7" tint="0.79998168889431442"/>
        <bgColor indexed="64"/>
      </patternFill>
    </fill>
  </fills>
  <borders count="41">
    <border>
      <left/>
      <right/>
      <top/>
      <bottom/>
      <diagonal/>
    </border>
    <border>
      <left/>
      <right/>
      <top style="medium">
        <color rgb="FF009560"/>
      </top>
      <bottom/>
      <diagonal/>
    </border>
    <border>
      <left/>
      <right/>
      <top/>
      <bottom style="medium">
        <color rgb="FF009560"/>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right/>
      <top style="medium">
        <color auto="1"/>
      </top>
      <bottom style="medium">
        <color auto="1"/>
      </bottom>
      <diagonal/>
    </border>
    <border>
      <left style="thin">
        <color theme="2" tint="-9.9948118533890809E-2"/>
      </left>
      <right/>
      <top style="medium">
        <color auto="1"/>
      </top>
      <bottom style="medium">
        <color auto="1"/>
      </bottom>
      <diagonal/>
    </border>
    <border>
      <left/>
      <right style="thin">
        <color rgb="FFC0C0C0"/>
      </right>
      <top style="medium">
        <color indexed="64"/>
      </top>
      <bottom style="medium">
        <color indexed="64"/>
      </bottom>
      <diagonal/>
    </border>
    <border>
      <left style="thin">
        <color rgb="FFC0C0C0"/>
      </left>
      <right style="thin">
        <color rgb="FFC0C0C0"/>
      </right>
      <top style="medium">
        <color indexed="64"/>
      </top>
      <bottom style="medium">
        <color indexed="64"/>
      </bottom>
      <diagonal/>
    </border>
    <border>
      <left style="thin">
        <color rgb="FFC0C0C0"/>
      </left>
      <right/>
      <top style="medium">
        <color indexed="64"/>
      </top>
      <bottom style="medium">
        <color indexed="64"/>
      </bottom>
      <diagonal/>
    </border>
    <border>
      <left/>
      <right style="thin">
        <color rgb="FFC0C0C0"/>
      </right>
      <top style="medium">
        <color indexed="64"/>
      </top>
      <bottom/>
      <diagonal/>
    </border>
    <border>
      <left style="thin">
        <color rgb="FFC0C0C0"/>
      </left>
      <right style="thin">
        <color rgb="FFC0C0C0"/>
      </right>
      <top style="medium">
        <color indexed="64"/>
      </top>
      <bottom/>
      <diagonal/>
    </border>
    <border>
      <left style="thin">
        <color rgb="FFC0C0C0"/>
      </left>
      <right/>
      <top/>
      <bottom/>
      <diagonal/>
    </border>
    <border>
      <left/>
      <right style="thin">
        <color rgb="FFC0C0C0"/>
      </right>
      <top/>
      <bottom style="medium">
        <color indexed="64"/>
      </bottom>
      <diagonal/>
    </border>
    <border>
      <left style="thin">
        <color rgb="FFC0C0C0"/>
      </left>
      <right style="thin">
        <color rgb="FFC0C0C0"/>
      </right>
      <top/>
      <bottom style="medium">
        <color indexed="64"/>
      </bottom>
      <diagonal/>
    </border>
    <border>
      <left style="thin">
        <color rgb="FFC0C0C0"/>
      </left>
      <right/>
      <top/>
      <bottom style="medium">
        <color indexed="64"/>
      </bottom>
      <diagonal/>
    </border>
    <border>
      <left/>
      <right/>
      <top style="medium">
        <color indexed="64"/>
      </top>
      <bottom/>
      <diagonal/>
    </border>
    <border>
      <left/>
      <right/>
      <top style="thin">
        <color theme="0"/>
      </top>
      <bottom style="thin">
        <color theme="0"/>
      </bottom>
      <diagonal/>
    </border>
    <border>
      <left/>
      <right/>
      <top style="thin">
        <color theme="0"/>
      </top>
      <bottom style="thin">
        <color auto="1"/>
      </bottom>
      <diagonal/>
    </border>
    <border>
      <left/>
      <right/>
      <top style="thin">
        <color rgb="FF009560"/>
      </top>
      <bottom/>
      <diagonal/>
    </border>
    <border>
      <left/>
      <right/>
      <top/>
      <bottom style="thin">
        <color rgb="FF009560"/>
      </bottom>
      <diagonal/>
    </border>
    <border>
      <left/>
      <right/>
      <top style="thin">
        <color rgb="FF009560"/>
      </top>
      <bottom style="thin">
        <color indexed="64"/>
      </bottom>
      <diagonal/>
    </border>
    <border>
      <left/>
      <right/>
      <top style="thin">
        <color theme="0"/>
      </top>
      <bottom/>
      <diagonal/>
    </border>
    <border>
      <left/>
      <right/>
      <top style="thin">
        <color rgb="FF009560"/>
      </top>
      <bottom style="thin">
        <color rgb="FF0095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tted">
        <color theme="9" tint="-0.24994659260841701"/>
      </top>
      <bottom/>
      <diagonal/>
    </border>
    <border>
      <left/>
      <right/>
      <top style="thin">
        <color theme="0" tint="-0.24994659260841701"/>
      </top>
      <bottom style="thin">
        <color theme="0" tint="-0.24994659260841701"/>
      </bottom>
      <diagonal/>
    </border>
    <border>
      <left/>
      <right/>
      <top/>
      <bottom style="thin">
        <color theme="0"/>
      </bottom>
      <diagonal/>
    </border>
    <border>
      <left/>
      <right/>
      <top style="thick">
        <color auto="1"/>
      </top>
      <bottom style="thick">
        <color auto="1"/>
      </bottom>
      <diagonal/>
    </border>
  </borders>
  <cellStyleXfs count="12">
    <xf numFmtId="0" fontId="0" fillId="0" borderId="0"/>
    <xf numFmtId="164" fontId="9" fillId="0" borderId="0" applyNumberFormat="0" applyFill="0" applyBorder="0" applyAlignment="0" applyProtection="0">
      <alignment horizontal="left"/>
      <protection locked="0"/>
    </xf>
    <xf numFmtId="165" fontId="11" fillId="0" borderId="0" applyFill="0" applyBorder="0" applyProtection="0">
      <alignment horizontal="right"/>
    </xf>
    <xf numFmtId="165" fontId="12" fillId="0" borderId="0" applyFill="0" applyBorder="0" applyProtection="0">
      <alignment horizontal="right"/>
    </xf>
    <xf numFmtId="164" fontId="18" fillId="0" borderId="0"/>
    <xf numFmtId="165" fontId="11" fillId="0" borderId="0" applyFill="0" applyBorder="0" applyProtection="0">
      <alignment horizontal="right"/>
    </xf>
    <xf numFmtId="165" fontId="12" fillId="0" borderId="0" applyFill="0" applyBorder="0" applyProtection="0">
      <alignment horizontal="right"/>
    </xf>
    <xf numFmtId="166" fontId="1" fillId="0" borderId="0" applyFont="0" applyFill="0" applyBorder="0" applyAlignment="0" applyProtection="0"/>
    <xf numFmtId="9" fontId="1" fillId="0" borderId="0" applyFont="0" applyFill="0" applyBorder="0" applyAlignment="0" applyProtection="0"/>
    <xf numFmtId="165" fontId="12" fillId="0" borderId="0" applyFill="0" applyBorder="0" applyProtection="0">
      <alignment horizontal="right"/>
    </xf>
    <xf numFmtId="165" fontId="11" fillId="0" borderId="0" applyFill="0" applyBorder="0" applyProtection="0">
      <alignment horizontal="right"/>
    </xf>
    <xf numFmtId="0" fontId="69" fillId="0" borderId="0" applyNumberFormat="0" applyFill="0" applyBorder="0" applyAlignment="0" applyProtection="0"/>
  </cellStyleXfs>
  <cellXfs count="1153">
    <xf numFmtId="0" fontId="0" fillId="0" borderId="0" xfId="0"/>
    <xf numFmtId="0" fontId="2" fillId="0" borderId="0" xfId="0" applyFont="1"/>
    <xf numFmtId="0" fontId="2" fillId="2" borderId="0" xfId="0" applyFont="1" applyFill="1"/>
    <xf numFmtId="0" fontId="2" fillId="3" borderId="0" xfId="0" applyFont="1" applyFill="1"/>
    <xf numFmtId="0" fontId="4"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vertical="top"/>
    </xf>
    <xf numFmtId="0" fontId="4" fillId="0" borderId="0" xfId="0" applyFont="1" applyAlignment="1">
      <alignment wrapText="1"/>
    </xf>
    <xf numFmtId="0" fontId="8" fillId="0" borderId="1" xfId="0" applyFont="1" applyBorder="1"/>
    <xf numFmtId="0" fontId="8" fillId="0" borderId="1" xfId="0" applyFont="1" applyBorder="1" applyAlignment="1">
      <alignment horizontal="left"/>
    </xf>
    <xf numFmtId="0" fontId="6" fillId="0" borderId="1" xfId="0" applyFont="1" applyBorder="1" applyAlignment="1">
      <alignment horizontal="right"/>
    </xf>
    <xf numFmtId="0" fontId="8" fillId="0" borderId="1" xfId="0" applyFont="1" applyBorder="1" applyAlignment="1">
      <alignment horizontal="right"/>
    </xf>
    <xf numFmtId="164" fontId="8" fillId="0" borderId="1" xfId="0" applyNumberFormat="1" applyFont="1" applyBorder="1" applyAlignment="1">
      <alignment horizontal="right"/>
    </xf>
    <xf numFmtId="164" fontId="8" fillId="0" borderId="1" xfId="0" applyNumberFormat="1" applyFont="1" applyBorder="1" applyAlignment="1">
      <alignment horizontal="right" wrapText="1"/>
    </xf>
    <xf numFmtId="0" fontId="6" fillId="0" borderId="2" xfId="0" applyFont="1" applyBorder="1" applyAlignment="1">
      <alignment wrapText="1"/>
    </xf>
    <xf numFmtId="0" fontId="6" fillId="0" borderId="2" xfId="0" applyFont="1" applyBorder="1" applyAlignment="1">
      <alignment horizontal="left"/>
    </xf>
    <xf numFmtId="0" fontId="6" fillId="0" borderId="2" xfId="0" applyFont="1" applyBorder="1" applyAlignment="1">
      <alignment horizontal="right"/>
    </xf>
    <xf numFmtId="0" fontId="8" fillId="0" borderId="2" xfId="0" applyFont="1" applyBorder="1" applyAlignment="1">
      <alignment horizontal="right"/>
    </xf>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6" fillId="0" borderId="0" xfId="0" applyFont="1" applyAlignment="1">
      <alignment horizontal="left" wrapText="1"/>
    </xf>
    <xf numFmtId="0" fontId="8" fillId="0" borderId="0" xfId="0" applyFont="1" applyAlignment="1">
      <alignment horizontal="left" indent="2"/>
    </xf>
    <xf numFmtId="0" fontId="10" fillId="0" borderId="0" xfId="1" applyNumberFormat="1" applyFont="1" applyAlignment="1" applyProtection="1">
      <alignment horizontal="left"/>
    </xf>
    <xf numFmtId="165" fontId="6" fillId="0" borderId="0" xfId="2" applyFont="1">
      <alignment horizontal="right"/>
    </xf>
    <xf numFmtId="165" fontId="8" fillId="0" borderId="0" xfId="3" applyFont="1">
      <alignment horizontal="right"/>
    </xf>
    <xf numFmtId="0" fontId="8" fillId="0" borderId="0" xfId="0" applyFont="1" applyAlignment="1">
      <alignment vertical="top"/>
    </xf>
    <xf numFmtId="0" fontId="8" fillId="0" borderId="0" xfId="0" applyFont="1" applyAlignment="1">
      <alignment horizontal="left" wrapText="1" indent="2"/>
    </xf>
    <xf numFmtId="165" fontId="6" fillId="0" borderId="0" xfId="2" applyFont="1" applyFill="1">
      <alignment horizontal="right"/>
    </xf>
    <xf numFmtId="165" fontId="8" fillId="0" borderId="0" xfId="3" applyFont="1" applyFill="1">
      <alignment horizontal="right"/>
    </xf>
    <xf numFmtId="0" fontId="13" fillId="0" borderId="0" xfId="0" applyFont="1" applyAlignment="1">
      <alignment horizontal="left"/>
    </xf>
    <xf numFmtId="165" fontId="6" fillId="0" borderId="3" xfId="2" applyFont="1" applyBorder="1">
      <alignment horizontal="right"/>
    </xf>
    <xf numFmtId="165" fontId="8" fillId="0" borderId="3" xfId="3" applyFont="1" applyBorder="1">
      <alignment horizontal="right"/>
    </xf>
    <xf numFmtId="0" fontId="8" fillId="0" borderId="0" xfId="0" applyFont="1" applyAlignment="1">
      <alignment horizontal="left"/>
    </xf>
    <xf numFmtId="0" fontId="8" fillId="0" borderId="0" xfId="0" applyFont="1" applyAlignment="1">
      <alignment wrapText="1"/>
    </xf>
    <xf numFmtId="165" fontId="6" fillId="0" borderId="0" xfId="2" applyFont="1" applyBorder="1">
      <alignment horizontal="right"/>
    </xf>
    <xf numFmtId="165" fontId="8" fillId="0" borderId="0" xfId="3" applyFont="1" applyBorder="1">
      <alignment horizontal="right"/>
    </xf>
    <xf numFmtId="0" fontId="8" fillId="0" borderId="0" xfId="0" applyFont="1"/>
    <xf numFmtId="0" fontId="6" fillId="0" borderId="0" xfId="0" applyFont="1" applyAlignment="1">
      <alignment vertical="center" wrapText="1"/>
    </xf>
    <xf numFmtId="0" fontId="14" fillId="0" borderId="0" xfId="0" applyFont="1" applyAlignment="1">
      <alignment horizontal="left"/>
    </xf>
    <xf numFmtId="165" fontId="15" fillId="0" borderId="0" xfId="2" applyFont="1">
      <alignment horizontal="right"/>
    </xf>
    <xf numFmtId="165" fontId="16" fillId="0" borderId="0" xfId="3" applyFont="1">
      <alignment horizontal="right"/>
    </xf>
    <xf numFmtId="0" fontId="6" fillId="0" borderId="0" xfId="0" applyFont="1"/>
    <xf numFmtId="0" fontId="8" fillId="0" borderId="0" xfId="0" applyFont="1" applyAlignment="1">
      <alignment horizontal="left" vertical="top"/>
    </xf>
    <xf numFmtId="165" fontId="6" fillId="0" borderId="0" xfId="3" applyFont="1">
      <alignment horizontal="right"/>
    </xf>
    <xf numFmtId="0" fontId="4" fillId="0" borderId="0" xfId="0" applyFont="1" applyAlignment="1">
      <alignment horizontal="left" wrapText="1"/>
    </xf>
    <xf numFmtId="164" fontId="8" fillId="0" borderId="0" xfId="4" applyFont="1" applyAlignment="1">
      <alignment horizontal="left" vertical="top" wrapText="1"/>
    </xf>
    <xf numFmtId="0" fontId="2" fillId="0" borderId="0" xfId="0" applyFont="1" applyAlignment="1">
      <alignment horizontal="left"/>
    </xf>
    <xf numFmtId="0" fontId="7" fillId="0" borderId="0" xfId="0" applyFont="1"/>
    <xf numFmtId="0" fontId="7" fillId="0" borderId="0" xfId="0" applyFont="1" applyAlignment="1">
      <alignment horizontal="left"/>
    </xf>
    <xf numFmtId="0" fontId="8" fillId="0" borderId="2" xfId="0" applyFont="1" applyBorder="1"/>
    <xf numFmtId="0" fontId="4" fillId="0" borderId="0" xfId="0" applyFont="1" applyAlignment="1">
      <alignment vertical="top"/>
    </xf>
    <xf numFmtId="0" fontId="4" fillId="0" borderId="0" xfId="0" applyFont="1" applyAlignment="1">
      <alignment vertical="top" wrapText="1"/>
    </xf>
    <xf numFmtId="0" fontId="6" fillId="0" borderId="3" xfId="0" applyFont="1" applyBorder="1"/>
    <xf numFmtId="0" fontId="6" fillId="0" borderId="3" xfId="0" applyFont="1" applyBorder="1" applyAlignment="1">
      <alignment horizontal="left"/>
    </xf>
    <xf numFmtId="0" fontId="6" fillId="0" borderId="0" xfId="0" applyFont="1" applyAlignment="1">
      <alignment horizontal="left" indent="1"/>
    </xf>
    <xf numFmtId="0" fontId="8" fillId="0" borderId="0" xfId="0" applyFont="1" applyAlignment="1">
      <alignment horizontal="left" indent="3"/>
    </xf>
    <xf numFmtId="0" fontId="8" fillId="0" borderId="3" xfId="0" applyFont="1" applyBorder="1"/>
    <xf numFmtId="0" fontId="8" fillId="0" borderId="3" xfId="0" applyFont="1" applyBorder="1" applyAlignment="1">
      <alignment horizontal="left"/>
    </xf>
    <xf numFmtId="164" fontId="8" fillId="0" borderId="0" xfId="0" applyNumberFormat="1" applyFont="1" applyAlignment="1">
      <alignment horizontal="right"/>
    </xf>
    <xf numFmtId="165" fontId="6" fillId="0" borderId="0" xfId="0" applyNumberFormat="1" applyFont="1"/>
    <xf numFmtId="0" fontId="19" fillId="0" borderId="0" xfId="0" applyFont="1"/>
    <xf numFmtId="165" fontId="8" fillId="0" borderId="0" xfId="2" applyFont="1">
      <alignment horizontal="right"/>
    </xf>
    <xf numFmtId="165" fontId="6" fillId="0" borderId="3" xfId="2" applyFont="1" applyFill="1" applyBorder="1">
      <alignment horizontal="right"/>
    </xf>
    <xf numFmtId="165" fontId="8" fillId="0" borderId="3" xfId="3" applyFont="1" applyFill="1" applyBorder="1">
      <alignment horizontal="right"/>
    </xf>
    <xf numFmtId="0" fontId="21" fillId="0" borderId="0" xfId="0" applyFont="1"/>
    <xf numFmtId="0" fontId="22" fillId="0" borderId="0" xfId="0" applyFont="1" applyAlignment="1">
      <alignment horizontal="left"/>
    </xf>
    <xf numFmtId="165" fontId="6" fillId="0" borderId="4" xfId="2" applyFont="1" applyFill="1" applyBorder="1">
      <alignment horizontal="right"/>
    </xf>
    <xf numFmtId="165" fontId="8" fillId="0" borderId="4" xfId="3" applyFont="1" applyFill="1" applyBorder="1">
      <alignment horizontal="right"/>
    </xf>
    <xf numFmtId="0" fontId="4" fillId="6" borderId="0" xfId="0" applyFont="1" applyFill="1"/>
    <xf numFmtId="165" fontId="6" fillId="0" borderId="4" xfId="2" applyFont="1" applyBorder="1">
      <alignment horizontal="right"/>
    </xf>
    <xf numFmtId="165" fontId="8" fillId="0" borderId="4" xfId="3" applyFont="1" applyBorder="1">
      <alignment horizontal="right"/>
    </xf>
    <xf numFmtId="0" fontId="8" fillId="0" borderId="0" xfId="0" applyFont="1" applyAlignment="1">
      <alignment horizontal="left" wrapText="1"/>
    </xf>
    <xf numFmtId="165" fontId="6" fillId="0" borderId="3" xfId="3" applyFont="1" applyBorder="1">
      <alignment horizontal="right"/>
    </xf>
    <xf numFmtId="0" fontId="4" fillId="0" borderId="0" xfId="0" applyFont="1" applyAlignment="1">
      <alignment horizontal="left" vertical="top" wrapText="1"/>
    </xf>
    <xf numFmtId="0" fontId="6" fillId="7" borderId="0" xfId="0" applyFont="1" applyFill="1" applyAlignment="1">
      <alignment horizontal="left" vertical="top" wrapText="1"/>
    </xf>
    <xf numFmtId="0" fontId="8" fillId="8" borderId="1" xfId="0" applyFont="1" applyFill="1" applyBorder="1" applyAlignment="1">
      <alignment vertical="top"/>
    </xf>
    <xf numFmtId="0" fontId="8" fillId="8" borderId="1" xfId="0" applyFont="1" applyFill="1" applyBorder="1" applyAlignment="1">
      <alignment horizontal="left" vertical="top"/>
    </xf>
    <xf numFmtId="164" fontId="6" fillId="8" borderId="1" xfId="0" applyNumberFormat="1" applyFont="1" applyFill="1" applyBorder="1" applyAlignment="1">
      <alignment horizontal="right" wrapText="1"/>
    </xf>
    <xf numFmtId="164" fontId="8" fillId="8" borderId="1" xfId="0" applyNumberFormat="1" applyFont="1" applyFill="1" applyBorder="1" applyAlignment="1">
      <alignment horizontal="right" wrapText="1"/>
    </xf>
    <xf numFmtId="0" fontId="8" fillId="8" borderId="2" xfId="0" applyFont="1" applyFill="1" applyBorder="1" applyAlignment="1">
      <alignment vertical="top"/>
    </xf>
    <xf numFmtId="0" fontId="6" fillId="8" borderId="2" xfId="0" applyFont="1" applyFill="1" applyBorder="1" applyAlignment="1">
      <alignment horizontal="left" vertical="top"/>
    </xf>
    <xf numFmtId="0" fontId="6" fillId="8" borderId="2" xfId="0" applyFont="1" applyFill="1" applyBorder="1" applyAlignment="1">
      <alignment horizontal="right"/>
    </xf>
    <xf numFmtId="0" fontId="8" fillId="8" borderId="2" xfId="0" applyFont="1" applyFill="1" applyBorder="1" applyAlignment="1">
      <alignment horizontal="right"/>
    </xf>
    <xf numFmtId="0" fontId="6" fillId="8" borderId="0" xfId="0" applyFont="1" applyFill="1"/>
    <xf numFmtId="0" fontId="6" fillId="8" borderId="0" xfId="0" applyFont="1" applyFill="1" applyAlignment="1">
      <alignment horizontal="left"/>
    </xf>
    <xf numFmtId="0" fontId="8" fillId="8" borderId="0" xfId="0" applyFont="1" applyFill="1"/>
    <xf numFmtId="165" fontId="6" fillId="8" borderId="0" xfId="2" applyFont="1" applyFill="1">
      <alignment horizontal="right"/>
    </xf>
    <xf numFmtId="165" fontId="8" fillId="8" borderId="0" xfId="3" applyFont="1" applyFill="1">
      <alignment horizontal="right"/>
    </xf>
    <xf numFmtId="0" fontId="8" fillId="8" borderId="0" xfId="0" applyFont="1" applyFill="1" applyAlignment="1">
      <alignment horizontal="left" vertical="top" indent="2"/>
    </xf>
    <xf numFmtId="0" fontId="10" fillId="8" borderId="0" xfId="1" applyNumberFormat="1" applyFont="1" applyFill="1" applyAlignment="1" applyProtection="1">
      <alignment horizontal="left"/>
    </xf>
    <xf numFmtId="165" fontId="6" fillId="8" borderId="3" xfId="2" applyFont="1" applyFill="1" applyBorder="1">
      <alignment horizontal="right"/>
    </xf>
    <xf numFmtId="165" fontId="8" fillId="8" borderId="3" xfId="3" applyFont="1" applyFill="1" applyBorder="1">
      <alignment horizontal="right"/>
    </xf>
    <xf numFmtId="0" fontId="7" fillId="8" borderId="0" xfId="0" applyFont="1" applyFill="1" applyAlignment="1">
      <alignment horizontal="left" vertical="top"/>
    </xf>
    <xf numFmtId="0" fontId="8" fillId="8" borderId="0" xfId="0" applyFont="1" applyFill="1" applyAlignment="1">
      <alignment horizontal="left"/>
    </xf>
    <xf numFmtId="0" fontId="6" fillId="8" borderId="0" xfId="0" applyFont="1" applyFill="1" applyAlignment="1">
      <alignment horizontal="left" vertical="top"/>
    </xf>
    <xf numFmtId="0" fontId="6" fillId="8" borderId="0" xfId="0" applyFont="1" applyFill="1" applyAlignment="1">
      <alignment vertical="top"/>
    </xf>
    <xf numFmtId="0" fontId="6" fillId="7" borderId="0" xfId="0" applyFont="1" applyFill="1" applyAlignment="1">
      <alignment wrapText="1"/>
    </xf>
    <xf numFmtId="165" fontId="6" fillId="7" borderId="3" xfId="2" applyFont="1" applyFill="1" applyBorder="1">
      <alignment horizontal="right"/>
    </xf>
    <xf numFmtId="165" fontId="8" fillId="7" borderId="3" xfId="3" applyFont="1" applyFill="1" applyBorder="1">
      <alignment horizontal="right"/>
    </xf>
    <xf numFmtId="165" fontId="6" fillId="8" borderId="0" xfId="2" applyFont="1" applyFill="1" applyBorder="1">
      <alignment horizontal="right"/>
    </xf>
    <xf numFmtId="165" fontId="8" fillId="8" borderId="0" xfId="3" applyFont="1" applyFill="1" applyBorder="1">
      <alignment horizontal="right"/>
    </xf>
    <xf numFmtId="0" fontId="6" fillId="8" borderId="0" xfId="0" applyFont="1" applyFill="1" applyAlignment="1">
      <alignment wrapText="1"/>
    </xf>
    <xf numFmtId="0" fontId="13" fillId="8" borderId="0" xfId="0" applyFont="1" applyFill="1" applyAlignment="1">
      <alignment horizontal="left"/>
    </xf>
    <xf numFmtId="0" fontId="8" fillId="8" borderId="0" xfId="0" applyFont="1" applyFill="1" applyAlignment="1">
      <alignment horizontal="left" indent="2"/>
    </xf>
    <xf numFmtId="0" fontId="8" fillId="8" borderId="0" xfId="0" applyFont="1" applyFill="1" applyAlignment="1">
      <alignment horizontal="left" wrapText="1" indent="2"/>
    </xf>
    <xf numFmtId="0" fontId="4" fillId="7" borderId="0" xfId="0" applyFont="1" applyFill="1" applyAlignment="1">
      <alignment horizontal="left" wrapText="1" indent="2"/>
    </xf>
    <xf numFmtId="0" fontId="8" fillId="8" borderId="0" xfId="0" applyFont="1" applyFill="1" applyAlignment="1">
      <alignment vertical="top"/>
    </xf>
    <xf numFmtId="0" fontId="8" fillId="8" borderId="0" xfId="0" applyFont="1" applyFill="1" applyAlignment="1">
      <alignment horizontal="left" vertical="top"/>
    </xf>
    <xf numFmtId="0" fontId="2" fillId="8" borderId="0" xfId="0" applyFont="1" applyFill="1"/>
    <xf numFmtId="0" fontId="2" fillId="8" borderId="0" xfId="0" applyFont="1" applyFill="1" applyAlignment="1">
      <alignment horizontal="left"/>
    </xf>
    <xf numFmtId="0" fontId="7" fillId="8" borderId="0" xfId="0" applyFont="1" applyFill="1"/>
    <xf numFmtId="0" fontId="6" fillId="8" borderId="2" xfId="0" applyFont="1" applyFill="1" applyBorder="1" applyAlignment="1">
      <alignment vertical="top"/>
    </xf>
    <xf numFmtId="0" fontId="6" fillId="8" borderId="0" xfId="0" applyFont="1" applyFill="1" applyAlignment="1">
      <alignment vertical="top" wrapText="1"/>
    </xf>
    <xf numFmtId="0" fontId="6" fillId="8" borderId="0" xfId="0" applyFont="1" applyFill="1" applyAlignment="1">
      <alignment horizontal="right" vertical="top" wrapText="1"/>
    </xf>
    <xf numFmtId="0" fontId="8" fillId="8" borderId="0" xfId="0" applyFont="1" applyFill="1" applyAlignment="1">
      <alignment horizontal="right" vertical="top" wrapText="1"/>
    </xf>
    <xf numFmtId="0" fontId="13" fillId="8" borderId="0" xfId="0" applyFont="1" applyFill="1" applyAlignment="1">
      <alignment vertical="top" wrapText="1"/>
    </xf>
    <xf numFmtId="0" fontId="8" fillId="8" borderId="0" xfId="0" applyFont="1" applyFill="1" applyAlignment="1">
      <alignment horizontal="left" vertical="top" wrapText="1" indent="1"/>
    </xf>
    <xf numFmtId="0" fontId="13" fillId="8" borderId="0" xfId="0" applyFont="1" applyFill="1" applyAlignment="1">
      <alignment vertical="top"/>
    </xf>
    <xf numFmtId="0" fontId="23" fillId="8" borderId="0" xfId="0" applyFont="1" applyFill="1" applyAlignment="1">
      <alignment vertical="top" wrapText="1"/>
    </xf>
    <xf numFmtId="0" fontId="8" fillId="8" borderId="0" xfId="0" applyFont="1" applyFill="1" applyAlignment="1">
      <alignment horizontal="left" wrapText="1" indent="1"/>
    </xf>
    <xf numFmtId="0" fontId="23" fillId="8" borderId="0" xfId="0" applyFont="1" applyFill="1"/>
    <xf numFmtId="0" fontId="8" fillId="8" borderId="0" xfId="0" applyFont="1" applyFill="1" applyAlignment="1">
      <alignment vertical="top" wrapText="1"/>
    </xf>
    <xf numFmtId="0" fontId="8" fillId="8" borderId="0" xfId="0" applyFont="1" applyFill="1" applyAlignment="1">
      <alignment horizontal="left" vertical="top" wrapText="1"/>
    </xf>
    <xf numFmtId="165" fontId="6" fillId="8" borderId="5" xfId="2" applyFont="1" applyFill="1" applyBorder="1">
      <alignment horizontal="right"/>
    </xf>
    <xf numFmtId="165" fontId="8" fillId="8" borderId="5" xfId="3" applyFont="1" applyFill="1" applyBorder="1">
      <alignment horizontal="right"/>
    </xf>
    <xf numFmtId="0" fontId="2" fillId="0" borderId="0" xfId="0" applyFont="1" applyAlignment="1">
      <alignment horizontal="right" wrapText="1"/>
    </xf>
    <xf numFmtId="0" fontId="4" fillId="0" borderId="0" xfId="0" applyFont="1" applyAlignment="1">
      <alignment horizontal="right" wrapText="1"/>
    </xf>
    <xf numFmtId="0" fontId="8" fillId="7" borderId="1" xfId="0" applyFont="1" applyFill="1" applyBorder="1" applyAlignment="1">
      <alignment horizontal="right" wrapText="1"/>
    </xf>
    <xf numFmtId="0" fontId="6" fillId="7" borderId="1" xfId="0" applyFont="1" applyFill="1" applyBorder="1" applyAlignment="1">
      <alignment horizontal="right" wrapText="1"/>
    </xf>
    <xf numFmtId="0" fontId="6" fillId="7" borderId="2" xfId="0" applyFont="1" applyFill="1" applyBorder="1" applyAlignment="1">
      <alignment horizontal="left" vertical="top"/>
    </xf>
    <xf numFmtId="0" fontId="5" fillId="7" borderId="2" xfId="0" applyFont="1" applyFill="1" applyBorder="1" applyAlignment="1">
      <alignment horizontal="center"/>
    </xf>
    <xf numFmtId="165" fontId="6" fillId="7" borderId="2" xfId="5" applyFont="1" applyFill="1" applyBorder="1">
      <alignment horizontal="right"/>
    </xf>
    <xf numFmtId="165" fontId="8" fillId="7" borderId="2" xfId="6" applyFont="1" applyFill="1" applyBorder="1">
      <alignment horizontal="right"/>
    </xf>
    <xf numFmtId="0" fontId="4" fillId="7" borderId="0" xfId="0" applyFont="1" applyFill="1"/>
    <xf numFmtId="165" fontId="6" fillId="7" borderId="0" xfId="5" applyFont="1" applyFill="1">
      <alignment horizontal="right"/>
    </xf>
    <xf numFmtId="165" fontId="8" fillId="7" borderId="0" xfId="6" applyFont="1" applyFill="1">
      <alignment horizontal="right"/>
    </xf>
    <xf numFmtId="0" fontId="8" fillId="7" borderId="0" xfId="0" applyFont="1" applyFill="1" applyAlignment="1">
      <alignment horizontal="left" vertical="top" wrapText="1"/>
    </xf>
    <xf numFmtId="0" fontId="6" fillId="7" borderId="0" xfId="0" applyFont="1" applyFill="1" applyAlignment="1">
      <alignment horizontal="left" vertical="top"/>
    </xf>
    <xf numFmtId="165" fontId="6" fillId="7" borderId="3" xfId="5" applyFont="1" applyFill="1" applyBorder="1">
      <alignment horizontal="right"/>
    </xf>
    <xf numFmtId="165" fontId="8" fillId="7" borderId="3" xfId="6" applyFont="1" applyFill="1" applyBorder="1">
      <alignment horizontal="right"/>
    </xf>
    <xf numFmtId="165" fontId="6" fillId="7" borderId="0" xfId="5" applyFont="1" applyFill="1" applyBorder="1">
      <alignment horizontal="right"/>
    </xf>
    <xf numFmtId="165" fontId="8" fillId="7" borderId="0" xfId="6" applyFont="1" applyFill="1" applyBorder="1">
      <alignment horizontal="right"/>
    </xf>
    <xf numFmtId="0" fontId="8" fillId="7" borderId="0" xfId="0" applyFont="1" applyFill="1" applyAlignment="1">
      <alignment horizontal="left" vertical="top" wrapText="1" indent="1"/>
    </xf>
    <xf numFmtId="0" fontId="8" fillId="7" borderId="0" xfId="0" applyFont="1" applyFill="1" applyAlignment="1">
      <alignment horizontal="left" vertical="top" wrapText="1" indent="4"/>
    </xf>
    <xf numFmtId="0" fontId="8" fillId="7" borderId="0" xfId="0" applyFont="1" applyFill="1" applyAlignment="1">
      <alignment horizontal="left" indent="1"/>
    </xf>
    <xf numFmtId="0" fontId="8" fillId="8" borderId="0" xfId="0" applyFont="1" applyFill="1" applyAlignment="1">
      <alignment horizontal="left" vertical="top" wrapText="1" indent="2"/>
    </xf>
    <xf numFmtId="165" fontId="6" fillId="8" borderId="0" xfId="5" applyFont="1" applyFill="1">
      <alignment horizontal="right"/>
    </xf>
    <xf numFmtId="165" fontId="8" fillId="8" borderId="0" xfId="6" applyFont="1" applyFill="1">
      <alignment horizontal="right"/>
    </xf>
    <xf numFmtId="0" fontId="8" fillId="7" borderId="0" xfId="0" applyFont="1" applyFill="1" applyAlignment="1">
      <alignment horizontal="left" indent="2"/>
    </xf>
    <xf numFmtId="0" fontId="8" fillId="7" borderId="0" xfId="0" applyFont="1" applyFill="1" applyAlignment="1">
      <alignment horizontal="left"/>
    </xf>
    <xf numFmtId="164" fontId="20" fillId="8" borderId="0" xfId="1" applyFont="1" applyFill="1" applyAlignment="1" applyProtection="1">
      <alignment vertical="top"/>
    </xf>
    <xf numFmtId="165" fontId="6" fillId="8" borderId="3" xfId="5" applyFont="1" applyFill="1" applyBorder="1">
      <alignment horizontal="right"/>
    </xf>
    <xf numFmtId="165" fontId="8" fillId="8" borderId="3" xfId="6" applyFont="1" applyFill="1" applyBorder="1">
      <alignment horizontal="right"/>
    </xf>
    <xf numFmtId="0" fontId="7" fillId="8" borderId="0" xfId="0" applyFont="1" applyFill="1" applyAlignment="1">
      <alignment vertical="top"/>
    </xf>
    <xf numFmtId="0" fontId="8" fillId="8" borderId="0" xfId="0" applyFont="1" applyFill="1" applyAlignment="1">
      <alignment wrapText="1"/>
    </xf>
    <xf numFmtId="0" fontId="6" fillId="8" borderId="0" xfId="0" applyFont="1" applyFill="1" applyAlignment="1">
      <alignment horizontal="right" wrapText="1"/>
    </xf>
    <xf numFmtId="164" fontId="20" fillId="8" borderId="0" xfId="1" applyFont="1" applyFill="1" applyAlignment="1" applyProtection="1">
      <alignment horizontal="left" vertical="top"/>
    </xf>
    <xf numFmtId="0" fontId="8" fillId="8" borderId="0" xfId="0" applyFont="1" applyFill="1" applyAlignment="1">
      <alignment horizontal="right" wrapText="1"/>
    </xf>
    <xf numFmtId="165" fontId="6" fillId="8" borderId="0" xfId="5" applyFont="1" applyFill="1" applyBorder="1">
      <alignment horizontal="right"/>
    </xf>
    <xf numFmtId="165" fontId="8" fillId="8" borderId="0" xfId="6" applyFont="1" applyFill="1" applyBorder="1">
      <alignment horizontal="right"/>
    </xf>
    <xf numFmtId="165" fontId="6" fillId="8" borderId="4" xfId="2" applyFont="1" applyFill="1" applyBorder="1">
      <alignment horizontal="right"/>
    </xf>
    <xf numFmtId="0" fontId="10" fillId="8" borderId="0" xfId="1" applyNumberFormat="1" applyFont="1" applyFill="1" applyAlignment="1" applyProtection="1">
      <alignment horizontal="center"/>
    </xf>
    <xf numFmtId="165" fontId="6" fillId="8" borderId="3" xfId="6" applyFont="1" applyFill="1" applyBorder="1">
      <alignment horizontal="right"/>
    </xf>
    <xf numFmtId="0" fontId="8" fillId="0" borderId="0" xfId="0" applyFont="1" applyAlignment="1">
      <alignment vertical="center" wrapText="1"/>
    </xf>
    <xf numFmtId="0" fontId="28" fillId="0" borderId="0" xfId="0" applyFont="1"/>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164" fontId="6" fillId="0" borderId="0" xfId="4" applyFont="1" applyAlignment="1">
      <alignment vertical="top" wrapText="1"/>
    </xf>
    <xf numFmtId="164" fontId="8" fillId="0" borderId="0" xfId="4" applyFont="1" applyAlignment="1">
      <alignment vertical="top" wrapText="1"/>
    </xf>
    <xf numFmtId="164" fontId="6" fillId="7" borderId="0" xfId="4" applyFont="1" applyFill="1" applyAlignment="1">
      <alignment vertical="top" wrapText="1"/>
    </xf>
    <xf numFmtId="165" fontId="8" fillId="7" borderId="0" xfId="2" applyFont="1" applyFill="1" applyAlignment="1">
      <alignment horizontal="left" vertical="top" wrapText="1"/>
    </xf>
    <xf numFmtId="164" fontId="8" fillId="0" borderId="0" xfId="4" applyFont="1" applyAlignment="1">
      <alignment vertical="center" wrapText="1"/>
    </xf>
    <xf numFmtId="164" fontId="33" fillId="0" borderId="0" xfId="4" applyFont="1"/>
    <xf numFmtId="1" fontId="33" fillId="0" borderId="0" xfId="4" applyNumberFormat="1" applyFont="1"/>
    <xf numFmtId="164" fontId="8" fillId="0" borderId="0" xfId="4" applyFont="1" applyAlignment="1">
      <alignment wrapText="1"/>
    </xf>
    <xf numFmtId="164" fontId="8" fillId="0" borderId="0" xfId="4" applyFont="1"/>
    <xf numFmtId="164" fontId="33" fillId="5" borderId="0" xfId="4" applyFont="1" applyFill="1" applyAlignment="1">
      <alignment horizontal="center"/>
    </xf>
    <xf numFmtId="0" fontId="34" fillId="0" borderId="0" xfId="0" applyFont="1" applyAlignment="1">
      <alignment vertical="center" wrapText="1"/>
    </xf>
    <xf numFmtId="0" fontId="34" fillId="3" borderId="0" xfId="0" applyFont="1" applyFill="1" applyAlignment="1">
      <alignment vertical="center" wrapText="1"/>
    </xf>
    <xf numFmtId="164" fontId="33" fillId="3" borderId="0" xfId="4" applyFont="1" applyFill="1"/>
    <xf numFmtId="164" fontId="8" fillId="3" borderId="0" xfId="4" applyFont="1" applyFill="1"/>
    <xf numFmtId="164" fontId="35" fillId="4" borderId="18" xfId="4" applyFont="1" applyFill="1" applyBorder="1" applyAlignment="1">
      <alignment horizontal="left" vertical="center"/>
    </xf>
    <xf numFmtId="164" fontId="35" fillId="0" borderId="0" xfId="4" applyFont="1" applyAlignment="1">
      <alignment vertical="top" wrapText="1"/>
    </xf>
    <xf numFmtId="164" fontId="8" fillId="0" borderId="2" xfId="4" applyFont="1" applyBorder="1" applyAlignment="1">
      <alignment vertical="top" wrapText="1"/>
    </xf>
    <xf numFmtId="164" fontId="6" fillId="0" borderId="2" xfId="4" applyFont="1" applyBorder="1" applyAlignment="1">
      <alignment horizontal="right" vertical="top" wrapText="1"/>
    </xf>
    <xf numFmtId="164" fontId="8" fillId="0" borderId="2" xfId="4" applyFont="1" applyBorder="1" applyAlignment="1">
      <alignment horizontal="right" vertical="top" wrapText="1"/>
    </xf>
    <xf numFmtId="1" fontId="2" fillId="0" borderId="0" xfId="0" applyNumberFormat="1" applyFont="1"/>
    <xf numFmtId="164" fontId="36" fillId="0" borderId="0" xfId="4" applyFont="1" applyAlignment="1">
      <alignment vertical="top" wrapText="1"/>
    </xf>
    <xf numFmtId="164" fontId="37" fillId="0" borderId="0" xfId="4" applyFont="1" applyAlignment="1">
      <alignment horizontal="right" vertical="top" wrapText="1"/>
    </xf>
    <xf numFmtId="164" fontId="6" fillId="0" borderId="0" xfId="4" applyFont="1" applyAlignment="1">
      <alignment horizontal="right" wrapText="1"/>
    </xf>
    <xf numFmtId="164" fontId="8" fillId="0" borderId="0" xfId="4" applyFont="1" applyAlignment="1">
      <alignment horizontal="left" vertical="top" wrapText="1" indent="1"/>
    </xf>
    <xf numFmtId="164" fontId="6" fillId="0" borderId="0" xfId="4" applyFont="1" applyAlignment="1">
      <alignment horizontal="right" vertical="top" wrapText="1"/>
    </xf>
    <xf numFmtId="164" fontId="8" fillId="0" borderId="0" xfId="4" applyFont="1" applyAlignment="1">
      <alignment horizontal="right" vertical="top" wrapText="1"/>
    </xf>
    <xf numFmtId="164" fontId="8" fillId="0" borderId="0" xfId="4" applyFont="1" applyAlignment="1">
      <alignment horizontal="left" indent="2"/>
    </xf>
    <xf numFmtId="164" fontId="8" fillId="6" borderId="0" xfId="4" applyFont="1" applyFill="1"/>
    <xf numFmtId="164" fontId="8" fillId="6" borderId="0" xfId="4" applyFont="1" applyFill="1" applyAlignment="1">
      <alignment horizontal="left" indent="2"/>
    </xf>
    <xf numFmtId="165" fontId="6" fillId="6" borderId="0" xfId="2" applyFont="1" applyFill="1">
      <alignment horizontal="right"/>
    </xf>
    <xf numFmtId="165" fontId="8" fillId="6" borderId="0" xfId="3" applyFont="1" applyFill="1">
      <alignment horizontal="right"/>
    </xf>
    <xf numFmtId="164" fontId="6" fillId="0" borderId="0" xfId="4" applyFont="1"/>
    <xf numFmtId="164" fontId="6" fillId="0" borderId="0" xfId="4" applyFont="1" applyAlignment="1">
      <alignment horizontal="left" vertical="top" wrapText="1"/>
    </xf>
    <xf numFmtId="164" fontId="8" fillId="0" borderId="0" xfId="4" applyFont="1" applyAlignment="1">
      <alignment horizontal="left" vertical="top" wrapText="1" indent="2"/>
    </xf>
    <xf numFmtId="164" fontId="18" fillId="9" borderId="0" xfId="4" applyFill="1"/>
    <xf numFmtId="1" fontId="18" fillId="9" borderId="0" xfId="4" applyNumberFormat="1" applyFill="1"/>
    <xf numFmtId="0" fontId="8"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165" fontId="6" fillId="0" borderId="0" xfId="2" applyFont="1" applyFill="1" applyBorder="1">
      <alignment horizontal="right"/>
    </xf>
    <xf numFmtId="165" fontId="8" fillId="0" borderId="0" xfId="3" applyFont="1" applyFill="1" applyBorder="1">
      <alignment horizontal="right"/>
    </xf>
    <xf numFmtId="164" fontId="8" fillId="0" borderId="0" xfId="4" applyFont="1" applyAlignment="1">
      <alignment vertical="top"/>
    </xf>
    <xf numFmtId="164" fontId="8" fillId="0" borderId="0" xfId="4" applyFont="1" applyAlignment="1">
      <alignment horizontal="left" indent="1"/>
    </xf>
    <xf numFmtId="164" fontId="8" fillId="0" borderId="0" xfId="4" applyFont="1" applyAlignment="1">
      <alignment horizontal="right" wrapText="1"/>
    </xf>
    <xf numFmtId="164" fontId="19" fillId="0" borderId="0" xfId="4" applyFont="1" applyAlignment="1">
      <alignment vertical="top" wrapText="1"/>
    </xf>
    <xf numFmtId="164" fontId="8" fillId="0" borderId="0" xfId="4" applyFont="1" applyAlignment="1">
      <alignment horizontal="left" wrapText="1"/>
    </xf>
    <xf numFmtId="165" fontId="8" fillId="0" borderId="0" xfId="4" applyNumberFormat="1" applyFont="1"/>
    <xf numFmtId="164" fontId="8" fillId="0" borderId="0" xfId="4" applyFont="1" applyAlignment="1">
      <alignment horizontal="right"/>
    </xf>
    <xf numFmtId="164" fontId="8" fillId="0" borderId="0" xfId="4" applyFont="1" applyAlignment="1">
      <alignment horizontal="left" vertical="center" indent="2"/>
    </xf>
    <xf numFmtId="164" fontId="33" fillId="10" borderId="0" xfId="4" applyFont="1" applyFill="1"/>
    <xf numFmtId="164" fontId="38" fillId="0" borderId="0" xfId="4" applyFont="1" applyAlignment="1">
      <alignment vertical="top" wrapText="1"/>
    </xf>
    <xf numFmtId="164" fontId="39" fillId="0" borderId="0" xfId="4" applyFont="1" applyAlignment="1">
      <alignment wrapText="1"/>
    </xf>
    <xf numFmtId="164" fontId="39" fillId="0" borderId="0" xfId="4" applyFont="1"/>
    <xf numFmtId="164" fontId="39" fillId="0" borderId="0" xfId="4" applyFont="1" applyAlignment="1">
      <alignment horizontal="right" wrapText="1"/>
    </xf>
    <xf numFmtId="164" fontId="18" fillId="0" borderId="0" xfId="4"/>
    <xf numFmtId="1" fontId="18" fillId="0" borderId="0" xfId="4" applyNumberFormat="1"/>
    <xf numFmtId="0" fontId="0" fillId="0" borderId="0" xfId="0" applyAlignment="1">
      <alignment wrapText="1"/>
    </xf>
    <xf numFmtId="164" fontId="18" fillId="10" borderId="0" xfId="4" applyFill="1"/>
    <xf numFmtId="165" fontId="8" fillId="0" borderId="0" xfId="2" applyFont="1" applyFill="1" applyBorder="1">
      <alignment horizontal="right"/>
    </xf>
    <xf numFmtId="165" fontId="8" fillId="0" borderId="4" xfId="2" applyFont="1" applyFill="1" applyBorder="1">
      <alignment horizontal="right"/>
    </xf>
    <xf numFmtId="165" fontId="6" fillId="0" borderId="5" xfId="2" applyFont="1" applyFill="1" applyBorder="1">
      <alignment horizontal="right"/>
    </xf>
    <xf numFmtId="165" fontId="8" fillId="0" borderId="5" xfId="2" applyFont="1" applyFill="1" applyBorder="1">
      <alignment horizontal="right"/>
    </xf>
    <xf numFmtId="165" fontId="8" fillId="0" borderId="3" xfId="2" applyFont="1" applyFill="1" applyBorder="1">
      <alignment horizontal="right"/>
    </xf>
    <xf numFmtId="0" fontId="41" fillId="0" borderId="0" xfId="0" applyFont="1"/>
    <xf numFmtId="0" fontId="39" fillId="0" borderId="0" xfId="0" applyFont="1" applyAlignment="1">
      <alignment horizontal="left"/>
    </xf>
    <xf numFmtId="165" fontId="41" fillId="0" borderId="0" xfId="2" applyFont="1" applyFill="1" applyBorder="1">
      <alignment horizontal="right"/>
    </xf>
    <xf numFmtId="164" fontId="8" fillId="0" borderId="0" xfId="4" applyFont="1" applyAlignment="1">
      <alignment horizontal="left" wrapText="1" indent="1"/>
    </xf>
    <xf numFmtId="164" fontId="42" fillId="0" borderId="0" xfId="4" applyFont="1" applyAlignment="1">
      <alignment horizontal="right" vertical="top" wrapText="1"/>
    </xf>
    <xf numFmtId="0" fontId="31" fillId="0" borderId="0" xfId="0" applyFont="1"/>
    <xf numFmtId="1" fontId="33" fillId="5" borderId="0" xfId="4" applyNumberFormat="1" applyFont="1" applyFill="1" applyAlignment="1">
      <alignment horizontal="center"/>
    </xf>
    <xf numFmtId="164" fontId="35" fillId="4" borderId="19" xfId="4" applyFont="1" applyFill="1" applyBorder="1" applyAlignment="1">
      <alignment horizontal="left" vertical="center"/>
    </xf>
    <xf numFmtId="164" fontId="6" fillId="8" borderId="0" xfId="4" applyFont="1" applyFill="1"/>
    <xf numFmtId="164" fontId="8" fillId="8" borderId="0" xfId="4" applyFont="1" applyFill="1"/>
    <xf numFmtId="0" fontId="6" fillId="8" borderId="0" xfId="4" applyNumberFormat="1" applyFont="1" applyFill="1" applyAlignment="1">
      <alignment horizontal="right"/>
    </xf>
    <xf numFmtId="0" fontId="8" fillId="8" borderId="0" xfId="4" applyNumberFormat="1" applyFont="1" applyFill="1" applyAlignment="1">
      <alignment horizontal="right"/>
    </xf>
    <xf numFmtId="164" fontId="8" fillId="8" borderId="2" xfId="4" applyFont="1" applyFill="1" applyBorder="1"/>
    <xf numFmtId="164" fontId="6" fillId="8" borderId="2" xfId="4" applyFont="1" applyFill="1" applyBorder="1" applyAlignment="1">
      <alignment horizontal="right"/>
    </xf>
    <xf numFmtId="164" fontId="8" fillId="8" borderId="2" xfId="4" applyFont="1" applyFill="1" applyBorder="1" applyAlignment="1">
      <alignment horizontal="right"/>
    </xf>
    <xf numFmtId="164" fontId="6" fillId="8" borderId="0" xfId="4" applyFont="1" applyFill="1" applyAlignment="1">
      <alignment horizontal="right"/>
    </xf>
    <xf numFmtId="164" fontId="8" fillId="8" borderId="0" xfId="4" applyFont="1" applyFill="1" applyAlignment="1">
      <alignment horizontal="right"/>
    </xf>
    <xf numFmtId="164" fontId="36" fillId="8" borderId="0" xfId="4" applyFont="1" applyFill="1" applyAlignment="1">
      <alignment vertical="top" wrapText="1"/>
    </xf>
    <xf numFmtId="164" fontId="8" fillId="8" borderId="0" xfId="4" applyFont="1" applyFill="1" applyAlignment="1">
      <alignment horizontal="left" indent="1"/>
    </xf>
    <xf numFmtId="164" fontId="6" fillId="8" borderId="0" xfId="4" applyFont="1" applyFill="1" applyAlignment="1">
      <alignment wrapText="1"/>
    </xf>
    <xf numFmtId="164" fontId="8" fillId="8" borderId="0" xfId="4" applyFont="1" applyFill="1" applyAlignment="1">
      <alignment horizontal="left" indent="2"/>
    </xf>
    <xf numFmtId="164" fontId="8" fillId="7" borderId="0" xfId="4" applyFont="1" applyFill="1" applyAlignment="1">
      <alignment horizontal="left" vertical="top" wrapText="1" indent="2"/>
    </xf>
    <xf numFmtId="165" fontId="6" fillId="7" borderId="0" xfId="2" applyFont="1" applyFill="1">
      <alignment horizontal="right"/>
    </xf>
    <xf numFmtId="165" fontId="8" fillId="7" borderId="0" xfId="3" applyFont="1" applyFill="1">
      <alignment horizontal="right"/>
    </xf>
    <xf numFmtId="164" fontId="6" fillId="7" borderId="0" xfId="4" applyFont="1" applyFill="1"/>
    <xf numFmtId="164" fontId="6" fillId="7" borderId="0" xfId="4" applyFont="1" applyFill="1" applyAlignment="1">
      <alignment wrapText="1"/>
    </xf>
    <xf numFmtId="165" fontId="6" fillId="7" borderId="0" xfId="2" applyFont="1" applyFill="1" applyBorder="1">
      <alignment horizontal="right"/>
    </xf>
    <xf numFmtId="165" fontId="8" fillId="7" borderId="0" xfId="3" applyFont="1" applyFill="1" applyBorder="1">
      <alignment horizontal="right"/>
    </xf>
    <xf numFmtId="0" fontId="2" fillId="8" borderId="0" xfId="0" applyFont="1" applyFill="1" applyAlignment="1">
      <alignment wrapText="1"/>
    </xf>
    <xf numFmtId="0" fontId="6" fillId="8" borderId="0" xfId="0" applyFont="1" applyFill="1" applyAlignment="1">
      <alignment horizontal="left" indent="1"/>
    </xf>
    <xf numFmtId="165" fontId="6" fillId="11" borderId="0" xfId="2" applyFont="1" applyFill="1">
      <alignment horizontal="right"/>
    </xf>
    <xf numFmtId="165" fontId="8" fillId="11" borderId="0" xfId="3" applyFont="1" applyFill="1">
      <alignment horizontal="right"/>
    </xf>
    <xf numFmtId="164" fontId="8" fillId="8" borderId="0" xfId="4" applyFont="1" applyFill="1" applyAlignment="1">
      <alignment horizontal="left" indent="3"/>
    </xf>
    <xf numFmtId="164" fontId="8" fillId="8" borderId="0" xfId="4" applyFont="1" applyFill="1" applyAlignment="1">
      <alignment vertical="top" wrapText="1"/>
    </xf>
    <xf numFmtId="164" fontId="6" fillId="8" borderId="0" xfId="4" applyFont="1" applyFill="1" applyAlignment="1">
      <alignment vertical="top" wrapText="1"/>
    </xf>
    <xf numFmtId="164" fontId="16" fillId="0" borderId="0" xfId="4" applyFont="1" applyAlignment="1">
      <alignment horizontal="left" wrapText="1"/>
    </xf>
    <xf numFmtId="164" fontId="16" fillId="0" borderId="0" xfId="4" applyFont="1"/>
    <xf numFmtId="164" fontId="8" fillId="8" borderId="0" xfId="4" applyFont="1" applyFill="1" applyAlignment="1">
      <alignment horizontal="left" vertical="top" wrapText="1"/>
    </xf>
    <xf numFmtId="164" fontId="8" fillId="11" borderId="0" xfId="4" applyFont="1" applyFill="1"/>
    <xf numFmtId="164" fontId="6" fillId="11" borderId="0" xfId="4" applyFont="1" applyFill="1" applyAlignment="1">
      <alignment horizontal="right"/>
    </xf>
    <xf numFmtId="164" fontId="8" fillId="11" borderId="0" xfId="4" applyFont="1" applyFill="1" applyAlignment="1">
      <alignment horizontal="right"/>
    </xf>
    <xf numFmtId="164" fontId="8" fillId="8" borderId="0" xfId="4" applyFont="1" applyFill="1" applyAlignment="1">
      <alignment wrapText="1"/>
    </xf>
    <xf numFmtId="164" fontId="8" fillId="8" borderId="0" xfId="4" applyFont="1" applyFill="1" applyAlignment="1">
      <alignment horizontal="left"/>
    </xf>
    <xf numFmtId="164" fontId="19" fillId="8" borderId="0" xfId="4" applyFont="1" applyFill="1" applyAlignment="1">
      <alignment vertical="top" wrapText="1"/>
    </xf>
    <xf numFmtId="164" fontId="6" fillId="7" borderId="0" xfId="4" applyFont="1" applyFill="1" applyAlignment="1">
      <alignment horizontal="right" vertical="top" wrapText="1"/>
    </xf>
    <xf numFmtId="164" fontId="8" fillId="7" borderId="0" xfId="4" applyFont="1" applyFill="1" applyAlignment="1">
      <alignment horizontal="right" vertical="top" wrapText="1"/>
    </xf>
    <xf numFmtId="164" fontId="8" fillId="7" borderId="0" xfId="4" applyFont="1" applyFill="1" applyAlignment="1">
      <alignment vertical="top" wrapText="1"/>
    </xf>
    <xf numFmtId="164" fontId="43" fillId="8" borderId="0" xfId="4" applyFont="1" applyFill="1" applyAlignment="1">
      <alignment vertical="top" wrapText="1"/>
    </xf>
    <xf numFmtId="164" fontId="6" fillId="8" borderId="0" xfId="4" applyFont="1" applyFill="1" applyAlignment="1">
      <alignment vertical="top"/>
    </xf>
    <xf numFmtId="164" fontId="8" fillId="12" borderId="0" xfId="4" applyFont="1" applyFill="1"/>
    <xf numFmtId="164" fontId="6" fillId="11" borderId="0" xfId="4" applyFont="1" applyFill="1"/>
    <xf numFmtId="164" fontId="39" fillId="0" borderId="0" xfId="4" applyFont="1" applyAlignment="1">
      <alignment vertical="top" wrapText="1"/>
    </xf>
    <xf numFmtId="164" fontId="8" fillId="11" borderId="0" xfId="4" applyFont="1" applyFill="1" applyAlignment="1">
      <alignment vertical="top" wrapText="1"/>
    </xf>
    <xf numFmtId="165" fontId="8" fillId="8" borderId="0" xfId="2" applyFont="1" applyFill="1" applyAlignment="1">
      <alignment horizontal="left"/>
    </xf>
    <xf numFmtId="0" fontId="0" fillId="8" borderId="0" xfId="0" applyFill="1" applyAlignment="1">
      <alignment wrapText="1"/>
    </xf>
    <xf numFmtId="1" fontId="18" fillId="10" borderId="0" xfId="4" applyNumberFormat="1" applyFill="1"/>
    <xf numFmtId="0" fontId="6" fillId="8" borderId="0" xfId="0" applyFont="1" applyFill="1" applyAlignment="1">
      <alignment horizontal="left" wrapText="1"/>
    </xf>
    <xf numFmtId="0" fontId="6" fillId="8" borderId="0" xfId="0" applyFont="1" applyFill="1" applyAlignment="1">
      <alignment horizontal="right"/>
    </xf>
    <xf numFmtId="164" fontId="6" fillId="8" borderId="0" xfId="4" applyFont="1" applyFill="1" applyAlignment="1">
      <alignment horizontal="right" vertical="top" wrapText="1"/>
    </xf>
    <xf numFmtId="0" fontId="8" fillId="8" borderId="0" xfId="0" applyFont="1" applyFill="1" applyAlignment="1">
      <alignment horizontal="left" indent="3"/>
    </xf>
    <xf numFmtId="165" fontId="8" fillId="8" borderId="0" xfId="2" applyFont="1" applyFill="1" applyBorder="1">
      <alignment horizontal="right"/>
    </xf>
    <xf numFmtId="165" fontId="8" fillId="8" borderId="4" xfId="2" applyFont="1" applyFill="1" applyBorder="1">
      <alignment horizontal="right"/>
    </xf>
    <xf numFmtId="165" fontId="8" fillId="8" borderId="5" xfId="2" applyFont="1" applyFill="1" applyBorder="1">
      <alignment horizontal="right"/>
    </xf>
    <xf numFmtId="165" fontId="8" fillId="8" borderId="3" xfId="2" applyFont="1" applyFill="1" applyBorder="1">
      <alignment horizontal="right"/>
    </xf>
    <xf numFmtId="164" fontId="8" fillId="8" borderId="0" xfId="4" applyFont="1" applyFill="1" applyAlignment="1">
      <alignment horizontal="left" wrapText="1" indent="1"/>
    </xf>
    <xf numFmtId="0" fontId="2" fillId="7" borderId="0" xfId="0" applyFont="1" applyFill="1"/>
    <xf numFmtId="1" fontId="2" fillId="7" borderId="0" xfId="0" applyNumberFormat="1" applyFont="1" applyFill="1"/>
    <xf numFmtId="164" fontId="36" fillId="8" borderId="0" xfId="4" applyFont="1" applyFill="1"/>
    <xf numFmtId="164" fontId="19" fillId="11" borderId="0" xfId="4" applyFont="1" applyFill="1" applyAlignment="1">
      <alignment vertical="top" wrapText="1"/>
    </xf>
    <xf numFmtId="165" fontId="8" fillId="8" borderId="0" xfId="4" applyNumberFormat="1" applyFont="1" applyFill="1"/>
    <xf numFmtId="164" fontId="8" fillId="8" borderId="0" xfId="4" applyFont="1" applyFill="1" applyAlignment="1">
      <alignment horizontal="left" wrapText="1"/>
    </xf>
    <xf numFmtId="0" fontId="6" fillId="0" borderId="0" xfId="4" applyNumberFormat="1" applyFont="1" applyAlignment="1">
      <alignment horizontal="right" wrapText="1"/>
    </xf>
    <xf numFmtId="0" fontId="8" fillId="0" borderId="0" xfId="4" applyNumberFormat="1" applyFont="1" applyAlignment="1">
      <alignment horizontal="right" wrapText="1"/>
    </xf>
    <xf numFmtId="164" fontId="6" fillId="0" borderId="0" xfId="4" applyFont="1" applyAlignment="1">
      <alignment vertical="center" wrapText="1"/>
    </xf>
    <xf numFmtId="164" fontId="28" fillId="0" borderId="0" xfId="4" applyFont="1"/>
    <xf numFmtId="164" fontId="6" fillId="0" borderId="0" xfId="4" applyFont="1" applyAlignment="1">
      <alignment vertical="center"/>
    </xf>
    <xf numFmtId="164" fontId="28" fillId="0" borderId="0" xfId="4" applyFont="1" applyAlignment="1">
      <alignment vertical="center"/>
    </xf>
    <xf numFmtId="164" fontId="8" fillId="0" borderId="20" xfId="4" applyFont="1" applyBorder="1"/>
    <xf numFmtId="164" fontId="6" fillId="0" borderId="20" xfId="4" applyFont="1" applyBorder="1" applyAlignment="1">
      <alignment horizontal="right" vertical="center" wrapText="1"/>
    </xf>
    <xf numFmtId="164" fontId="8" fillId="0" borderId="21" xfId="4" applyFont="1" applyBorder="1"/>
    <xf numFmtId="164" fontId="6" fillId="0" borderId="21" xfId="4" applyFont="1" applyBorder="1" applyAlignment="1">
      <alignment horizontal="right"/>
    </xf>
    <xf numFmtId="1" fontId="8" fillId="0" borderId="0" xfId="4" applyNumberFormat="1" applyFont="1"/>
    <xf numFmtId="164" fontId="6" fillId="0" borderId="3" xfId="4" applyFont="1" applyBorder="1"/>
    <xf numFmtId="164" fontId="8" fillId="0" borderId="20" xfId="4" applyFont="1" applyBorder="1" applyAlignment="1">
      <alignment horizontal="right" vertical="center" wrapText="1"/>
    </xf>
    <xf numFmtId="164" fontId="8" fillId="0" borderId="21" xfId="4" applyFont="1" applyBorder="1" applyAlignment="1">
      <alignment horizontal="right"/>
    </xf>
    <xf numFmtId="165" fontId="8" fillId="0" borderId="0" xfId="2" applyFont="1" applyFill="1">
      <alignment horizontal="right"/>
    </xf>
    <xf numFmtId="164" fontId="8" fillId="0" borderId="3" xfId="4" applyFont="1" applyBorder="1"/>
    <xf numFmtId="164" fontId="8" fillId="0" borderId="0" xfId="4" applyFont="1" applyAlignment="1">
      <alignment vertical="center"/>
    </xf>
    <xf numFmtId="164" fontId="8" fillId="0" borderId="20" xfId="4" applyFont="1" applyBorder="1" applyAlignment="1">
      <alignment vertical="center"/>
    </xf>
    <xf numFmtId="164" fontId="6" fillId="0" borderId="20" xfId="4" applyFont="1" applyBorder="1"/>
    <xf numFmtId="164" fontId="6" fillId="0" borderId="21" xfId="4" applyFont="1" applyBorder="1" applyAlignment="1">
      <alignment vertical="center"/>
    </xf>
    <xf numFmtId="164" fontId="6" fillId="0" borderId="21" xfId="4" applyFont="1" applyBorder="1" applyAlignment="1">
      <alignment horizontal="right" wrapText="1"/>
    </xf>
    <xf numFmtId="164" fontId="8" fillId="0" borderId="22" xfId="4" applyFont="1" applyBorder="1" applyAlignment="1">
      <alignment horizontal="left" vertical="center" indent="2"/>
    </xf>
    <xf numFmtId="165" fontId="6" fillId="0" borderId="22" xfId="2" applyFont="1" applyFill="1" applyBorder="1">
      <alignment horizontal="right"/>
    </xf>
    <xf numFmtId="165" fontId="8" fillId="0" borderId="22" xfId="2" applyFont="1" applyFill="1" applyBorder="1">
      <alignment horizontal="right"/>
    </xf>
    <xf numFmtId="164" fontId="6" fillId="0" borderId="4" xfId="4" applyFont="1" applyBorder="1" applyAlignment="1">
      <alignment vertical="center"/>
    </xf>
    <xf numFmtId="164" fontId="6" fillId="0" borderId="4" xfId="4" applyFont="1" applyBorder="1"/>
    <xf numFmtId="164" fontId="6" fillId="0" borderId="5" xfId="4" applyFont="1" applyBorder="1"/>
    <xf numFmtId="164" fontId="6" fillId="0" borderId="0" xfId="4" applyFont="1" applyAlignment="1">
      <alignment horizontal="right"/>
    </xf>
    <xf numFmtId="164" fontId="6" fillId="0" borderId="20" xfId="4" applyFont="1" applyBorder="1" applyAlignment="1">
      <alignment horizontal="right" wrapText="1"/>
    </xf>
    <xf numFmtId="0" fontId="6" fillId="0" borderId="20" xfId="4" applyNumberFormat="1" applyFont="1" applyBorder="1" applyAlignment="1">
      <alignment horizontal="right" wrapText="1"/>
    </xf>
    <xf numFmtId="0" fontId="8" fillId="0" borderId="20" xfId="4" applyNumberFormat="1" applyFont="1" applyBorder="1" applyAlignment="1">
      <alignment horizontal="right" wrapText="1"/>
    </xf>
    <xf numFmtId="164" fontId="36" fillId="0" borderId="0" xfId="4" applyFont="1" applyAlignment="1">
      <alignment vertical="center" wrapText="1"/>
    </xf>
    <xf numFmtId="164" fontId="8" fillId="0" borderId="0" xfId="4" applyFont="1" applyAlignment="1">
      <alignment horizontal="center" vertical="center" wrapText="1"/>
    </xf>
    <xf numFmtId="164" fontId="8" fillId="0" borderId="0" xfId="4" applyFont="1" applyAlignment="1">
      <alignment horizontal="left" vertical="center" wrapText="1" indent="1"/>
    </xf>
    <xf numFmtId="164" fontId="19" fillId="0" borderId="0" xfId="4" applyFont="1" applyAlignment="1">
      <alignment vertical="center" wrapText="1"/>
    </xf>
    <xf numFmtId="164" fontId="44" fillId="0" borderId="0" xfId="4" applyFont="1"/>
    <xf numFmtId="49" fontId="45" fillId="0" borderId="0" xfId="4" applyNumberFormat="1" applyFont="1" applyAlignment="1">
      <alignment horizontal="right" vertical="top"/>
    </xf>
    <xf numFmtId="164" fontId="6" fillId="0" borderId="0" xfId="4" applyFont="1" applyAlignment="1">
      <alignment vertical="top"/>
    </xf>
    <xf numFmtId="164" fontId="8" fillId="0" borderId="0" xfId="4" applyFont="1" applyAlignment="1">
      <alignment horizontal="left" vertical="top" indent="2"/>
    </xf>
    <xf numFmtId="164" fontId="36" fillId="0" borderId="0" xfId="4" applyFont="1" applyAlignment="1">
      <alignment vertical="top"/>
    </xf>
    <xf numFmtId="164" fontId="36" fillId="0" borderId="0" xfId="4" applyFont="1"/>
    <xf numFmtId="164" fontId="46" fillId="0" borderId="0" xfId="4" applyFont="1" applyAlignment="1">
      <alignment vertical="top" wrapText="1"/>
    </xf>
    <xf numFmtId="164" fontId="8" fillId="0" borderId="0" xfId="4" applyFont="1" applyAlignment="1">
      <alignment horizontal="left" vertical="center" wrapText="1"/>
    </xf>
    <xf numFmtId="164" fontId="39" fillId="0" borderId="0" xfId="4" applyFont="1" applyAlignment="1">
      <alignment vertical="top"/>
    </xf>
    <xf numFmtId="165" fontId="8" fillId="6" borderId="0" xfId="2" applyFont="1" applyFill="1" applyBorder="1">
      <alignment horizontal="right"/>
    </xf>
    <xf numFmtId="164" fontId="8" fillId="0" borderId="0" xfId="4" applyFont="1" applyAlignment="1">
      <alignment horizontal="left" vertical="top" indent="1"/>
    </xf>
    <xf numFmtId="164" fontId="6" fillId="0" borderId="3" xfId="4" applyFont="1" applyBorder="1" applyAlignment="1">
      <alignment horizontal="left" wrapText="1"/>
    </xf>
    <xf numFmtId="164" fontId="6" fillId="0" borderId="0" xfId="4" applyFont="1" applyAlignment="1">
      <alignment horizontal="left" wrapText="1"/>
    </xf>
    <xf numFmtId="164" fontId="6" fillId="0" borderId="0" xfId="4" applyFont="1" applyAlignment="1">
      <alignment wrapText="1"/>
    </xf>
    <xf numFmtId="164" fontId="6" fillId="0" borderId="3" xfId="4" applyFont="1" applyBorder="1" applyAlignment="1">
      <alignment wrapText="1"/>
    </xf>
    <xf numFmtId="164" fontId="8" fillId="0" borderId="3" xfId="4" applyFont="1" applyBorder="1" applyAlignment="1">
      <alignment wrapText="1"/>
    </xf>
    <xf numFmtId="0" fontId="4" fillId="0" borderId="0" xfId="0" quotePrefix="1" applyFont="1"/>
    <xf numFmtId="164" fontId="8" fillId="6" borderId="3" xfId="4" applyFont="1" applyFill="1" applyBorder="1" applyAlignment="1">
      <alignment wrapText="1"/>
    </xf>
    <xf numFmtId="165" fontId="6" fillId="6" borderId="3" xfId="2" applyFont="1" applyFill="1" applyBorder="1">
      <alignment horizontal="right"/>
    </xf>
    <xf numFmtId="164" fontId="48" fillId="0" borderId="0" xfId="4" applyFont="1"/>
    <xf numFmtId="164" fontId="39" fillId="0" borderId="0" xfId="4" applyFont="1" applyAlignment="1">
      <alignment horizontal="left" vertical="top" wrapText="1"/>
    </xf>
    <xf numFmtId="0" fontId="27" fillId="0" borderId="0" xfId="0" applyFont="1" applyAlignment="1">
      <alignment horizontal="left"/>
    </xf>
    <xf numFmtId="164" fontId="6" fillId="0" borderId="20" xfId="4" applyFont="1" applyBorder="1" applyAlignment="1">
      <alignment horizontal="left" wrapText="1"/>
    </xf>
    <xf numFmtId="164" fontId="8" fillId="0" borderId="20" xfId="4" applyFont="1" applyBorder="1" applyAlignment="1">
      <alignment horizontal="right" wrapText="1"/>
    </xf>
    <xf numFmtId="164" fontId="43" fillId="0" borderId="0" xfId="4" applyFont="1"/>
    <xf numFmtId="1" fontId="43" fillId="0" borderId="0" xfId="4" applyNumberFormat="1" applyFont="1"/>
    <xf numFmtId="164" fontId="6" fillId="0" borderId="21" xfId="4" applyFont="1" applyBorder="1" applyAlignment="1">
      <alignment wrapText="1"/>
    </xf>
    <xf numFmtId="164" fontId="8" fillId="0" borderId="3" xfId="4" applyFont="1" applyBorder="1" applyAlignment="1">
      <alignment horizontal="left" wrapText="1"/>
    </xf>
    <xf numFmtId="164" fontId="6" fillId="0" borderId="0" xfId="4" applyFont="1" applyAlignment="1">
      <alignment horizontal="right" vertical="center"/>
    </xf>
    <xf numFmtId="164" fontId="49" fillId="0" borderId="0" xfId="4" applyFont="1"/>
    <xf numFmtId="0" fontId="50" fillId="0" borderId="0" xfId="0" applyFont="1"/>
    <xf numFmtId="0" fontId="10" fillId="0" borderId="0" xfId="0" applyFont="1"/>
    <xf numFmtId="164" fontId="51" fillId="0" borderId="0" xfId="4" applyFont="1" applyAlignment="1">
      <alignment horizontal="left" vertical="center" wrapText="1"/>
    </xf>
    <xf numFmtId="164" fontId="51" fillId="0" borderId="0" xfId="4" applyFont="1" applyAlignment="1">
      <alignment vertical="top" wrapText="1"/>
    </xf>
    <xf numFmtId="164" fontId="52" fillId="0" borderId="0" xfId="4" applyFont="1" applyAlignment="1">
      <alignment horizontal="right" vertical="top" wrapText="1"/>
    </xf>
    <xf numFmtId="164" fontId="37" fillId="0" borderId="0" xfId="4" applyFont="1"/>
    <xf numFmtId="165" fontId="21" fillId="0" borderId="0" xfId="2" applyFont="1" applyFill="1">
      <alignment horizontal="right"/>
    </xf>
    <xf numFmtId="165" fontId="8" fillId="0" borderId="3" xfId="2" applyFont="1" applyBorder="1">
      <alignment horizontal="right"/>
    </xf>
    <xf numFmtId="164" fontId="8" fillId="0" borderId="0" xfId="4" applyFont="1" applyAlignment="1">
      <alignment horizontal="left"/>
    </xf>
    <xf numFmtId="164" fontId="8" fillId="0" borderId="0" xfId="4" applyFont="1" applyAlignment="1">
      <alignment horizontal="left" vertical="top"/>
    </xf>
    <xf numFmtId="165" fontId="8" fillId="0" borderId="0" xfId="4" applyNumberFormat="1" applyFont="1" applyAlignment="1">
      <alignment horizontal="right" vertical="top" wrapText="1"/>
    </xf>
    <xf numFmtId="164" fontId="36" fillId="6" borderId="0" xfId="4" applyFont="1" applyFill="1"/>
    <xf numFmtId="164" fontId="6" fillId="6" borderId="0" xfId="4" applyFont="1" applyFill="1" applyAlignment="1">
      <alignment vertical="center"/>
    </xf>
    <xf numFmtId="164" fontId="6" fillId="6" borderId="20" xfId="4" applyFont="1" applyFill="1" applyBorder="1"/>
    <xf numFmtId="164" fontId="6" fillId="6" borderId="0" xfId="4" applyFont="1" applyFill="1"/>
    <xf numFmtId="0" fontId="6" fillId="6" borderId="0" xfId="4" applyNumberFormat="1" applyFont="1" applyFill="1" applyAlignment="1">
      <alignment horizontal="right" vertical="center"/>
    </xf>
    <xf numFmtId="0" fontId="8" fillId="6" borderId="0" xfId="4" applyNumberFormat="1" applyFont="1" applyFill="1" applyAlignment="1">
      <alignment horizontal="right" wrapText="1"/>
    </xf>
    <xf numFmtId="164" fontId="6" fillId="6" borderId="21" xfId="4" applyFont="1" applyFill="1" applyBorder="1"/>
    <xf numFmtId="164" fontId="6" fillId="6" borderId="21" xfId="4" applyFont="1" applyFill="1" applyBorder="1" applyAlignment="1">
      <alignment horizontal="right" vertical="center"/>
    </xf>
    <xf numFmtId="165" fontId="8" fillId="6" borderId="21" xfId="3" applyFont="1" applyFill="1" applyBorder="1">
      <alignment horizontal="right"/>
    </xf>
    <xf numFmtId="164" fontId="8" fillId="6" borderId="4" xfId="4" applyFont="1" applyFill="1" applyBorder="1" applyAlignment="1">
      <alignment horizontal="left" indent="2"/>
    </xf>
    <xf numFmtId="165" fontId="6" fillId="6" borderId="4" xfId="2" applyFont="1" applyFill="1" applyBorder="1">
      <alignment horizontal="right"/>
    </xf>
    <xf numFmtId="165" fontId="8" fillId="6" borderId="4" xfId="3" applyFont="1" applyFill="1" applyBorder="1">
      <alignment horizontal="right"/>
    </xf>
    <xf numFmtId="164" fontId="8" fillId="6" borderId="0" xfId="4" applyFont="1" applyFill="1" applyAlignment="1">
      <alignment vertical="top" wrapText="1"/>
    </xf>
    <xf numFmtId="164" fontId="6" fillId="6" borderId="0" xfId="4" applyFont="1" applyFill="1" applyAlignment="1">
      <alignment vertical="top" wrapText="1"/>
    </xf>
    <xf numFmtId="164" fontId="8" fillId="6" borderId="0" xfId="4" applyFont="1" applyFill="1" applyAlignment="1">
      <alignment horizontal="left" vertical="center" indent="2"/>
    </xf>
    <xf numFmtId="165" fontId="8" fillId="6" borderId="3" xfId="3" applyFont="1" applyFill="1" applyBorder="1">
      <alignment horizontal="right"/>
    </xf>
    <xf numFmtId="164" fontId="8" fillId="6" borderId="0" xfId="4" applyFont="1" applyFill="1" applyAlignment="1">
      <alignment vertical="center"/>
    </xf>
    <xf numFmtId="0" fontId="2" fillId="6" borderId="0" xfId="0" applyFont="1" applyFill="1"/>
    <xf numFmtId="164" fontId="8" fillId="0" borderId="0" xfId="4" applyFont="1" applyAlignment="1">
      <alignment horizontal="left" vertical="center"/>
    </xf>
    <xf numFmtId="164" fontId="8" fillId="6" borderId="2" xfId="4" applyFont="1" applyFill="1" applyBorder="1" applyAlignment="1">
      <alignment vertical="top" wrapText="1"/>
    </xf>
    <xf numFmtId="164" fontId="6" fillId="6" borderId="2" xfId="4" applyFont="1" applyFill="1" applyBorder="1" applyAlignment="1">
      <alignment horizontal="right" vertical="top" wrapText="1"/>
    </xf>
    <xf numFmtId="164" fontId="8" fillId="6" borderId="2" xfId="4" applyFont="1" applyFill="1" applyBorder="1" applyAlignment="1">
      <alignment horizontal="right" vertical="top" wrapText="1"/>
    </xf>
    <xf numFmtId="164" fontId="8" fillId="6" borderId="0" xfId="4" applyFont="1" applyFill="1" applyAlignment="1">
      <alignment horizontal="left" vertical="center"/>
    </xf>
    <xf numFmtId="164" fontId="8" fillId="6" borderId="0" xfId="4" applyFont="1" applyFill="1" applyAlignment="1">
      <alignment horizontal="left" vertical="center" indent="1"/>
    </xf>
    <xf numFmtId="164" fontId="19" fillId="6" borderId="0" xfId="4" applyFont="1" applyFill="1" applyAlignment="1">
      <alignment vertical="top" wrapText="1"/>
    </xf>
    <xf numFmtId="165" fontId="6" fillId="6" borderId="0" xfId="2" applyFont="1" applyFill="1" applyBorder="1">
      <alignment horizontal="right"/>
    </xf>
    <xf numFmtId="165" fontId="8" fillId="6" borderId="0" xfId="3" applyFont="1" applyFill="1" applyBorder="1">
      <alignment horizontal="right"/>
    </xf>
    <xf numFmtId="0" fontId="4" fillId="0" borderId="0" xfId="0" quotePrefix="1" applyFont="1" applyAlignment="1">
      <alignment vertical="top"/>
    </xf>
    <xf numFmtId="166" fontId="33" fillId="0" borderId="0" xfId="7" applyFont="1" applyFill="1"/>
    <xf numFmtId="166" fontId="33" fillId="0" borderId="0" xfId="7" applyFont="1"/>
    <xf numFmtId="9" fontId="33" fillId="0" borderId="0" xfId="8" applyFont="1"/>
    <xf numFmtId="164" fontId="6" fillId="0" borderId="21" xfId="4" applyFont="1" applyBorder="1" applyAlignment="1">
      <alignment horizontal="right" vertical="top" wrapText="1"/>
    </xf>
    <xf numFmtId="164" fontId="35" fillId="4" borderId="23" xfId="4" applyFont="1" applyFill="1" applyBorder="1" applyAlignment="1">
      <alignment horizontal="left" vertical="center"/>
    </xf>
    <xf numFmtId="164" fontId="8" fillId="8" borderId="5" xfId="4" applyFont="1" applyFill="1" applyBorder="1"/>
    <xf numFmtId="164" fontId="8" fillId="8" borderId="5" xfId="4" applyFont="1" applyFill="1" applyBorder="1" applyAlignment="1">
      <alignment vertical="top" wrapText="1"/>
    </xf>
    <xf numFmtId="0" fontId="6" fillId="8" borderId="5" xfId="4" applyNumberFormat="1" applyFont="1" applyFill="1" applyBorder="1" applyAlignment="1">
      <alignment horizontal="right"/>
    </xf>
    <xf numFmtId="0" fontId="8" fillId="8" borderId="5" xfId="4" applyNumberFormat="1" applyFont="1" applyFill="1" applyBorder="1" applyAlignment="1">
      <alignment horizontal="right"/>
    </xf>
    <xf numFmtId="164" fontId="8" fillId="8" borderId="2" xfId="4" applyFont="1" applyFill="1" applyBorder="1" applyAlignment="1">
      <alignment vertical="top" wrapText="1"/>
    </xf>
    <xf numFmtId="164" fontId="6" fillId="8" borderId="2" xfId="4" applyFont="1" applyFill="1" applyBorder="1" applyAlignment="1">
      <alignment horizontal="right" vertical="top" wrapText="1"/>
    </xf>
    <xf numFmtId="164" fontId="8" fillId="8" borderId="2" xfId="4" applyFont="1" applyFill="1" applyBorder="1" applyAlignment="1">
      <alignment horizontal="right" vertical="top" wrapText="1"/>
    </xf>
    <xf numFmtId="164" fontId="8" fillId="8" borderId="0" xfId="4" applyFont="1" applyFill="1" applyAlignment="1">
      <alignment horizontal="right" vertical="top" wrapText="1"/>
    </xf>
    <xf numFmtId="164" fontId="37" fillId="8" borderId="0" xfId="4" applyFont="1" applyFill="1" applyAlignment="1">
      <alignment vertical="top" wrapText="1"/>
    </xf>
    <xf numFmtId="164" fontId="8" fillId="8" borderId="0" xfId="4" applyFont="1" applyFill="1" applyAlignment="1">
      <alignment horizontal="left" vertical="top" wrapText="1" indent="1"/>
    </xf>
    <xf numFmtId="164" fontId="8" fillId="8" borderId="0" xfId="4" applyFont="1" applyFill="1" applyAlignment="1">
      <alignment vertical="center" wrapText="1"/>
    </xf>
    <xf numFmtId="164" fontId="8" fillId="8" borderId="0" xfId="4" applyFont="1" applyFill="1" applyAlignment="1">
      <alignment horizontal="left" vertical="top" wrapText="1" indent="2"/>
    </xf>
    <xf numFmtId="164" fontId="6" fillId="7" borderId="0" xfId="4" applyFont="1" applyFill="1" applyAlignment="1">
      <alignment vertical="top"/>
    </xf>
    <xf numFmtId="164" fontId="6" fillId="8" borderId="0" xfId="4" applyFont="1" applyFill="1" applyAlignment="1">
      <alignment vertical="center"/>
    </xf>
    <xf numFmtId="164" fontId="8" fillId="8" borderId="20" xfId="4" applyFont="1" applyFill="1" applyBorder="1"/>
    <xf numFmtId="164" fontId="6" fillId="8" borderId="20" xfId="4" applyFont="1" applyFill="1" applyBorder="1" applyAlignment="1">
      <alignment horizontal="right" vertical="center" wrapText="1"/>
    </xf>
    <xf numFmtId="164" fontId="8" fillId="8" borderId="21" xfId="4" applyFont="1" applyFill="1" applyBorder="1"/>
    <xf numFmtId="164" fontId="6" fillId="8" borderId="21" xfId="4" applyFont="1" applyFill="1" applyBorder="1" applyAlignment="1">
      <alignment horizontal="right" vertical="center"/>
    </xf>
    <xf numFmtId="164" fontId="8" fillId="8" borderId="4" xfId="4" applyFont="1" applyFill="1" applyBorder="1" applyAlignment="1">
      <alignment horizontal="left" vertical="top" wrapText="1" indent="2"/>
    </xf>
    <xf numFmtId="164" fontId="6" fillId="8" borderId="3" xfId="4" applyFont="1" applyFill="1" applyBorder="1"/>
    <xf numFmtId="164" fontId="8" fillId="8" borderId="20" xfId="4" applyFont="1" applyFill="1" applyBorder="1" applyAlignment="1">
      <alignment horizontal="right" vertical="center" wrapText="1"/>
    </xf>
    <xf numFmtId="164" fontId="8" fillId="8" borderId="21" xfId="4" applyFont="1" applyFill="1" applyBorder="1" applyAlignment="1">
      <alignment horizontal="right" vertical="center" wrapText="1"/>
    </xf>
    <xf numFmtId="164" fontId="8" fillId="8" borderId="3" xfId="4" applyFont="1" applyFill="1" applyBorder="1"/>
    <xf numFmtId="164" fontId="8" fillId="8" borderId="0" xfId="4" applyFont="1" applyFill="1" applyAlignment="1">
      <alignment horizontal="left" vertical="center" indent="2"/>
    </xf>
    <xf numFmtId="164" fontId="8" fillId="8" borderId="0" xfId="4" applyFont="1" applyFill="1" applyAlignment="1">
      <alignment vertical="center"/>
    </xf>
    <xf numFmtId="164" fontId="6" fillId="7" borderId="0" xfId="4" applyFont="1" applyFill="1" applyAlignment="1">
      <alignment horizontal="left" vertical="top" wrapText="1"/>
    </xf>
    <xf numFmtId="164" fontId="19" fillId="7" borderId="0" xfId="4" applyFont="1" applyFill="1" applyAlignment="1">
      <alignment vertical="top" wrapText="1"/>
    </xf>
    <xf numFmtId="164" fontId="8" fillId="7" borderId="0" xfId="4" applyFont="1" applyFill="1" applyAlignment="1">
      <alignment vertical="center"/>
    </xf>
    <xf numFmtId="164" fontId="6" fillId="7" borderId="0" xfId="4" applyFont="1" applyFill="1" applyAlignment="1">
      <alignment vertical="center"/>
    </xf>
    <xf numFmtId="164" fontId="8" fillId="7" borderId="20" xfId="4" applyFont="1" applyFill="1" applyBorder="1" applyAlignment="1">
      <alignment vertical="center"/>
    </xf>
    <xf numFmtId="164" fontId="6" fillId="8" borderId="20" xfId="4" applyFont="1" applyFill="1" applyBorder="1" applyAlignment="1">
      <alignment horizontal="right" vertical="center"/>
    </xf>
    <xf numFmtId="0" fontId="6" fillId="8" borderId="0" xfId="4" applyNumberFormat="1" applyFont="1" applyFill="1" applyAlignment="1">
      <alignment horizontal="right" wrapText="1"/>
    </xf>
    <xf numFmtId="0" fontId="8" fillId="8" borderId="0" xfId="4" applyNumberFormat="1" applyFont="1" applyFill="1" applyAlignment="1">
      <alignment horizontal="right" wrapText="1"/>
    </xf>
    <xf numFmtId="164" fontId="6" fillId="7" borderId="21" xfId="4" applyFont="1" applyFill="1" applyBorder="1" applyAlignment="1">
      <alignment vertical="center"/>
    </xf>
    <xf numFmtId="164" fontId="6" fillId="8" borderId="21" xfId="4" applyFont="1" applyFill="1" applyBorder="1" applyAlignment="1">
      <alignment horizontal="right"/>
    </xf>
    <xf numFmtId="164" fontId="8" fillId="7" borderId="4" xfId="4" applyFont="1" applyFill="1" applyBorder="1" applyAlignment="1">
      <alignment horizontal="left" vertical="center" indent="2"/>
    </xf>
    <xf numFmtId="165" fontId="8" fillId="8" borderId="22" xfId="3" applyFont="1" applyFill="1" applyBorder="1">
      <alignment horizontal="right"/>
    </xf>
    <xf numFmtId="164" fontId="8" fillId="7" borderId="0" xfId="4" applyFont="1" applyFill="1"/>
    <xf numFmtId="164" fontId="6" fillId="11" borderId="0" xfId="4" applyFont="1" applyFill="1" applyAlignment="1">
      <alignment horizontal="right" vertical="top" wrapText="1"/>
    </xf>
    <xf numFmtId="164" fontId="6" fillId="7" borderId="20" xfId="4" applyFont="1" applyFill="1" applyBorder="1" applyAlignment="1">
      <alignment horizontal="right" vertical="center"/>
    </xf>
    <xf numFmtId="0" fontId="6" fillId="7" borderId="20" xfId="4" applyNumberFormat="1" applyFont="1" applyFill="1" applyBorder="1" applyAlignment="1">
      <alignment horizontal="right" wrapText="1"/>
    </xf>
    <xf numFmtId="0" fontId="8" fillId="7" borderId="20" xfId="4" applyNumberFormat="1" applyFont="1" applyFill="1" applyBorder="1" applyAlignment="1">
      <alignment horizontal="right" wrapText="1"/>
    </xf>
    <xf numFmtId="164" fontId="6" fillId="7" borderId="0" xfId="4" applyFont="1" applyFill="1" applyAlignment="1">
      <alignment horizontal="right" vertical="center"/>
    </xf>
    <xf numFmtId="164" fontId="8" fillId="7" borderId="0" xfId="4" applyFont="1" applyFill="1" applyAlignment="1">
      <alignment horizontal="right" vertical="center" wrapText="1"/>
    </xf>
    <xf numFmtId="164" fontId="6" fillId="7" borderId="20" xfId="4" applyFont="1" applyFill="1" applyBorder="1" applyAlignment="1">
      <alignment vertical="center"/>
    </xf>
    <xf numFmtId="164" fontId="8" fillId="7" borderId="0" xfId="4" applyFont="1" applyFill="1" applyAlignment="1">
      <alignment horizontal="left" indent="2"/>
    </xf>
    <xf numFmtId="164" fontId="6" fillId="7" borderId="4" xfId="4" applyFont="1" applyFill="1" applyBorder="1"/>
    <xf numFmtId="164" fontId="8" fillId="7" borderId="4" xfId="4" applyFont="1" applyFill="1" applyBorder="1"/>
    <xf numFmtId="164" fontId="8" fillId="7" borderId="21" xfId="4" applyFont="1" applyFill="1" applyBorder="1" applyAlignment="1">
      <alignment vertical="center"/>
    </xf>
    <xf numFmtId="164" fontId="6" fillId="7" borderId="21" xfId="4" applyFont="1" applyFill="1" applyBorder="1" applyAlignment="1">
      <alignment horizontal="right" vertical="center"/>
    </xf>
    <xf numFmtId="164" fontId="8" fillId="7" borderId="21" xfId="4" applyFont="1" applyFill="1" applyBorder="1" applyAlignment="1">
      <alignment horizontal="right" vertical="center" wrapText="1"/>
    </xf>
    <xf numFmtId="164" fontId="8" fillId="11" borderId="0" xfId="4" applyFont="1" applyFill="1" applyAlignment="1">
      <alignment horizontal="center"/>
    </xf>
    <xf numFmtId="164" fontId="8" fillId="8" borderId="0" xfId="4" applyFont="1" applyFill="1" applyAlignment="1">
      <alignment vertical="top"/>
    </xf>
    <xf numFmtId="164" fontId="8" fillId="7" borderId="0" xfId="4" applyFont="1" applyFill="1" applyAlignment="1">
      <alignment horizontal="left" vertical="top" wrapText="1"/>
    </xf>
    <xf numFmtId="164" fontId="6" fillId="7" borderId="0" xfId="4" applyFont="1" applyFill="1" applyAlignment="1">
      <alignment horizontal="left"/>
    </xf>
    <xf numFmtId="164" fontId="44" fillId="11" borderId="0" xfId="4" applyFont="1" applyFill="1"/>
    <xf numFmtId="164" fontId="36" fillId="7" borderId="0" xfId="4" applyFont="1" applyFill="1" applyAlignment="1">
      <alignment vertical="top" wrapText="1"/>
    </xf>
    <xf numFmtId="164" fontId="6" fillId="7" borderId="0" xfId="4" applyFont="1" applyFill="1" applyAlignment="1">
      <alignment horizontal="right" wrapText="1"/>
    </xf>
    <xf numFmtId="164" fontId="44" fillId="8" borderId="0" xfId="4" applyFont="1" applyFill="1" applyAlignment="1">
      <alignment vertical="top" wrapText="1"/>
    </xf>
    <xf numFmtId="164" fontId="36" fillId="8" borderId="0" xfId="4" applyFont="1" applyFill="1" applyAlignment="1">
      <alignment vertical="top"/>
    </xf>
    <xf numFmtId="164" fontId="36" fillId="7" borderId="0" xfId="4" applyFont="1" applyFill="1"/>
    <xf numFmtId="164" fontId="5" fillId="7" borderId="0" xfId="4" applyFont="1" applyFill="1" applyAlignment="1">
      <alignment vertical="top"/>
    </xf>
    <xf numFmtId="164" fontId="46" fillId="7" borderId="0" xfId="4" applyFont="1" applyFill="1" applyAlignment="1">
      <alignment vertical="top" wrapText="1"/>
    </xf>
    <xf numFmtId="164" fontId="4" fillId="7" borderId="20" xfId="4" applyFont="1" applyFill="1" applyBorder="1"/>
    <xf numFmtId="164" fontId="5" fillId="7" borderId="20" xfId="4" applyFont="1" applyFill="1" applyBorder="1" applyAlignment="1">
      <alignment horizontal="right" wrapText="1"/>
    </xf>
    <xf numFmtId="164" fontId="6" fillId="7" borderId="20" xfId="4" applyFont="1" applyFill="1" applyBorder="1" applyAlignment="1">
      <alignment horizontal="right" wrapText="1"/>
    </xf>
    <xf numFmtId="164" fontId="4" fillId="7" borderId="21" xfId="4" applyFont="1" applyFill="1" applyBorder="1"/>
    <xf numFmtId="164" fontId="5" fillId="7" borderId="21" xfId="4" applyFont="1" applyFill="1" applyBorder="1" applyAlignment="1">
      <alignment horizontal="right" wrapText="1"/>
    </xf>
    <xf numFmtId="164" fontId="6" fillId="7" borderId="21" xfId="4" applyFont="1" applyFill="1" applyBorder="1" applyAlignment="1">
      <alignment horizontal="right" wrapText="1"/>
    </xf>
    <xf numFmtId="164" fontId="8" fillId="8" borderId="0" xfId="4" applyFont="1" applyFill="1" applyAlignment="1">
      <alignment horizontal="left" vertical="top" indent="1"/>
    </xf>
    <xf numFmtId="164" fontId="6" fillId="8" borderId="3" xfId="4" applyFont="1" applyFill="1" applyBorder="1" applyAlignment="1">
      <alignment horizontal="left" wrapText="1"/>
    </xf>
    <xf numFmtId="164" fontId="6" fillId="8" borderId="0" xfId="4" applyFont="1" applyFill="1" applyAlignment="1">
      <alignment horizontal="left" wrapText="1"/>
    </xf>
    <xf numFmtId="164" fontId="6" fillId="8" borderId="3" xfId="4" applyFont="1" applyFill="1" applyBorder="1" applyAlignment="1">
      <alignment wrapText="1"/>
    </xf>
    <xf numFmtId="164" fontId="8" fillId="8" borderId="3" xfId="4" applyFont="1" applyFill="1" applyBorder="1" applyAlignment="1">
      <alignment wrapText="1"/>
    </xf>
    <xf numFmtId="164" fontId="33" fillId="0" borderId="0" xfId="4" applyFont="1" applyAlignment="1">
      <alignment horizontal="left"/>
    </xf>
    <xf numFmtId="1" fontId="33" fillId="0" borderId="0" xfId="4" applyNumberFormat="1" applyFont="1" applyAlignment="1">
      <alignment horizontal="left"/>
    </xf>
    <xf numFmtId="164" fontId="8" fillId="8" borderId="0" xfId="4" applyFont="1" applyFill="1" applyAlignment="1">
      <alignment horizontal="right" wrapText="1"/>
    </xf>
    <xf numFmtId="164" fontId="6" fillId="8" borderId="0" xfId="4" applyFont="1" applyFill="1" applyAlignment="1">
      <alignment horizontal="left" vertical="top" wrapText="1"/>
    </xf>
    <xf numFmtId="0" fontId="8" fillId="8" borderId="0" xfId="0" applyFont="1" applyFill="1" applyAlignment="1">
      <alignment horizontal="left" wrapText="1"/>
    </xf>
    <xf numFmtId="0" fontId="27" fillId="8" borderId="0" xfId="0" applyFont="1" applyFill="1" applyAlignment="1">
      <alignment horizontal="left"/>
    </xf>
    <xf numFmtId="164" fontId="6" fillId="8" borderId="20" xfId="4" applyFont="1" applyFill="1" applyBorder="1" applyAlignment="1">
      <alignment horizontal="right" wrapText="1"/>
    </xf>
    <xf numFmtId="164" fontId="6" fillId="8" borderId="21" xfId="4" applyFont="1" applyFill="1" applyBorder="1" applyAlignment="1">
      <alignment horizontal="right" wrapText="1"/>
    </xf>
    <xf numFmtId="164" fontId="8" fillId="8" borderId="20" xfId="4" applyFont="1" applyFill="1" applyBorder="1" applyAlignment="1">
      <alignment horizontal="left" wrapText="1"/>
    </xf>
    <xf numFmtId="164" fontId="8" fillId="8" borderId="20" xfId="4" applyFont="1" applyFill="1" applyBorder="1" applyAlignment="1">
      <alignment horizontal="right" wrapText="1"/>
    </xf>
    <xf numFmtId="164" fontId="4" fillId="7" borderId="20" xfId="4" applyFont="1" applyFill="1" applyBorder="1" applyAlignment="1">
      <alignment horizontal="right" wrapText="1"/>
    </xf>
    <xf numFmtId="164" fontId="8" fillId="8" borderId="21" xfId="4" applyFont="1" applyFill="1" applyBorder="1" applyAlignment="1">
      <alignment wrapText="1"/>
    </xf>
    <xf numFmtId="164" fontId="8" fillId="8" borderId="21" xfId="4" applyFont="1" applyFill="1" applyBorder="1" applyAlignment="1">
      <alignment horizontal="right"/>
    </xf>
    <xf numFmtId="165" fontId="8" fillId="8" borderId="0" xfId="2" applyFont="1" applyFill="1">
      <alignment horizontal="right"/>
    </xf>
    <xf numFmtId="164" fontId="8" fillId="8" borderId="3" xfId="4" applyFont="1" applyFill="1" applyBorder="1" applyAlignment="1">
      <alignment horizontal="left" wrapText="1"/>
    </xf>
    <xf numFmtId="1" fontId="53" fillId="0" borderId="0" xfId="4" applyNumberFormat="1" applyFont="1" applyAlignment="1">
      <alignment vertical="top"/>
    </xf>
    <xf numFmtId="164" fontId="53" fillId="0" borderId="0" xfId="4" applyFont="1" applyAlignment="1">
      <alignment vertical="top"/>
    </xf>
    <xf numFmtId="0" fontId="6" fillId="7" borderId="0" xfId="4" applyNumberFormat="1" applyFont="1" applyFill="1" applyAlignment="1">
      <alignment horizontal="right" vertical="center"/>
    </xf>
    <xf numFmtId="0" fontId="8" fillId="8" borderId="0" xfId="4" applyNumberFormat="1" applyFont="1" applyFill="1" applyAlignment="1">
      <alignment horizontal="right" vertical="center"/>
    </xf>
    <xf numFmtId="164" fontId="37" fillId="8" borderId="0" xfId="4" applyFont="1" applyFill="1"/>
    <xf numFmtId="164" fontId="8" fillId="7" borderId="0" xfId="4" applyFont="1" applyFill="1" applyAlignment="1">
      <alignment wrapText="1"/>
    </xf>
    <xf numFmtId="164" fontId="8" fillId="7" borderId="0" xfId="4" applyFont="1" applyFill="1" applyAlignment="1">
      <alignment horizontal="left" wrapText="1" indent="1"/>
    </xf>
    <xf numFmtId="164" fontId="51" fillId="7" borderId="0" xfId="4" applyFont="1" applyFill="1" applyAlignment="1">
      <alignment wrapText="1"/>
    </xf>
    <xf numFmtId="164" fontId="51" fillId="7" borderId="0" xfId="4" applyFont="1" applyFill="1" applyAlignment="1">
      <alignment vertical="top" wrapText="1"/>
    </xf>
    <xf numFmtId="164" fontId="52" fillId="7" borderId="0" xfId="4" applyFont="1" applyFill="1" applyAlignment="1">
      <alignment horizontal="right" vertical="top" wrapText="1"/>
    </xf>
    <xf numFmtId="164" fontId="51" fillId="7" borderId="0" xfId="4" applyFont="1" applyFill="1" applyAlignment="1">
      <alignment horizontal="right" vertical="top" wrapText="1"/>
    </xf>
    <xf numFmtId="164" fontId="8" fillId="7" borderId="0" xfId="4" applyFont="1" applyFill="1" applyAlignment="1">
      <alignment vertical="top"/>
    </xf>
    <xf numFmtId="164" fontId="8" fillId="7" borderId="0" xfId="4" applyFont="1" applyFill="1" applyAlignment="1">
      <alignment horizontal="left" vertical="top"/>
    </xf>
    <xf numFmtId="164" fontId="6" fillId="7" borderId="0" xfId="4" applyFont="1" applyFill="1" applyAlignment="1">
      <alignment horizontal="right"/>
    </xf>
    <xf numFmtId="164" fontId="8" fillId="7" borderId="0" xfId="4" applyFont="1" applyFill="1" applyAlignment="1">
      <alignment horizontal="right"/>
    </xf>
    <xf numFmtId="164" fontId="6" fillId="7" borderId="20" xfId="4" applyFont="1" applyFill="1" applyBorder="1"/>
    <xf numFmtId="164" fontId="6" fillId="8" borderId="0" xfId="4" applyFont="1" applyFill="1" applyAlignment="1">
      <alignment horizontal="right" wrapText="1"/>
    </xf>
    <xf numFmtId="0" fontId="8" fillId="7" borderId="0" xfId="4" applyNumberFormat="1" applyFont="1" applyFill="1" applyAlignment="1">
      <alignment horizontal="right" wrapText="1"/>
    </xf>
    <xf numFmtId="164" fontId="6" fillId="7" borderId="21" xfId="4" applyFont="1" applyFill="1" applyBorder="1"/>
    <xf numFmtId="165" fontId="8" fillId="7" borderId="21" xfId="3" applyFont="1" applyFill="1" applyBorder="1">
      <alignment horizontal="right"/>
    </xf>
    <xf numFmtId="164" fontId="8" fillId="7" borderId="4" xfId="4" applyFont="1" applyFill="1" applyBorder="1" applyAlignment="1">
      <alignment horizontal="left" indent="2"/>
    </xf>
    <xf numFmtId="165" fontId="6" fillId="7" borderId="4" xfId="2" applyFont="1" applyFill="1" applyBorder="1">
      <alignment horizontal="right"/>
    </xf>
    <xf numFmtId="165" fontId="8" fillId="7" borderId="4" xfId="3" applyFont="1" applyFill="1" applyBorder="1">
      <alignment horizontal="right"/>
    </xf>
    <xf numFmtId="0" fontId="6" fillId="8" borderId="0" xfId="4" applyNumberFormat="1" applyFont="1" applyFill="1" applyAlignment="1">
      <alignment horizontal="right" vertical="center"/>
    </xf>
    <xf numFmtId="164" fontId="8" fillId="8" borderId="0" xfId="4" applyFont="1" applyFill="1" applyAlignment="1">
      <alignment horizontal="left" vertical="center"/>
    </xf>
    <xf numFmtId="164" fontId="8" fillId="8" borderId="0" xfId="4" applyFont="1" applyFill="1" applyAlignment="1">
      <alignment horizontal="left" vertical="center" indent="1"/>
    </xf>
    <xf numFmtId="164" fontId="8" fillId="7" borderId="0" xfId="4" applyFont="1" applyFill="1" applyAlignment="1">
      <alignment horizontal="left" vertical="top" wrapText="1" indent="1"/>
    </xf>
    <xf numFmtId="164" fontId="44" fillId="8" borderId="0" xfId="4" applyFont="1" applyFill="1" applyAlignment="1">
      <alignment vertical="center"/>
    </xf>
    <xf numFmtId="164" fontId="6" fillId="8" borderId="0" xfId="4" applyFont="1" applyFill="1" applyAlignment="1">
      <alignment vertical="center" wrapText="1"/>
    </xf>
    <xf numFmtId="165" fontId="45" fillId="8" borderId="0" xfId="4" applyNumberFormat="1" applyFont="1" applyFill="1" applyAlignment="1">
      <alignment horizontal="right" wrapText="1"/>
    </xf>
    <xf numFmtId="165" fontId="44" fillId="8" borderId="0" xfId="4" applyNumberFormat="1" applyFont="1" applyFill="1" applyAlignment="1">
      <alignment horizontal="right" wrapText="1"/>
    </xf>
    <xf numFmtId="165" fontId="6" fillId="8" borderId="0" xfId="4" applyNumberFormat="1" applyFont="1" applyFill="1" applyAlignment="1">
      <alignment horizontal="right" wrapText="1"/>
    </xf>
    <xf numFmtId="165" fontId="8" fillId="8" borderId="0" xfId="4" applyNumberFormat="1" applyFont="1" applyFill="1" applyAlignment="1">
      <alignment horizontal="right" wrapText="1"/>
    </xf>
    <xf numFmtId="164" fontId="45" fillId="8" borderId="0" xfId="4" applyFont="1" applyFill="1" applyAlignment="1">
      <alignment horizontal="right" vertical="top" wrapText="1"/>
    </xf>
    <xf numFmtId="164" fontId="44" fillId="8" borderId="0" xfId="4" applyFont="1" applyFill="1" applyAlignment="1">
      <alignment horizontal="right" vertical="top" wrapText="1"/>
    </xf>
    <xf numFmtId="164" fontId="3" fillId="7" borderId="0" xfId="4" applyFont="1" applyFill="1"/>
    <xf numFmtId="164" fontId="33" fillId="8" borderId="0" xfId="4" applyFont="1" applyFill="1"/>
    <xf numFmtId="164" fontId="8" fillId="7" borderId="0" xfId="4" applyFont="1" applyFill="1" applyAlignment="1">
      <alignment horizontal="left" indent="1"/>
    </xf>
    <xf numFmtId="164" fontId="6" fillId="11" borderId="0" xfId="4" applyFont="1" applyFill="1" applyAlignment="1">
      <alignment horizontal="right" wrapText="1"/>
    </xf>
    <xf numFmtId="164" fontId="8" fillId="11" borderId="0" xfId="4" applyFont="1" applyFill="1" applyAlignment="1">
      <alignment wrapText="1"/>
    </xf>
    <xf numFmtId="0" fontId="54" fillId="0" borderId="0" xfId="0" applyFont="1" applyAlignment="1">
      <alignment horizontal="justify" vertical="center"/>
    </xf>
    <xf numFmtId="164" fontId="6" fillId="7" borderId="3" xfId="4" applyFont="1" applyFill="1" applyBorder="1"/>
    <xf numFmtId="164" fontId="36" fillId="0" borderId="0" xfId="4" applyFont="1" applyAlignment="1">
      <alignment horizontal="left" vertical="top" wrapText="1"/>
    </xf>
    <xf numFmtId="164" fontId="5" fillId="0" borderId="0" xfId="4" applyFont="1" applyAlignment="1">
      <alignment wrapText="1"/>
    </xf>
    <xf numFmtId="164" fontId="5" fillId="0" borderId="21" xfId="4" applyFont="1" applyBorder="1" applyAlignment="1">
      <alignment horizontal="center" wrapText="1"/>
    </xf>
    <xf numFmtId="164" fontId="5" fillId="0" borderId="0" xfId="4" applyFont="1" applyAlignment="1">
      <alignment horizontal="right" wrapText="1"/>
    </xf>
    <xf numFmtId="164" fontId="4" fillId="0" borderId="0" xfId="4" applyFont="1" applyAlignment="1">
      <alignment horizontal="left" wrapText="1" indent="2"/>
    </xf>
    <xf numFmtId="164" fontId="4" fillId="0" borderId="0" xfId="4" applyFont="1" applyAlignment="1">
      <alignment horizontal="left" wrapText="1" indent="3"/>
    </xf>
    <xf numFmtId="164" fontId="5" fillId="0" borderId="3" xfId="4" applyFont="1" applyBorder="1" applyAlignment="1">
      <alignment wrapText="1"/>
    </xf>
    <xf numFmtId="164" fontId="5" fillId="8" borderId="0" xfId="4" applyFont="1" applyFill="1" applyAlignment="1">
      <alignment wrapText="1"/>
    </xf>
    <xf numFmtId="164" fontId="4" fillId="8" borderId="0" xfId="4" applyFont="1" applyFill="1" applyAlignment="1">
      <alignment horizontal="left" wrapText="1" indent="2"/>
    </xf>
    <xf numFmtId="164" fontId="4" fillId="7" borderId="0" xfId="4" applyFont="1" applyFill="1" applyAlignment="1">
      <alignment horizontal="left" wrapText="1" indent="3"/>
    </xf>
    <xf numFmtId="164" fontId="4" fillId="7" borderId="0" xfId="4" applyFont="1" applyFill="1" applyAlignment="1">
      <alignment horizontal="left" wrapText="1" indent="2"/>
    </xf>
    <xf numFmtId="164" fontId="4" fillId="7" borderId="0" xfId="4" applyFont="1" applyFill="1" applyAlignment="1">
      <alignment horizontal="left" vertical="top" wrapText="1" indent="3"/>
    </xf>
    <xf numFmtId="164" fontId="5" fillId="8" borderId="3" xfId="4" applyFont="1" applyFill="1" applyBorder="1" applyAlignment="1">
      <alignment wrapText="1"/>
    </xf>
    <xf numFmtId="164" fontId="4" fillId="0" borderId="0" xfId="4" applyFont="1" applyAlignment="1">
      <alignment horizontal="left" vertical="top" wrapText="1"/>
    </xf>
    <xf numFmtId="164" fontId="4" fillId="0" borderId="0" xfId="4" applyFont="1" applyAlignment="1">
      <alignment wrapText="1"/>
    </xf>
    <xf numFmtId="164" fontId="4" fillId="0" borderId="21" xfId="4" applyFont="1" applyBorder="1" applyAlignment="1">
      <alignment horizontal="center" wrapText="1"/>
    </xf>
    <xf numFmtId="164" fontId="8" fillId="0" borderId="21" xfId="4" applyFont="1" applyBorder="1" applyAlignment="1">
      <alignment horizontal="right" wrapText="1"/>
    </xf>
    <xf numFmtId="164" fontId="4" fillId="0" borderId="0" xfId="4" applyFont="1" applyAlignment="1">
      <alignment horizontal="right" wrapText="1"/>
    </xf>
    <xf numFmtId="164" fontId="4" fillId="0" borderId="3" xfId="4" applyFont="1" applyBorder="1" applyAlignment="1">
      <alignment wrapText="1"/>
    </xf>
    <xf numFmtId="164" fontId="4" fillId="8" borderId="0" xfId="4" applyFont="1" applyFill="1" applyAlignment="1">
      <alignment wrapText="1"/>
    </xf>
    <xf numFmtId="164" fontId="4" fillId="8" borderId="3" xfId="4" applyFont="1" applyFill="1" applyBorder="1" applyAlignment="1">
      <alignment wrapText="1"/>
    </xf>
    <xf numFmtId="164" fontId="6" fillId="0" borderId="0" xfId="4" applyFont="1" applyAlignment="1">
      <alignment horizontal="left"/>
    </xf>
    <xf numFmtId="164" fontId="6" fillId="0" borderId="2" xfId="4" applyFont="1" applyBorder="1"/>
    <xf numFmtId="164" fontId="8" fillId="0" borderId="2" xfId="4" applyFont="1" applyBorder="1"/>
    <xf numFmtId="164" fontId="6" fillId="0" borderId="2" xfId="4" applyFont="1" applyBorder="1" applyAlignment="1">
      <alignment horizontal="right"/>
    </xf>
    <xf numFmtId="165" fontId="6" fillId="0" borderId="0" xfId="2" applyFont="1" applyFill="1" applyBorder="1" applyAlignment="1">
      <alignment horizontal="right" vertical="top"/>
    </xf>
    <xf numFmtId="165" fontId="8" fillId="0" borderId="0" xfId="3" applyFont="1" applyFill="1" applyBorder="1" applyAlignment="1">
      <alignment horizontal="right" vertical="top"/>
    </xf>
    <xf numFmtId="165" fontId="6" fillId="8" borderId="0" xfId="2" applyFont="1" applyFill="1" applyBorder="1" applyAlignment="1">
      <alignment horizontal="right" vertical="top"/>
    </xf>
    <xf numFmtId="165" fontId="8" fillId="8" borderId="0" xfId="3" applyFont="1" applyFill="1" applyBorder="1" applyAlignment="1">
      <alignment horizontal="right" vertical="top"/>
    </xf>
    <xf numFmtId="164" fontId="6" fillId="0" borderId="3" xfId="4" applyFont="1" applyBorder="1" applyAlignment="1">
      <alignment horizontal="left" vertical="top" wrapText="1"/>
    </xf>
    <xf numFmtId="164" fontId="6" fillId="0" borderId="24" xfId="4" applyFont="1" applyBorder="1"/>
    <xf numFmtId="164" fontId="6" fillId="0" borderId="24" xfId="4" applyFont="1" applyBorder="1" applyAlignment="1">
      <alignment horizontal="left" wrapText="1"/>
    </xf>
    <xf numFmtId="164" fontId="6" fillId="0" borderId="4" xfId="4" applyFont="1" applyBorder="1" applyAlignment="1">
      <alignment horizontal="left"/>
    </xf>
    <xf numFmtId="164" fontId="6" fillId="0" borderId="4" xfId="4" applyFont="1" applyBorder="1" applyAlignment="1">
      <alignment horizontal="right" wrapText="1"/>
    </xf>
    <xf numFmtId="164" fontId="8" fillId="0" borderId="5" xfId="4" applyFont="1" applyBorder="1" applyAlignment="1">
      <alignment horizontal="right" vertical="top" wrapText="1"/>
    </xf>
    <xf numFmtId="165" fontId="6" fillId="0" borderId="5" xfId="2" applyFont="1" applyBorder="1" applyAlignment="1"/>
    <xf numFmtId="164" fontId="8" fillId="0" borderId="4" xfId="4" applyFont="1" applyBorder="1" applyAlignment="1">
      <alignment vertical="top" wrapText="1"/>
    </xf>
    <xf numFmtId="164" fontId="8" fillId="0" borderId="4" xfId="4" applyFont="1" applyBorder="1" applyAlignment="1">
      <alignment horizontal="right" vertical="top" wrapText="1"/>
    </xf>
    <xf numFmtId="165" fontId="6" fillId="0" borderId="4" xfId="2" applyFont="1" applyBorder="1" applyAlignment="1"/>
    <xf numFmtId="164" fontId="8" fillId="0" borderId="24" xfId="4" applyFont="1" applyBorder="1" applyAlignment="1">
      <alignment horizontal="left" vertical="top"/>
    </xf>
    <xf numFmtId="164" fontId="8" fillId="0" borderId="24" xfId="4" applyFont="1" applyBorder="1" applyAlignment="1">
      <alignment horizontal="left" wrapText="1"/>
    </xf>
    <xf numFmtId="164" fontId="8" fillId="0" borderId="4" xfId="4" applyFont="1" applyBorder="1" applyAlignment="1">
      <alignment horizontal="left"/>
    </xf>
    <xf numFmtId="164" fontId="8" fillId="0" borderId="4" xfId="4" applyFont="1" applyBorder="1" applyAlignment="1">
      <alignment horizontal="right" wrapText="1"/>
    </xf>
    <xf numFmtId="164" fontId="8" fillId="0" borderId="5" xfId="4" applyFont="1" applyBorder="1" applyAlignment="1">
      <alignment vertical="top" wrapText="1"/>
    </xf>
    <xf numFmtId="165" fontId="8" fillId="0" borderId="5" xfId="3" applyFont="1" applyBorder="1">
      <alignment horizontal="right"/>
    </xf>
    <xf numFmtId="165" fontId="8" fillId="0" borderId="5" xfId="2" applyFont="1" applyBorder="1" applyAlignment="1"/>
    <xf numFmtId="165" fontId="8" fillId="0" borderId="4" xfId="3" applyFont="1" applyBorder="1" applyAlignment="1"/>
    <xf numFmtId="165" fontId="8" fillId="0" borderId="0" xfId="2" applyFont="1" applyBorder="1">
      <alignment horizontal="right"/>
    </xf>
    <xf numFmtId="165" fontId="8" fillId="0" borderId="0" xfId="3" applyFont="1" applyBorder="1" applyAlignment="1"/>
    <xf numFmtId="164" fontId="6" fillId="0" borderId="20" xfId="4" applyFont="1" applyBorder="1" applyAlignment="1">
      <alignment vertical="center" wrapText="1"/>
    </xf>
    <xf numFmtId="0" fontId="6" fillId="0" borderId="0" xfId="4" applyNumberFormat="1" applyFont="1" applyAlignment="1">
      <alignment horizontal="right"/>
    </xf>
    <xf numFmtId="0" fontId="8" fillId="0" borderId="0" xfId="9" applyNumberFormat="1" applyFont="1" applyFill="1" applyBorder="1">
      <alignment horizontal="right"/>
    </xf>
    <xf numFmtId="164" fontId="6" fillId="0" borderId="21" xfId="4" applyFont="1" applyBorder="1" applyAlignment="1">
      <alignment vertical="center" wrapText="1"/>
    </xf>
    <xf numFmtId="164" fontId="8" fillId="0" borderId="21" xfId="9" applyNumberFormat="1" applyFont="1" applyFill="1" applyBorder="1">
      <alignment horizontal="right"/>
    </xf>
    <xf numFmtId="164" fontId="6" fillId="0" borderId="21" xfId="10" applyNumberFormat="1" applyFont="1" applyFill="1" applyBorder="1">
      <alignment horizontal="right"/>
    </xf>
    <xf numFmtId="164" fontId="8" fillId="0" borderId="21" xfId="9" applyNumberFormat="1" applyFont="1" applyBorder="1">
      <alignment horizontal="right"/>
    </xf>
    <xf numFmtId="165" fontId="6" fillId="0" borderId="0" xfId="5" applyFont="1" applyBorder="1">
      <alignment horizontal="right"/>
    </xf>
    <xf numFmtId="165" fontId="8" fillId="0" borderId="0" xfId="6" applyFont="1" applyBorder="1">
      <alignment horizontal="right"/>
    </xf>
    <xf numFmtId="165" fontId="6" fillId="0" borderId="0" xfId="10" applyFont="1" applyBorder="1">
      <alignment horizontal="right"/>
    </xf>
    <xf numFmtId="165" fontId="6" fillId="7" borderId="0" xfId="10" applyFont="1" applyFill="1" applyBorder="1">
      <alignment horizontal="right"/>
    </xf>
    <xf numFmtId="165" fontId="6" fillId="0" borderId="3" xfId="5" applyFont="1" applyBorder="1">
      <alignment horizontal="right"/>
    </xf>
    <xf numFmtId="165" fontId="6" fillId="0" borderId="5" xfId="5" applyFont="1" applyFill="1" applyBorder="1">
      <alignment horizontal="right"/>
    </xf>
    <xf numFmtId="165" fontId="8" fillId="0" borderId="5" xfId="6" applyFont="1" applyFill="1" applyBorder="1">
      <alignment horizontal="right"/>
    </xf>
    <xf numFmtId="165" fontId="6" fillId="0" borderId="5" xfId="10" applyFont="1" applyFill="1" applyBorder="1">
      <alignment horizontal="right"/>
    </xf>
    <xf numFmtId="165" fontId="8" fillId="0" borderId="3" xfId="6" applyFont="1" applyBorder="1">
      <alignment horizontal="right"/>
    </xf>
    <xf numFmtId="2" fontId="8" fillId="0" borderId="5" xfId="4" applyNumberFormat="1" applyFont="1" applyBorder="1" applyAlignment="1">
      <alignment horizontal="right"/>
    </xf>
    <xf numFmtId="165" fontId="6" fillId="0" borderId="3" xfId="5" applyFont="1" applyFill="1" applyBorder="1">
      <alignment horizontal="right"/>
    </xf>
    <xf numFmtId="165" fontId="8" fillId="0" borderId="3" xfId="6" applyFont="1" applyFill="1" applyBorder="1">
      <alignment horizontal="right"/>
    </xf>
    <xf numFmtId="164" fontId="6" fillId="0" borderId="5" xfId="4" applyFont="1" applyBorder="1" applyAlignment="1">
      <alignment wrapText="1"/>
    </xf>
    <xf numFmtId="165" fontId="8" fillId="0" borderId="5" xfId="6" applyFont="1" applyBorder="1">
      <alignment horizontal="right"/>
    </xf>
    <xf numFmtId="165" fontId="6" fillId="0" borderId="0" xfId="5" applyFont="1" applyFill="1" applyBorder="1">
      <alignment horizontal="right"/>
    </xf>
    <xf numFmtId="165" fontId="8" fillId="0" borderId="0" xfId="6" applyFont="1" applyFill="1" applyBorder="1">
      <alignment horizontal="right"/>
    </xf>
    <xf numFmtId="165" fontId="6" fillId="0" borderId="0" xfId="10" applyFont="1" applyFill="1" applyBorder="1">
      <alignment horizontal="right"/>
    </xf>
    <xf numFmtId="164" fontId="8" fillId="0" borderId="4" xfId="4" applyFont="1" applyBorder="1" applyAlignment="1">
      <alignment wrapText="1"/>
    </xf>
    <xf numFmtId="165" fontId="6" fillId="0" borderId="4" xfId="5" applyFont="1" applyFill="1" applyBorder="1">
      <alignment horizontal="right"/>
    </xf>
    <xf numFmtId="165" fontId="8" fillId="0" borderId="4" xfId="6" applyFont="1" applyFill="1" applyBorder="1">
      <alignment horizontal="right"/>
    </xf>
    <xf numFmtId="165" fontId="6" fillId="0" borderId="4" xfId="10" applyFont="1" applyFill="1" applyBorder="1">
      <alignment horizontal="right"/>
    </xf>
    <xf numFmtId="165" fontId="8" fillId="0" borderId="4" xfId="6" applyFont="1" applyBorder="1">
      <alignment horizontal="right"/>
    </xf>
    <xf numFmtId="164" fontId="4" fillId="0" borderId="0" xfId="4" applyFont="1" applyAlignment="1">
      <alignment horizontal="left" vertical="top"/>
    </xf>
    <xf numFmtId="164" fontId="33" fillId="0" borderId="0" xfId="4" applyFont="1" applyAlignment="1">
      <alignment wrapText="1"/>
    </xf>
    <xf numFmtId="0" fontId="55" fillId="6" borderId="0" xfId="0" applyFont="1" applyFill="1" applyAlignment="1">
      <alignment wrapText="1"/>
    </xf>
    <xf numFmtId="0" fontId="55" fillId="6" borderId="0" xfId="0" applyFont="1" applyFill="1"/>
    <xf numFmtId="0" fontId="5" fillId="6" borderId="0" xfId="0" applyFont="1" applyFill="1"/>
    <xf numFmtId="164" fontId="36" fillId="0" borderId="0" xfId="4" applyFont="1" applyAlignment="1">
      <alignment horizontal="left" vertical="top"/>
    </xf>
    <xf numFmtId="0" fontId="4" fillId="0" borderId="0" xfId="0" applyFont="1" applyAlignment="1">
      <alignment horizontal="left" vertical="top"/>
    </xf>
    <xf numFmtId="164" fontId="36" fillId="8" borderId="0" xfId="4" applyFont="1" applyFill="1" applyAlignment="1">
      <alignment horizontal="left" vertical="top"/>
    </xf>
    <xf numFmtId="164" fontId="8" fillId="8" borderId="0" xfId="4" applyFont="1" applyFill="1" applyAlignment="1">
      <alignment horizontal="left" vertical="center" wrapText="1" indent="1"/>
    </xf>
    <xf numFmtId="164" fontId="6" fillId="8" borderId="0" xfId="4" applyFont="1" applyFill="1" applyAlignment="1">
      <alignment horizontal="left"/>
    </xf>
    <xf numFmtId="164" fontId="44" fillId="0" borderId="0" xfId="4" applyFont="1" applyAlignment="1">
      <alignment vertical="top" wrapText="1"/>
    </xf>
    <xf numFmtId="11" fontId="8" fillId="0" borderId="0" xfId="4" applyNumberFormat="1" applyFont="1" applyAlignment="1">
      <alignment horizontal="left" vertical="top" wrapText="1"/>
    </xf>
    <xf numFmtId="11" fontId="8" fillId="0" borderId="0" xfId="4" applyNumberFormat="1" applyFont="1" applyAlignment="1">
      <alignment vertical="top" wrapText="1"/>
    </xf>
    <xf numFmtId="164" fontId="33" fillId="0" borderId="0" xfId="4" applyFont="1" applyAlignment="1">
      <alignment horizontal="left" vertical="top"/>
    </xf>
    <xf numFmtId="164" fontId="56" fillId="0" borderId="0" xfId="4" applyFont="1" applyAlignment="1">
      <alignment wrapText="1"/>
    </xf>
    <xf numFmtId="164" fontId="57" fillId="0" borderId="0" xfId="4" applyFont="1"/>
    <xf numFmtId="164" fontId="58" fillId="0" borderId="0" xfId="4" applyFont="1"/>
    <xf numFmtId="11" fontId="5" fillId="0" borderId="0" xfId="4" applyNumberFormat="1" applyFont="1" applyAlignment="1">
      <alignment horizontal="left" vertical="top"/>
    </xf>
    <xf numFmtId="11" fontId="5" fillId="0" borderId="0" xfId="4" applyNumberFormat="1" applyFont="1" applyAlignment="1">
      <alignment horizontal="left" vertical="top" wrapText="1"/>
    </xf>
    <xf numFmtId="11" fontId="4" fillId="0" borderId="0" xfId="4" applyNumberFormat="1" applyFont="1" applyAlignment="1">
      <alignment horizontal="left" vertical="top" wrapText="1"/>
    </xf>
    <xf numFmtId="164" fontId="5" fillId="0" borderId="0" xfId="4" applyFont="1"/>
    <xf numFmtId="164" fontId="4" fillId="0" borderId="0" xfId="4" applyFont="1"/>
    <xf numFmtId="164" fontId="55" fillId="0" borderId="0" xfId="4" applyFont="1"/>
    <xf numFmtId="0" fontId="8" fillId="0" borderId="0" xfId="4" applyNumberFormat="1" applyFont="1" applyAlignment="1">
      <alignment horizontal="right"/>
    </xf>
    <xf numFmtId="164" fontId="8" fillId="0" borderId="0" xfId="4" applyFont="1" applyAlignment="1">
      <alignment horizontal="left" wrapText="1" indent="2"/>
    </xf>
    <xf numFmtId="165" fontId="6" fillId="0" borderId="3" xfId="4" applyNumberFormat="1" applyFont="1" applyBorder="1"/>
    <xf numFmtId="164" fontId="3" fillId="4" borderId="4" xfId="4" applyFont="1" applyFill="1" applyBorder="1"/>
    <xf numFmtId="164" fontId="59" fillId="4" borderId="4" xfId="4" applyFont="1" applyFill="1" applyBorder="1" applyAlignment="1">
      <alignment vertical="top"/>
    </xf>
    <xf numFmtId="164" fontId="43" fillId="8" borderId="0" xfId="4" applyFont="1" applyFill="1" applyAlignment="1">
      <alignment horizontal="right"/>
    </xf>
    <xf numFmtId="164" fontId="33" fillId="8" borderId="0" xfId="4" applyFont="1" applyFill="1" applyAlignment="1">
      <alignment horizontal="right"/>
    </xf>
    <xf numFmtId="164" fontId="8" fillId="8" borderId="0" xfId="4" applyFont="1" applyFill="1" applyAlignment="1">
      <alignment horizontal="left" wrapText="1" indent="2"/>
    </xf>
    <xf numFmtId="164" fontId="6" fillId="8" borderId="0" xfId="4" applyFont="1" applyFill="1" applyAlignment="1">
      <alignment horizontal="center"/>
    </xf>
    <xf numFmtId="164" fontId="6" fillId="8" borderId="5" xfId="4" applyFont="1" applyFill="1" applyBorder="1"/>
    <xf numFmtId="165" fontId="43" fillId="8" borderId="3" xfId="4" applyNumberFormat="1" applyFont="1" applyFill="1" applyBorder="1"/>
    <xf numFmtId="164" fontId="31" fillId="0" borderId="0" xfId="4" applyFont="1"/>
    <xf numFmtId="0" fontId="48" fillId="0" borderId="0" xfId="4" applyNumberFormat="1" applyFont="1" applyAlignment="1">
      <alignment horizontal="right" wrapText="1"/>
    </xf>
    <xf numFmtId="164" fontId="48" fillId="0" borderId="2" xfId="4" applyFont="1" applyBorder="1" applyAlignment="1">
      <alignment horizontal="right" vertical="top" wrapText="1"/>
    </xf>
    <xf numFmtId="164" fontId="8" fillId="0" borderId="0" xfId="4" applyFont="1" applyAlignment="1">
      <alignment horizontal="right" vertical="center"/>
    </xf>
    <xf numFmtId="165" fontId="16" fillId="0" borderId="0" xfId="3" applyFont="1" applyFill="1" applyBorder="1">
      <alignment horizontal="right"/>
    </xf>
    <xf numFmtId="164" fontId="6" fillId="0" borderId="0" xfId="4" applyFont="1" applyAlignment="1">
      <alignment horizontal="left" vertical="center"/>
    </xf>
    <xf numFmtId="165" fontId="6" fillId="0" borderId="0" xfId="2" applyFont="1" applyFill="1" applyAlignment="1">
      <alignment horizontal="left"/>
    </xf>
    <xf numFmtId="164" fontId="6" fillId="0" borderId="0" xfId="4" applyFont="1" applyAlignment="1">
      <alignment horizontal="left" vertical="center" wrapText="1"/>
    </xf>
    <xf numFmtId="164" fontId="31" fillId="0" borderId="0" xfId="4" applyFont="1" applyAlignment="1">
      <alignment horizontal="left"/>
    </xf>
    <xf numFmtId="164" fontId="31" fillId="0" borderId="0" xfId="4" applyFont="1" applyAlignment="1">
      <alignment horizontal="left" wrapText="1"/>
    </xf>
    <xf numFmtId="165" fontId="15" fillId="0" borderId="0" xfId="2" applyFont="1" applyFill="1">
      <alignment horizontal="right"/>
    </xf>
    <xf numFmtId="164" fontId="4" fillId="0" borderId="0" xfId="4" applyFont="1" applyAlignment="1">
      <alignment vertical="top"/>
    </xf>
    <xf numFmtId="164" fontId="60" fillId="0" borderId="0" xfId="4" applyFont="1" applyAlignment="1">
      <alignment horizontal="left" vertical="center" indent="2"/>
    </xf>
    <xf numFmtId="164" fontId="8" fillId="0" borderId="0" xfId="4" applyFont="1" applyAlignment="1">
      <alignment horizontal="left" vertical="center" indent="3"/>
    </xf>
    <xf numFmtId="0" fontId="8" fillId="0" borderId="0" xfId="0" applyFont="1" applyAlignment="1">
      <alignment vertical="center"/>
    </xf>
    <xf numFmtId="0" fontId="44" fillId="0" borderId="0" xfId="0" applyFont="1" applyAlignment="1">
      <alignment vertical="center"/>
    </xf>
    <xf numFmtId="0" fontId="8" fillId="0" borderId="20" xfId="0" applyFont="1" applyBorder="1"/>
    <xf numFmtId="0" fontId="6" fillId="0" borderId="20" xfId="0" applyFont="1" applyBorder="1" applyAlignment="1">
      <alignment horizontal="right" vertical="center"/>
    </xf>
    <xf numFmtId="0" fontId="8" fillId="0" borderId="20" xfId="0" applyFont="1" applyBorder="1" applyAlignment="1">
      <alignment horizontal="right" vertical="center"/>
    </xf>
    <xf numFmtId="0" fontId="6" fillId="0" borderId="0" xfId="0" applyFont="1" applyAlignment="1">
      <alignment horizontal="right" vertical="center"/>
    </xf>
    <xf numFmtId="0" fontId="8" fillId="0" borderId="0" xfId="0" applyFont="1" applyAlignment="1">
      <alignment horizontal="right" vertical="center"/>
    </xf>
    <xf numFmtId="164" fontId="6" fillId="0" borderId="0" xfId="0" applyNumberFormat="1" applyFont="1" applyAlignment="1">
      <alignment horizontal="right" vertical="center"/>
    </xf>
    <xf numFmtId="164" fontId="8" fillId="0" borderId="0" xfId="0" applyNumberFormat="1" applyFont="1" applyAlignment="1">
      <alignment horizontal="right" vertical="center"/>
    </xf>
    <xf numFmtId="0" fontId="8" fillId="0" borderId="21" xfId="0" applyFont="1" applyBorder="1"/>
    <xf numFmtId="0" fontId="6" fillId="0" borderId="21"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Alignment="1">
      <alignment horizontal="left" vertical="center" indent="2"/>
    </xf>
    <xf numFmtId="0" fontId="6" fillId="0" borderId="3" xfId="0" applyFont="1" applyBorder="1" applyAlignment="1">
      <alignment vertical="center"/>
    </xf>
    <xf numFmtId="165" fontId="6" fillId="0" borderId="0" xfId="2" applyFont="1" applyAlignment="1"/>
    <xf numFmtId="164" fontId="8" fillId="0" borderId="20" xfId="4" applyFont="1" applyBorder="1" applyAlignment="1">
      <alignment horizontal="left"/>
    </xf>
    <xf numFmtId="164" fontId="8" fillId="0" borderId="21" xfId="4" applyFont="1" applyBorder="1" applyAlignment="1">
      <alignment horizontal="left"/>
    </xf>
    <xf numFmtId="164" fontId="6" fillId="0" borderId="3" xfId="4" applyFont="1" applyBorder="1" applyAlignment="1">
      <alignment horizontal="left"/>
    </xf>
    <xf numFmtId="164" fontId="8" fillId="0" borderId="3" xfId="4" applyFont="1" applyBorder="1" applyAlignment="1">
      <alignment horizontal="left"/>
    </xf>
    <xf numFmtId="0" fontId="26" fillId="0" borderId="0" xfId="0" applyFont="1"/>
    <xf numFmtId="164" fontId="33" fillId="0" borderId="20" xfId="4" applyFont="1" applyBorder="1"/>
    <xf numFmtId="164" fontId="6" fillId="0" borderId="20" xfId="4" applyFont="1" applyBorder="1" applyAlignment="1">
      <alignment vertical="top" wrapText="1"/>
    </xf>
    <xf numFmtId="164" fontId="6" fillId="0" borderId="20" xfId="4" applyFont="1" applyBorder="1" applyAlignment="1">
      <alignment horizontal="right" vertical="top" wrapText="1"/>
    </xf>
    <xf numFmtId="164" fontId="6" fillId="0" borderId="3" xfId="4" applyFont="1" applyBorder="1" applyAlignment="1">
      <alignment vertical="center" wrapText="1"/>
    </xf>
    <xf numFmtId="164" fontId="6" fillId="0" borderId="3" xfId="4" applyFont="1" applyBorder="1" applyAlignment="1">
      <alignment horizontal="left" vertical="center" wrapText="1"/>
    </xf>
    <xf numFmtId="164" fontId="8" fillId="0" borderId="21" xfId="4" applyFont="1" applyBorder="1" applyAlignment="1">
      <alignment horizontal="right" vertical="top" wrapText="1"/>
    </xf>
    <xf numFmtId="164" fontId="8" fillId="0" borderId="3" xfId="4" applyFont="1" applyBorder="1" applyAlignment="1">
      <alignment horizontal="left" vertical="center" wrapText="1"/>
    </xf>
    <xf numFmtId="164" fontId="8" fillId="0" borderId="20" xfId="4" applyFont="1" applyBorder="1" applyAlignment="1">
      <alignment horizontal="left" vertical="center" wrapText="1"/>
    </xf>
    <xf numFmtId="164" fontId="8" fillId="0" borderId="21" xfId="4" applyFont="1" applyBorder="1" applyAlignment="1">
      <alignment horizontal="left" vertical="center" wrapText="1"/>
    </xf>
    <xf numFmtId="164" fontId="6" fillId="0" borderId="21" xfId="4" applyFont="1" applyBorder="1" applyAlignment="1">
      <alignment horizontal="right" vertical="center" wrapText="1"/>
    </xf>
    <xf numFmtId="164" fontId="6" fillId="0" borderId="0" xfId="4" applyFont="1" applyAlignment="1">
      <alignment horizontal="right" vertical="center" wrapText="1"/>
    </xf>
    <xf numFmtId="164" fontId="8" fillId="0" borderId="4" xfId="4" applyFont="1" applyBorder="1" applyAlignment="1">
      <alignment horizontal="left" vertical="center" wrapText="1"/>
    </xf>
    <xf numFmtId="164" fontId="6" fillId="0" borderId="4" xfId="4" applyFont="1" applyBorder="1" applyAlignment="1">
      <alignment horizontal="right" vertical="center" wrapText="1"/>
    </xf>
    <xf numFmtId="164" fontId="8" fillId="0" borderId="21" xfId="4" applyFont="1" applyBorder="1" applyAlignment="1">
      <alignment horizontal="right" vertical="center" wrapText="1"/>
    </xf>
    <xf numFmtId="164" fontId="8" fillId="0" borderId="0" xfId="4" applyFont="1" applyAlignment="1">
      <alignment horizontal="right" vertical="center" wrapText="1"/>
    </xf>
    <xf numFmtId="164" fontId="8" fillId="0" borderId="4" xfId="4" applyFont="1" applyBorder="1" applyAlignment="1">
      <alignment horizontal="right" vertical="center" wrapText="1"/>
    </xf>
    <xf numFmtId="164" fontId="61" fillId="7" borderId="0" xfId="4" applyFont="1" applyFill="1"/>
    <xf numFmtId="164" fontId="39" fillId="7" borderId="0" xfId="4" applyFont="1" applyFill="1"/>
    <xf numFmtId="164" fontId="6" fillId="8" borderId="0" xfId="4" applyFont="1" applyFill="1" applyAlignment="1">
      <alignment horizontal="left" vertical="center" wrapText="1"/>
    </xf>
    <xf numFmtId="164" fontId="6" fillId="8" borderId="0" xfId="4" applyFont="1" applyFill="1" applyAlignment="1">
      <alignment horizontal="left" vertical="center"/>
    </xf>
    <xf numFmtId="164" fontId="60" fillId="8" borderId="0" xfId="4" applyFont="1" applyFill="1" applyAlignment="1">
      <alignment horizontal="left" indent="2"/>
    </xf>
    <xf numFmtId="164" fontId="31" fillId="0" borderId="0" xfId="4" applyFont="1" applyAlignment="1">
      <alignment vertical="top"/>
    </xf>
    <xf numFmtId="164" fontId="31" fillId="8" borderId="0" xfId="4" applyFont="1" applyFill="1"/>
    <xf numFmtId="164" fontId="6" fillId="7" borderId="0" xfId="4" applyFont="1" applyFill="1" applyAlignment="1">
      <alignment horizontal="left" vertical="center"/>
    </xf>
    <xf numFmtId="165" fontId="8" fillId="8" borderId="4" xfId="3" applyFont="1" applyFill="1" applyBorder="1">
      <alignment horizontal="right"/>
    </xf>
    <xf numFmtId="0" fontId="8" fillId="8" borderId="0" xfId="0" applyFont="1" applyFill="1" applyAlignment="1">
      <alignment vertical="center"/>
    </xf>
    <xf numFmtId="0" fontId="44" fillId="8" borderId="0" xfId="0" applyFont="1" applyFill="1" applyAlignment="1">
      <alignment vertical="center"/>
    </xf>
    <xf numFmtId="0" fontId="8" fillId="8" borderId="4" xfId="0" applyFont="1" applyFill="1" applyBorder="1"/>
    <xf numFmtId="0" fontId="8" fillId="8" borderId="4" xfId="0" applyFont="1" applyFill="1" applyBorder="1" applyAlignment="1">
      <alignment vertical="center"/>
    </xf>
    <xf numFmtId="0" fontId="44" fillId="8" borderId="4" xfId="0" applyFont="1" applyFill="1" applyBorder="1" applyAlignment="1">
      <alignment vertical="center"/>
    </xf>
    <xf numFmtId="0" fontId="8" fillId="8" borderId="5" xfId="0" applyFont="1" applyFill="1" applyBorder="1"/>
    <xf numFmtId="0" fontId="6" fillId="8" borderId="5" xfId="0" applyFont="1" applyFill="1" applyBorder="1" applyAlignment="1">
      <alignment horizontal="right" vertical="center"/>
    </xf>
    <xf numFmtId="0" fontId="8" fillId="8" borderId="5" xfId="0" applyFont="1" applyFill="1" applyBorder="1" applyAlignment="1">
      <alignment horizontal="right" vertical="center"/>
    </xf>
    <xf numFmtId="0" fontId="6" fillId="8" borderId="0" xfId="0" applyFont="1" applyFill="1" applyAlignment="1">
      <alignment horizontal="right" vertical="center"/>
    </xf>
    <xf numFmtId="0" fontId="8" fillId="8" borderId="0" xfId="0" applyFont="1" applyFill="1" applyAlignment="1">
      <alignment horizontal="right" vertical="center"/>
    </xf>
    <xf numFmtId="164" fontId="6" fillId="8" borderId="0" xfId="0" applyNumberFormat="1" applyFont="1" applyFill="1" applyAlignment="1">
      <alignment horizontal="right" vertical="center"/>
    </xf>
    <xf numFmtId="164" fontId="8" fillId="8" borderId="0" xfId="0" applyNumberFormat="1" applyFont="1" applyFill="1" applyAlignment="1">
      <alignment horizontal="right" vertical="center"/>
    </xf>
    <xf numFmtId="0" fontId="6" fillId="8" borderId="4" xfId="0" applyFont="1" applyFill="1" applyBorder="1" applyAlignment="1">
      <alignment horizontal="right" vertical="center"/>
    </xf>
    <xf numFmtId="0" fontId="8" fillId="8" borderId="4" xfId="0" applyFont="1" applyFill="1" applyBorder="1" applyAlignment="1">
      <alignment horizontal="right" vertical="center"/>
    </xf>
    <xf numFmtId="0" fontId="6" fillId="8" borderId="5" xfId="0" applyFont="1" applyFill="1" applyBorder="1"/>
    <xf numFmtId="0" fontId="8" fillId="8" borderId="0" xfId="0" applyFont="1" applyFill="1" applyAlignment="1">
      <alignment horizontal="left" vertical="center" indent="2"/>
    </xf>
    <xf numFmtId="165" fontId="6" fillId="8" borderId="4" xfId="2" applyFont="1" applyFill="1" applyBorder="1" applyAlignment="1"/>
    <xf numFmtId="0" fontId="6" fillId="8" borderId="3" xfId="0" applyFont="1" applyFill="1" applyBorder="1" applyAlignment="1">
      <alignment vertical="center"/>
    </xf>
    <xf numFmtId="165" fontId="6" fillId="8" borderId="0" xfId="2" applyFont="1" applyFill="1" applyAlignment="1"/>
    <xf numFmtId="164" fontId="8" fillId="8" borderId="20" xfId="4" applyFont="1" applyFill="1" applyBorder="1" applyAlignment="1">
      <alignment horizontal="left"/>
    </xf>
    <xf numFmtId="164" fontId="8" fillId="8" borderId="21" xfId="4" applyFont="1" applyFill="1" applyBorder="1" applyAlignment="1">
      <alignment horizontal="left"/>
    </xf>
    <xf numFmtId="0" fontId="6" fillId="8" borderId="21" xfId="0" applyFont="1" applyFill="1" applyBorder="1" applyAlignment="1">
      <alignment horizontal="right" vertical="center"/>
    </xf>
    <xf numFmtId="165" fontId="6" fillId="8" borderId="0" xfId="3" applyFont="1" applyFill="1">
      <alignment horizontal="right"/>
    </xf>
    <xf numFmtId="165" fontId="6" fillId="8" borderId="3" xfId="3" applyFont="1" applyFill="1" applyBorder="1">
      <alignment horizontal="right"/>
    </xf>
    <xf numFmtId="0" fontId="8" fillId="8" borderId="21" xfId="0" applyFont="1" applyFill="1" applyBorder="1" applyAlignment="1">
      <alignment horizontal="right" vertical="center"/>
    </xf>
    <xf numFmtId="164" fontId="8" fillId="8" borderId="3" xfId="4" applyFont="1" applyFill="1" applyBorder="1" applyAlignment="1">
      <alignment horizontal="left"/>
    </xf>
    <xf numFmtId="164" fontId="36" fillId="8" borderId="20" xfId="4" applyFont="1" applyFill="1" applyBorder="1"/>
    <xf numFmtId="164" fontId="6" fillId="8" borderId="20" xfId="4" applyFont="1" applyFill="1" applyBorder="1" applyAlignment="1">
      <alignment horizontal="right" vertical="top" wrapText="1"/>
    </xf>
    <xf numFmtId="164" fontId="62" fillId="0" borderId="0" xfId="4" applyFont="1"/>
    <xf numFmtId="164" fontId="6" fillId="8" borderId="3" xfId="4" applyFont="1" applyFill="1" applyBorder="1" applyAlignment="1">
      <alignment vertical="center" wrapText="1"/>
    </xf>
    <xf numFmtId="164" fontId="6" fillId="8" borderId="20" xfId="4" applyFont="1" applyFill="1" applyBorder="1" applyAlignment="1">
      <alignment vertical="top"/>
    </xf>
    <xf numFmtId="164" fontId="6" fillId="8" borderId="21" xfId="4" applyFont="1" applyFill="1" applyBorder="1" applyAlignment="1">
      <alignment vertical="top"/>
    </xf>
    <xf numFmtId="164" fontId="8" fillId="7" borderId="4" xfId="4" applyFont="1" applyFill="1" applyBorder="1" applyAlignment="1">
      <alignment vertical="top"/>
    </xf>
    <xf numFmtId="164" fontId="6" fillId="7" borderId="3" xfId="4" applyFont="1" applyFill="1" applyBorder="1" applyAlignment="1">
      <alignment vertical="top"/>
    </xf>
    <xf numFmtId="164" fontId="8" fillId="7" borderId="20" xfId="4" applyFont="1" applyFill="1" applyBorder="1" applyAlignment="1">
      <alignment vertical="top"/>
    </xf>
    <xf numFmtId="164" fontId="8" fillId="7" borderId="20" xfId="4" applyFont="1" applyFill="1" applyBorder="1" applyAlignment="1">
      <alignment horizontal="right" wrapText="1"/>
    </xf>
    <xf numFmtId="164" fontId="8" fillId="7" borderId="21" xfId="4" applyFont="1" applyFill="1" applyBorder="1" applyAlignment="1">
      <alignment vertical="top"/>
    </xf>
    <xf numFmtId="164" fontId="8" fillId="7" borderId="21" xfId="4" applyFont="1" applyFill="1" applyBorder="1" applyAlignment="1">
      <alignment horizontal="right" wrapText="1"/>
    </xf>
    <xf numFmtId="165" fontId="8" fillId="7" borderId="4" xfId="2" applyFont="1" applyFill="1" applyBorder="1">
      <alignment horizontal="right"/>
    </xf>
    <xf numFmtId="164" fontId="8" fillId="7" borderId="3" xfId="4" applyFont="1" applyFill="1" applyBorder="1" applyAlignment="1">
      <alignment vertical="top"/>
    </xf>
    <xf numFmtId="165" fontId="8" fillId="7" borderId="3" xfId="2" applyFont="1" applyFill="1" applyBorder="1">
      <alignment horizontal="right"/>
    </xf>
    <xf numFmtId="164" fontId="6" fillId="8" borderId="21" xfId="4" applyFont="1" applyFill="1" applyBorder="1" applyAlignment="1">
      <alignment horizontal="right" vertical="top"/>
    </xf>
    <xf numFmtId="164" fontId="6" fillId="8" borderId="4" xfId="4" applyFont="1" applyFill="1" applyBorder="1" applyAlignment="1">
      <alignment vertical="top"/>
    </xf>
    <xf numFmtId="164" fontId="8" fillId="8" borderId="20" xfId="4" applyFont="1" applyFill="1" applyBorder="1" applyAlignment="1">
      <alignment vertical="top"/>
    </xf>
    <xf numFmtId="164" fontId="8" fillId="8" borderId="21" xfId="4" applyFont="1" applyFill="1" applyBorder="1" applyAlignment="1">
      <alignment vertical="top"/>
    </xf>
    <xf numFmtId="164" fontId="8" fillId="8" borderId="21" xfId="4" applyFont="1" applyFill="1" applyBorder="1" applyAlignment="1">
      <alignment horizontal="right" vertical="top"/>
    </xf>
    <xf numFmtId="164" fontId="8" fillId="8" borderId="4" xfId="4" applyFont="1" applyFill="1" applyBorder="1" applyAlignment="1">
      <alignment vertical="top"/>
    </xf>
    <xf numFmtId="0" fontId="4" fillId="0" borderId="20" xfId="0" applyFont="1" applyBorder="1" applyAlignment="1">
      <alignment vertical="top"/>
    </xf>
    <xf numFmtId="0" fontId="5" fillId="0" borderId="0" xfId="0" applyFont="1" applyAlignment="1">
      <alignment horizontal="right" wrapText="1"/>
    </xf>
    <xf numFmtId="0" fontId="4" fillId="0" borderId="0" xfId="0" applyFont="1" applyAlignment="1">
      <alignment horizontal="right"/>
    </xf>
    <xf numFmtId="0" fontId="4" fillId="0" borderId="21" xfId="0" applyFont="1" applyBorder="1" applyAlignment="1">
      <alignment vertical="top"/>
    </xf>
    <xf numFmtId="0" fontId="5" fillId="0" borderId="21" xfId="0" applyFont="1" applyBorder="1" applyAlignment="1">
      <alignment horizontal="right" vertical="top"/>
    </xf>
    <xf numFmtId="0" fontId="4" fillId="0" borderId="21" xfId="0" applyFont="1" applyBorder="1" applyAlignment="1">
      <alignment horizontal="right" vertical="top"/>
    </xf>
    <xf numFmtId="0" fontId="5" fillId="0" borderId="0" xfId="0" applyFont="1" applyAlignment="1">
      <alignment vertical="top"/>
    </xf>
    <xf numFmtId="0" fontId="4" fillId="0" borderId="0" xfId="0" applyFont="1" applyAlignment="1">
      <alignment horizontal="left" vertical="top" wrapText="1" indent="2"/>
    </xf>
    <xf numFmtId="165" fontId="5" fillId="0" borderId="0" xfId="0" applyNumberFormat="1" applyFont="1" applyAlignment="1">
      <alignment vertical="top"/>
    </xf>
    <xf numFmtId="165" fontId="4" fillId="0" borderId="0" xfId="0" applyNumberFormat="1" applyFont="1" applyAlignment="1">
      <alignment vertical="top"/>
    </xf>
    <xf numFmtId="0" fontId="4" fillId="0" borderId="4" xfId="0" applyFont="1" applyBorder="1" applyAlignment="1">
      <alignment horizontal="left" vertical="top" wrapText="1" indent="2"/>
    </xf>
    <xf numFmtId="165" fontId="5" fillId="0" borderId="4" xfId="0" applyNumberFormat="1" applyFont="1" applyBorder="1" applyAlignment="1">
      <alignment vertical="top"/>
    </xf>
    <xf numFmtId="165" fontId="4" fillId="0" borderId="4" xfId="0" applyNumberFormat="1" applyFont="1" applyBorder="1" applyAlignment="1">
      <alignment vertical="top"/>
    </xf>
    <xf numFmtId="0" fontId="4" fillId="0" borderId="5" xfId="0" applyFont="1" applyBorder="1" applyAlignment="1">
      <alignment vertical="top"/>
    </xf>
    <xf numFmtId="0" fontId="2" fillId="0" borderId="5" xfId="0" applyFont="1" applyBorder="1"/>
    <xf numFmtId="0" fontId="5" fillId="0" borderId="5" xfId="0" applyFont="1" applyBorder="1" applyAlignment="1">
      <alignment vertical="top" wrapText="1"/>
    </xf>
    <xf numFmtId="0" fontId="4" fillId="0" borderId="4" xfId="0" applyFont="1" applyBorder="1" applyAlignment="1">
      <alignment vertical="top"/>
    </xf>
    <xf numFmtId="0" fontId="2" fillId="0" borderId="4" xfId="0" applyFont="1" applyBorder="1"/>
    <xf numFmtId="0" fontId="5" fillId="0" borderId="4" xfId="0" applyFont="1" applyBorder="1" applyAlignment="1">
      <alignment horizontal="right" vertical="top"/>
    </xf>
    <xf numFmtId="0" fontId="4" fillId="0" borderId="4" xfId="0" applyFont="1" applyBorder="1" applyAlignment="1">
      <alignment horizontal="right" vertical="top"/>
    </xf>
    <xf numFmtId="0" fontId="5" fillId="6" borderId="0" xfId="0" applyFont="1" applyFill="1" applyAlignment="1">
      <alignment vertical="top"/>
    </xf>
    <xf numFmtId="0" fontId="4" fillId="6" borderId="0" xfId="0" applyFont="1" applyFill="1" applyAlignment="1">
      <alignment vertical="top"/>
    </xf>
    <xf numFmtId="165" fontId="5" fillId="6" borderId="4" xfId="0" applyNumberFormat="1" applyFont="1" applyFill="1" applyBorder="1" applyAlignment="1">
      <alignment vertical="top"/>
    </xf>
    <xf numFmtId="165" fontId="4" fillId="6" borderId="4" xfId="0" applyNumberFormat="1" applyFont="1" applyFill="1" applyBorder="1" applyAlignment="1">
      <alignment vertical="top"/>
    </xf>
    <xf numFmtId="0" fontId="4" fillId="0" borderId="0" xfId="0" applyFont="1" applyAlignment="1">
      <alignment horizontal="left" vertical="top" indent="2"/>
    </xf>
    <xf numFmtId="0" fontId="4" fillId="0" borderId="3" xfId="0" applyFont="1" applyBorder="1" applyAlignment="1">
      <alignment vertical="top" wrapText="1"/>
    </xf>
    <xf numFmtId="0" fontId="4" fillId="8" borderId="0" xfId="0" applyFont="1" applyFill="1" applyAlignment="1">
      <alignment horizontal="left" vertical="top" wrapText="1"/>
    </xf>
    <xf numFmtId="0" fontId="4" fillId="8" borderId="20" xfId="0" applyFont="1" applyFill="1" applyBorder="1" applyAlignment="1">
      <alignment vertical="top"/>
    </xf>
    <xf numFmtId="0" fontId="4" fillId="8" borderId="0" xfId="0" applyFont="1" applyFill="1" applyAlignment="1">
      <alignment vertical="top"/>
    </xf>
    <xf numFmtId="0" fontId="5" fillId="7" borderId="0" xfId="0" applyFont="1" applyFill="1" applyAlignment="1">
      <alignment horizontal="right" wrapText="1"/>
    </xf>
    <xf numFmtId="0" fontId="4" fillId="7" borderId="0" xfId="0" applyFont="1" applyFill="1" applyAlignment="1">
      <alignment horizontal="right"/>
    </xf>
    <xf numFmtId="0" fontId="5" fillId="8" borderId="0" xfId="0" applyFont="1" applyFill="1" applyAlignment="1">
      <alignment horizontal="right" wrapText="1"/>
    </xf>
    <xf numFmtId="0" fontId="4" fillId="8" borderId="21" xfId="0" applyFont="1" applyFill="1" applyBorder="1" applyAlignment="1">
      <alignment vertical="top"/>
    </xf>
    <xf numFmtId="0" fontId="5" fillId="8" borderId="21" xfId="0" applyFont="1" applyFill="1" applyBorder="1" applyAlignment="1">
      <alignment horizontal="right" vertical="top"/>
    </xf>
    <xf numFmtId="0" fontId="4" fillId="8" borderId="21" xfId="0" applyFont="1" applyFill="1" applyBorder="1" applyAlignment="1">
      <alignment horizontal="right" vertical="top"/>
    </xf>
    <xf numFmtId="0" fontId="5" fillId="8" borderId="20" xfId="0" applyFont="1" applyFill="1" applyBorder="1" applyAlignment="1">
      <alignment vertical="top"/>
    </xf>
    <xf numFmtId="0" fontId="4" fillId="8" borderId="0" xfId="0" applyFont="1" applyFill="1" applyAlignment="1">
      <alignment horizontal="left" vertical="top" wrapText="1" indent="2"/>
    </xf>
    <xf numFmtId="165" fontId="5" fillId="8" borderId="0" xfId="0" applyNumberFormat="1" applyFont="1" applyFill="1" applyAlignment="1">
      <alignment vertical="top"/>
    </xf>
    <xf numFmtId="165" fontId="4" fillId="8" borderId="0" xfId="0" applyNumberFormat="1" applyFont="1" applyFill="1" applyAlignment="1">
      <alignment vertical="top"/>
    </xf>
    <xf numFmtId="0" fontId="5" fillId="8" borderId="0" xfId="0" applyFont="1" applyFill="1" applyAlignment="1">
      <alignment vertical="top"/>
    </xf>
    <xf numFmtId="0" fontId="4" fillId="8" borderId="4" xfId="0" applyFont="1" applyFill="1" applyBorder="1" applyAlignment="1">
      <alignment horizontal="left" vertical="top" wrapText="1" indent="2"/>
    </xf>
    <xf numFmtId="165" fontId="5" fillId="8" borderId="4" xfId="0" applyNumberFormat="1" applyFont="1" applyFill="1" applyBorder="1" applyAlignment="1">
      <alignment vertical="top"/>
    </xf>
    <xf numFmtId="165" fontId="4" fillId="8" borderId="4" xfId="0" applyNumberFormat="1" applyFont="1" applyFill="1" applyBorder="1" applyAlignment="1">
      <alignment vertical="top"/>
    </xf>
    <xf numFmtId="0" fontId="4" fillId="8" borderId="5" xfId="0" applyFont="1" applyFill="1" applyBorder="1" applyAlignment="1">
      <alignment vertical="top"/>
    </xf>
    <xf numFmtId="0" fontId="2" fillId="8" borderId="5" xfId="0" applyFont="1" applyFill="1" applyBorder="1"/>
    <xf numFmtId="0" fontId="5" fillId="8" borderId="5" xfId="0" applyFont="1" applyFill="1" applyBorder="1" applyAlignment="1">
      <alignment vertical="top" wrapText="1"/>
    </xf>
    <xf numFmtId="0" fontId="4" fillId="8" borderId="4" xfId="0" applyFont="1" applyFill="1" applyBorder="1" applyAlignment="1">
      <alignment vertical="top"/>
    </xf>
    <xf numFmtId="0" fontId="2" fillId="8" borderId="4" xfId="0" applyFont="1" applyFill="1" applyBorder="1"/>
    <xf numFmtId="0" fontId="5" fillId="8" borderId="4" xfId="0" applyFont="1" applyFill="1" applyBorder="1" applyAlignment="1">
      <alignment horizontal="right" vertical="top"/>
    </xf>
    <xf numFmtId="0" fontId="4" fillId="8" borderId="4" xfId="0" applyFont="1" applyFill="1" applyBorder="1" applyAlignment="1">
      <alignment horizontal="right" vertical="top"/>
    </xf>
    <xf numFmtId="0" fontId="4" fillId="8" borderId="0" xfId="0" applyFont="1" applyFill="1" applyAlignment="1">
      <alignment horizontal="left" vertical="top"/>
    </xf>
    <xf numFmtId="0" fontId="4" fillId="6" borderId="0" xfId="0" applyFont="1" applyFill="1" applyAlignment="1">
      <alignment wrapText="1"/>
    </xf>
    <xf numFmtId="0" fontId="4" fillId="8" borderId="0" xfId="0" applyFont="1" applyFill="1" applyAlignment="1">
      <alignment horizontal="left" vertical="top" indent="2"/>
    </xf>
    <xf numFmtId="0" fontId="4" fillId="8" borderId="3" xfId="0" applyFont="1" applyFill="1" applyBorder="1" applyAlignment="1">
      <alignment vertical="top"/>
    </xf>
    <xf numFmtId="164" fontId="6" fillId="6" borderId="0" xfId="4" applyFont="1" applyFill="1" applyAlignment="1">
      <alignment horizontal="right" wrapText="1"/>
    </xf>
    <xf numFmtId="164" fontId="8" fillId="6" borderId="0" xfId="4" applyFont="1" applyFill="1" applyAlignment="1">
      <alignment horizontal="right" wrapText="1"/>
    </xf>
    <xf numFmtId="0" fontId="6" fillId="6" borderId="0" xfId="4" applyNumberFormat="1" applyFont="1" applyFill="1" applyAlignment="1">
      <alignment horizontal="right"/>
    </xf>
    <xf numFmtId="0" fontId="8" fillId="6" borderId="0" xfId="4" applyNumberFormat="1" applyFont="1" applyFill="1" applyAlignment="1">
      <alignment horizontal="right"/>
    </xf>
    <xf numFmtId="164" fontId="6" fillId="6" borderId="0" xfId="4" applyFont="1" applyFill="1" applyAlignment="1">
      <alignment horizontal="right"/>
    </xf>
    <xf numFmtId="164" fontId="8" fillId="6" borderId="0" xfId="4" applyFont="1" applyFill="1" applyAlignment="1">
      <alignment horizontal="right"/>
    </xf>
    <xf numFmtId="164" fontId="8" fillId="6" borderId="0" xfId="4" applyFont="1" applyFill="1" applyAlignment="1">
      <alignment horizontal="left" vertical="center" wrapText="1" indent="1"/>
    </xf>
    <xf numFmtId="164" fontId="6" fillId="6" borderId="0" xfId="4" applyFont="1" applyFill="1" applyAlignment="1">
      <alignment vertical="center" wrapText="1"/>
    </xf>
    <xf numFmtId="164" fontId="6" fillId="6" borderId="0" xfId="4" applyFont="1" applyFill="1" applyAlignment="1">
      <alignment horizontal="left"/>
    </xf>
    <xf numFmtId="164" fontId="8" fillId="6" borderId="0" xfId="4" applyFont="1" applyFill="1" applyAlignment="1">
      <alignment horizontal="left"/>
    </xf>
    <xf numFmtId="164" fontId="8" fillId="0" borderId="20" xfId="4" applyFont="1" applyBorder="1" applyAlignment="1">
      <alignment wrapText="1"/>
    </xf>
    <xf numFmtId="165" fontId="8" fillId="0" borderId="0" xfId="9" applyFont="1" applyFill="1" applyBorder="1" applyAlignment="1">
      <alignment vertical="top" wrapText="1"/>
    </xf>
    <xf numFmtId="164" fontId="8" fillId="0" borderId="21" xfId="4" applyFont="1" applyBorder="1" applyAlignment="1">
      <alignment wrapText="1"/>
    </xf>
    <xf numFmtId="165" fontId="8" fillId="0" borderId="21" xfId="9" applyFont="1" applyFill="1" applyBorder="1">
      <alignment horizontal="right"/>
    </xf>
    <xf numFmtId="164" fontId="8" fillId="0" borderId="0" xfId="4" applyFont="1" applyAlignment="1">
      <alignment horizontal="center" wrapText="1"/>
    </xf>
    <xf numFmtId="165" fontId="8" fillId="0" borderId="0" xfId="5" applyFont="1" applyFill="1" applyBorder="1">
      <alignment horizontal="right"/>
    </xf>
    <xf numFmtId="164" fontId="6" fillId="0" borderId="5" xfId="4" applyFont="1" applyBorder="1" applyAlignment="1">
      <alignment horizontal="left" vertical="top" wrapText="1"/>
    </xf>
    <xf numFmtId="165" fontId="8" fillId="0" borderId="3" xfId="5" applyFont="1" applyFill="1" applyBorder="1">
      <alignment horizontal="right"/>
    </xf>
    <xf numFmtId="164" fontId="6" fillId="0" borderId="4" xfId="4" applyFont="1" applyBorder="1" applyAlignment="1">
      <alignment horizontal="left" wrapText="1"/>
    </xf>
    <xf numFmtId="165" fontId="8" fillId="0" borderId="4" xfId="5" applyFont="1" applyFill="1" applyBorder="1">
      <alignment horizontal="right"/>
    </xf>
    <xf numFmtId="164" fontId="6" fillId="0" borderId="0" xfId="4" applyFont="1" applyAlignment="1">
      <alignment horizontal="left" wrapText="1" indent="2"/>
    </xf>
    <xf numFmtId="164" fontId="8" fillId="7" borderId="20" xfId="4" applyFont="1" applyFill="1" applyBorder="1" applyAlignment="1">
      <alignment wrapText="1"/>
    </xf>
    <xf numFmtId="165" fontId="8" fillId="7" borderId="0" xfId="9" applyFont="1" applyFill="1" applyBorder="1" applyAlignment="1">
      <alignment vertical="top" wrapText="1"/>
    </xf>
    <xf numFmtId="164" fontId="8" fillId="7" borderId="21" xfId="4" applyFont="1" applyFill="1" applyBorder="1" applyAlignment="1">
      <alignment wrapText="1"/>
    </xf>
    <xf numFmtId="164" fontId="6" fillId="7" borderId="21" xfId="4" applyFont="1" applyFill="1" applyBorder="1" applyAlignment="1">
      <alignment horizontal="right"/>
    </xf>
    <xf numFmtId="165" fontId="8" fillId="7" borderId="21" xfId="9" applyFont="1" applyFill="1" applyBorder="1">
      <alignment horizontal="right"/>
    </xf>
    <xf numFmtId="164" fontId="8" fillId="7" borderId="0" xfId="4" applyFont="1" applyFill="1" applyAlignment="1">
      <alignment horizontal="center" wrapText="1"/>
    </xf>
    <xf numFmtId="165" fontId="8" fillId="7" borderId="0" xfId="5" applyFont="1" applyFill="1" applyBorder="1">
      <alignment horizontal="right"/>
    </xf>
    <xf numFmtId="164" fontId="6" fillId="7" borderId="3" xfId="4" applyFont="1" applyFill="1" applyBorder="1" applyAlignment="1">
      <alignment horizontal="left" vertical="top" wrapText="1"/>
    </xf>
    <xf numFmtId="165" fontId="8" fillId="7" borderId="3" xfId="5" applyFont="1" applyFill="1" applyBorder="1">
      <alignment horizontal="right"/>
    </xf>
    <xf numFmtId="164" fontId="6" fillId="7" borderId="5" xfId="4" applyFont="1" applyFill="1" applyBorder="1" applyAlignment="1">
      <alignment horizontal="left" vertical="top" wrapText="1"/>
    </xf>
    <xf numFmtId="165" fontId="6" fillId="7" borderId="5" xfId="5" applyFont="1" applyFill="1" applyBorder="1">
      <alignment horizontal="right"/>
    </xf>
    <xf numFmtId="165" fontId="8" fillId="7" borderId="5" xfId="6" applyFont="1" applyFill="1" applyBorder="1">
      <alignment horizontal="right"/>
    </xf>
    <xf numFmtId="164" fontId="6" fillId="7" borderId="3" xfId="4" applyFont="1" applyFill="1" applyBorder="1" applyAlignment="1">
      <alignment horizontal="left" wrapText="1"/>
    </xf>
    <xf numFmtId="164" fontId="6" fillId="7" borderId="0" xfId="4" applyFont="1" applyFill="1" applyAlignment="1">
      <alignment horizontal="left" wrapText="1" indent="2"/>
    </xf>
    <xf numFmtId="164" fontId="6" fillId="0" borderId="20" xfId="4" applyFont="1" applyBorder="1" applyAlignment="1">
      <alignment wrapText="1"/>
    </xf>
    <xf numFmtId="165" fontId="6" fillId="0" borderId="0" xfId="4" applyNumberFormat="1" applyFont="1"/>
    <xf numFmtId="165" fontId="8" fillId="0" borderId="4" xfId="4" applyNumberFormat="1" applyFont="1" applyBorder="1" applyAlignment="1">
      <alignment horizontal="left" indent="2"/>
    </xf>
    <xf numFmtId="165" fontId="6" fillId="14" borderId="4" xfId="2" applyFont="1" applyFill="1" applyBorder="1">
      <alignment horizontal="right"/>
    </xf>
    <xf numFmtId="165" fontId="8" fillId="14" borderId="4" xfId="3" applyFont="1" applyFill="1" applyBorder="1">
      <alignment horizontal="right"/>
    </xf>
    <xf numFmtId="164" fontId="8" fillId="8" borderId="0" xfId="4" applyFont="1" applyFill="1" applyAlignment="1">
      <alignment horizontal="center" wrapText="1"/>
    </xf>
    <xf numFmtId="165" fontId="8" fillId="8" borderId="0" xfId="4" applyNumberFormat="1" applyFont="1" applyFill="1" applyAlignment="1">
      <alignment horizontal="left" indent="2"/>
    </xf>
    <xf numFmtId="0" fontId="64" fillId="0" borderId="0" xfId="0" applyFont="1" applyAlignment="1">
      <alignment vertical="center" wrapText="1"/>
    </xf>
    <xf numFmtId="0" fontId="2" fillId="0" borderId="0" xfId="0" applyFont="1" applyAlignment="1">
      <alignment horizontal="center"/>
    </xf>
    <xf numFmtId="0" fontId="3" fillId="4" borderId="25" xfId="0" applyFont="1" applyFill="1" applyBorder="1" applyAlignment="1">
      <alignment horizontal="center"/>
    </xf>
    <xf numFmtId="0" fontId="3" fillId="4" borderId="25" xfId="0" applyFont="1" applyFill="1" applyBorder="1"/>
    <xf numFmtId="0" fontId="3" fillId="4" borderId="26" xfId="0" applyFont="1" applyFill="1" applyBorder="1"/>
    <xf numFmtId="0" fontId="3" fillId="4" borderId="3" xfId="0" applyFont="1" applyFill="1" applyBorder="1" applyAlignment="1">
      <alignment horizontal="center"/>
    </xf>
    <xf numFmtId="0" fontId="3" fillId="4" borderId="27" xfId="0" applyFont="1" applyFill="1" applyBorder="1" applyAlignment="1">
      <alignment horizontal="center"/>
    </xf>
    <xf numFmtId="0" fontId="66" fillId="0" borderId="0" xfId="0" applyFont="1"/>
    <xf numFmtId="0" fontId="5" fillId="0" borderId="28" xfId="0" applyFont="1" applyBorder="1" applyAlignment="1">
      <alignment horizontal="center"/>
    </xf>
    <xf numFmtId="0" fontId="5" fillId="0" borderId="28" xfId="0" applyFont="1" applyBorder="1"/>
    <xf numFmtId="0" fontId="4" fillId="0" borderId="29" xfId="0" applyFont="1" applyBorder="1"/>
    <xf numFmtId="0" fontId="67" fillId="0" borderId="30" xfId="0" applyFont="1" applyBorder="1" applyAlignment="1">
      <alignment horizontal="center"/>
    </xf>
    <xf numFmtId="0" fontId="67" fillId="0" borderId="29" xfId="0" applyFont="1" applyBorder="1" applyAlignment="1">
      <alignment horizontal="center"/>
    </xf>
    <xf numFmtId="0" fontId="4" fillId="0" borderId="31" xfId="0" applyFont="1" applyBorder="1" applyAlignment="1">
      <alignment horizontal="center"/>
    </xf>
    <xf numFmtId="0" fontId="4" fillId="0" borderId="31" xfId="0" applyFont="1" applyBorder="1" applyAlignment="1">
      <alignment horizontal="left" indent="1"/>
    </xf>
    <xf numFmtId="0" fontId="4" fillId="0" borderId="32" xfId="0" applyFont="1" applyBorder="1"/>
    <xf numFmtId="0" fontId="4" fillId="0" borderId="33" xfId="0" applyFont="1" applyBorder="1" applyAlignment="1">
      <alignment horizontal="center"/>
    </xf>
    <xf numFmtId="0" fontId="4" fillId="0" borderId="32" xfId="0" applyFont="1" applyBorder="1" applyAlignment="1">
      <alignment horizontal="center"/>
    </xf>
    <xf numFmtId="0" fontId="5" fillId="0" borderId="29" xfId="0" applyFont="1" applyBorder="1"/>
    <xf numFmtId="0" fontId="4" fillId="0" borderId="0" xfId="0" applyFont="1" applyAlignment="1">
      <alignment horizontal="center"/>
    </xf>
    <xf numFmtId="0" fontId="4" fillId="0" borderId="34" xfId="0" applyFont="1" applyBorder="1" applyAlignment="1">
      <alignment horizontal="center"/>
    </xf>
    <xf numFmtId="0" fontId="4" fillId="0" borderId="34" xfId="0" applyFont="1" applyBorder="1" applyAlignment="1">
      <alignment horizontal="left" indent="1"/>
    </xf>
    <xf numFmtId="0" fontId="4" fillId="0" borderId="35" xfId="0" applyFont="1" applyBorder="1"/>
    <xf numFmtId="0" fontId="4" fillId="0" borderId="4" xfId="0" applyFont="1" applyBorder="1" applyAlignment="1">
      <alignment horizontal="center"/>
    </xf>
    <xf numFmtId="0" fontId="4" fillId="0" borderId="36"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0" fillId="0" borderId="0" xfId="1" applyNumberFormat="1" applyFont="1" applyAlignment="1" applyProtection="1"/>
    <xf numFmtId="0" fontId="68" fillId="0" borderId="0" xfId="0" applyFont="1"/>
    <xf numFmtId="0" fontId="24" fillId="0" borderId="37" xfId="0" applyFont="1" applyBorder="1"/>
    <xf numFmtId="0" fontId="2" fillId="0" borderId="37" xfId="0" applyFont="1" applyBorder="1"/>
    <xf numFmtId="0" fontId="10" fillId="0" borderId="0" xfId="1" applyNumberFormat="1" applyFont="1" applyBorder="1" applyAlignment="1" applyProtection="1"/>
    <xf numFmtId="0" fontId="24" fillId="0" borderId="0" xfId="0" applyFont="1"/>
    <xf numFmtId="0" fontId="4" fillId="0" borderId="2" xfId="0" applyFont="1" applyBorder="1"/>
    <xf numFmtId="0" fontId="6" fillId="0" borderId="0" xfId="0" applyFont="1" applyAlignment="1">
      <alignment vertical="top" wrapText="1"/>
    </xf>
    <xf numFmtId="0" fontId="6" fillId="6" borderId="0" xfId="0" applyFont="1" applyFill="1" applyAlignment="1">
      <alignment vertical="top" wrapText="1"/>
    </xf>
    <xf numFmtId="0" fontId="4" fillId="0" borderId="0" xfId="0" applyFont="1" applyProtection="1">
      <protection hidden="1"/>
    </xf>
    <xf numFmtId="0" fontId="4" fillId="15" borderId="38" xfId="0" applyFont="1" applyFill="1" applyBorder="1"/>
    <xf numFmtId="0" fontId="10" fillId="0" borderId="0" xfId="1" applyNumberFormat="1" applyFont="1" applyAlignment="1" applyProtection="1">
      <alignment horizontal="center"/>
    </xf>
    <xf numFmtId="164" fontId="6" fillId="0" borderId="0" xfId="0" applyNumberFormat="1" applyFont="1" applyAlignment="1">
      <alignment horizontal="right"/>
    </xf>
    <xf numFmtId="164" fontId="20" fillId="0" borderId="0" xfId="1" applyFont="1" applyAlignment="1" applyProtection="1"/>
    <xf numFmtId="0" fontId="7" fillId="0" borderId="0" xfId="0" applyFont="1" applyAlignment="1">
      <alignment vertical="top"/>
    </xf>
    <xf numFmtId="0" fontId="9" fillId="0" borderId="0" xfId="1" applyNumberFormat="1" applyFill="1" applyAlignment="1" applyProtection="1">
      <alignment horizontal="left"/>
    </xf>
    <xf numFmtId="0" fontId="8" fillId="0" borderId="0" xfId="0" applyFont="1" applyAlignment="1">
      <alignment horizontal="left" vertical="top" indent="2"/>
    </xf>
    <xf numFmtId="0" fontId="8" fillId="0" borderId="0" xfId="0" applyFont="1" applyAlignment="1">
      <alignment horizontal="left" vertical="top" wrapText="1" indent="2"/>
    </xf>
    <xf numFmtId="0" fontId="31" fillId="6" borderId="0" xfId="0" applyFont="1" applyFill="1"/>
    <xf numFmtId="0" fontId="4" fillId="3" borderId="0" xfId="0" applyFont="1" applyFill="1"/>
    <xf numFmtId="164" fontId="35" fillId="4" borderId="39" xfId="4" applyFont="1" applyFill="1" applyBorder="1" applyAlignment="1">
      <alignment horizontal="left" vertical="center"/>
    </xf>
    <xf numFmtId="164" fontId="70" fillId="0" borderId="0" xfId="4" applyFont="1" applyAlignment="1">
      <alignment vertical="top"/>
    </xf>
    <xf numFmtId="0" fontId="8" fillId="0" borderId="40" xfId="0" applyFont="1" applyBorder="1" applyAlignment="1">
      <alignment vertical="center" wrapText="1"/>
    </xf>
    <xf numFmtId="0" fontId="10" fillId="0" borderId="0" xfId="11" applyNumberFormat="1" applyFont="1" applyAlignment="1" applyProtection="1">
      <alignment horizontal="left"/>
    </xf>
    <xf numFmtId="0" fontId="65" fillId="0" borderId="0" xfId="0" applyFont="1" applyAlignment="1">
      <alignment horizontal="center"/>
    </xf>
    <xf numFmtId="0" fontId="64" fillId="0" borderId="0" xfId="0" applyFont="1" applyAlignment="1">
      <alignment horizontal="center" vertical="center" wrapText="1"/>
    </xf>
    <xf numFmtId="0" fontId="63" fillId="0" borderId="0" xfId="0" applyFont="1" applyAlignment="1">
      <alignment horizontal="center" wrapText="1"/>
    </xf>
    <xf numFmtId="0" fontId="63" fillId="0" borderId="0" xfId="0" applyFont="1" applyAlignment="1">
      <alignment horizontal="center"/>
    </xf>
    <xf numFmtId="0" fontId="4" fillId="7" borderId="28" xfId="0" applyFont="1" applyFill="1" applyBorder="1" applyAlignment="1">
      <alignment horizontal="center"/>
    </xf>
    <xf numFmtId="0" fontId="4" fillId="7" borderId="5" xfId="0" applyFont="1" applyFill="1" applyBorder="1" applyAlignment="1">
      <alignment horizontal="center"/>
    </xf>
    <xf numFmtId="0" fontId="4" fillId="7" borderId="34" xfId="0" applyFont="1" applyFill="1" applyBorder="1" applyAlignment="1">
      <alignment horizontal="center"/>
    </xf>
    <xf numFmtId="0" fontId="4" fillId="7" borderId="4" xfId="0" applyFont="1" applyFill="1" applyBorder="1" applyAlignment="1">
      <alignment horizontal="center"/>
    </xf>
    <xf numFmtId="0" fontId="4" fillId="6" borderId="0" xfId="0" applyFont="1" applyFill="1" applyAlignment="1">
      <alignment horizontal="left" wrapText="1"/>
    </xf>
    <xf numFmtId="0" fontId="4" fillId="6" borderId="0" xfId="0" applyFont="1" applyFill="1" applyAlignment="1">
      <alignment horizontal="center"/>
    </xf>
    <xf numFmtId="0" fontId="24" fillId="6" borderId="0" xfId="0" applyFont="1" applyFill="1" applyAlignment="1">
      <alignment horizontal="left" vertical="center"/>
    </xf>
    <xf numFmtId="0" fontId="4" fillId="6" borderId="0" xfId="0" applyFont="1" applyFill="1" applyAlignment="1">
      <alignment horizontal="left" vertical="center" wrapText="1"/>
    </xf>
    <xf numFmtId="0" fontId="6" fillId="0" borderId="0" xfId="0" applyFont="1" applyAlignment="1">
      <alignment horizontal="left" vertical="top"/>
    </xf>
    <xf numFmtId="164" fontId="8" fillId="0" borderId="0" xfId="4" applyFont="1" applyAlignment="1">
      <alignment horizontal="left" vertical="top" wrapText="1"/>
    </xf>
    <xf numFmtId="0" fontId="4" fillId="5" borderId="0" xfId="0" applyFont="1" applyFill="1" applyAlignment="1">
      <alignment horizontal="center"/>
    </xf>
    <xf numFmtId="0" fontId="6" fillId="0" borderId="0" xfId="0" applyFont="1" applyAlignment="1">
      <alignment horizontal="left" vertical="top" wrapText="1"/>
    </xf>
    <xf numFmtId="0" fontId="8" fillId="0" borderId="0" xfId="0" applyFont="1" applyAlignment="1">
      <alignment horizontal="left" vertical="top"/>
    </xf>
    <xf numFmtId="0" fontId="4" fillId="0" borderId="0" xfId="0" applyFont="1" applyAlignment="1">
      <alignment horizontal="left"/>
    </xf>
    <xf numFmtId="0" fontId="4" fillId="0" borderId="0" xfId="0" applyFont="1" applyAlignment="1">
      <alignment horizontal="left" wrapText="1"/>
    </xf>
    <xf numFmtId="0" fontId="6" fillId="0" borderId="0" xfId="0" applyFont="1" applyAlignment="1">
      <alignment horizontal="left"/>
    </xf>
    <xf numFmtId="0" fontId="2" fillId="5" borderId="0" xfId="0" applyFont="1" applyFill="1" applyAlignment="1">
      <alignment horizontal="center"/>
    </xf>
    <xf numFmtId="0" fontId="8" fillId="0" borderId="0" xfId="0" applyFont="1" applyAlignment="1">
      <alignment vertical="top"/>
    </xf>
    <xf numFmtId="0" fontId="8" fillId="0" borderId="0" xfId="0" applyFont="1" applyAlignment="1">
      <alignment horizontal="left" vertical="top" wrapText="1"/>
    </xf>
    <xf numFmtId="0" fontId="2" fillId="0" borderId="0" xfId="0" applyFont="1" applyAlignment="1">
      <alignment horizontal="left"/>
    </xf>
    <xf numFmtId="0" fontId="7" fillId="0" borderId="0" xfId="0" applyFont="1"/>
    <xf numFmtId="0" fontId="4" fillId="0" borderId="0" xfId="0" applyFont="1" applyAlignment="1">
      <alignment horizontal="left" vertical="top" wrapText="1"/>
    </xf>
    <xf numFmtId="0" fontId="8" fillId="8" borderId="0" xfId="0" applyFont="1" applyFill="1" applyAlignment="1">
      <alignment vertical="top"/>
    </xf>
    <xf numFmtId="0" fontId="6" fillId="7" borderId="0" xfId="0" applyFont="1" applyFill="1" applyAlignment="1">
      <alignment horizontal="left" vertical="top" wrapText="1"/>
    </xf>
    <xf numFmtId="0" fontId="7" fillId="8" borderId="2" xfId="0" applyFont="1" applyFill="1" applyBorder="1" applyAlignment="1">
      <alignment vertical="top"/>
    </xf>
    <xf numFmtId="0" fontId="6" fillId="8" borderId="0" xfId="0" applyFont="1" applyFill="1"/>
    <xf numFmtId="0" fontId="6" fillId="8" borderId="0" xfId="0" applyFont="1" applyFill="1" applyAlignment="1">
      <alignment horizontal="left" vertical="top" wrapText="1"/>
    </xf>
    <xf numFmtId="0" fontId="7" fillId="8" borderId="0" xfId="0" applyFont="1" applyFill="1"/>
    <xf numFmtId="0" fontId="8" fillId="8" borderId="0" xfId="0" applyFont="1" applyFill="1" applyAlignment="1">
      <alignment vertical="top" wrapText="1"/>
    </xf>
    <xf numFmtId="0" fontId="8" fillId="8" borderId="0" xfId="0" applyFont="1" applyFill="1" applyAlignment="1">
      <alignment horizontal="left" vertical="top"/>
    </xf>
    <xf numFmtId="0" fontId="6" fillId="7" borderId="0" xfId="0" applyFont="1" applyFill="1" applyAlignment="1">
      <alignment horizontal="left"/>
    </xf>
    <xf numFmtId="0" fontId="8" fillId="8" borderId="0" xfId="0" applyFont="1" applyFill="1" applyAlignment="1">
      <alignment horizontal="left" vertical="top" wrapText="1" indent="2"/>
    </xf>
    <xf numFmtId="0" fontId="6" fillId="7" borderId="0" xfId="0" applyFont="1" applyFill="1"/>
    <xf numFmtId="0" fontId="8" fillId="8" borderId="0" xfId="0" applyFont="1" applyFill="1" applyAlignment="1">
      <alignment horizontal="left" indent="2"/>
    </xf>
    <xf numFmtId="165" fontId="8" fillId="7" borderId="0" xfId="2" applyFont="1" applyFill="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left" vertical="center"/>
    </xf>
    <xf numFmtId="0" fontId="4" fillId="7" borderId="0" xfId="0" applyFont="1" applyFill="1" applyAlignment="1">
      <alignment horizontal="left" vertical="center" wrapText="1"/>
    </xf>
    <xf numFmtId="165" fontId="8" fillId="0" borderId="0" xfId="2" applyFont="1" applyAlignment="1">
      <alignment horizontal="left" vertical="top" wrapText="1"/>
    </xf>
    <xf numFmtId="0" fontId="4" fillId="7" borderId="0" xfId="0" applyFont="1" applyFill="1" applyAlignment="1">
      <alignment horizontal="left"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left" wrapText="1"/>
    </xf>
    <xf numFmtId="0" fontId="24" fillId="7" borderId="0" xfId="0" applyFont="1" applyFill="1" applyAlignment="1">
      <alignment horizontal="left"/>
    </xf>
    <xf numFmtId="0" fontId="4"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wrapText="1"/>
    </xf>
    <xf numFmtId="0" fontId="10" fillId="0" borderId="0" xfId="0" applyFont="1" applyAlignment="1">
      <alignment horizontal="left"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2" borderId="0" xfId="0" applyFont="1" applyFill="1" applyAlignment="1">
      <alignment horizontal="center"/>
    </xf>
    <xf numFmtId="0" fontId="5" fillId="0" borderId="0" xfId="0" applyFont="1" applyAlignment="1">
      <alignment horizontal="left" vertical="center"/>
    </xf>
    <xf numFmtId="0" fontId="8" fillId="0" borderId="0" xfId="0" applyFont="1" applyAlignment="1">
      <alignment vertical="top" wrapText="1"/>
    </xf>
    <xf numFmtId="164" fontId="33" fillId="5" borderId="0" xfId="4" applyFont="1" applyFill="1" applyAlignment="1">
      <alignment horizontal="center"/>
    </xf>
    <xf numFmtId="0" fontId="2" fillId="0" borderId="0" xfId="0" applyFont="1" applyAlignment="1">
      <alignment vertical="top" wrapText="1"/>
    </xf>
    <xf numFmtId="164" fontId="8" fillId="0" borderId="0" xfId="4" applyFont="1" applyAlignment="1">
      <alignment horizontal="left" wrapText="1"/>
    </xf>
    <xf numFmtId="0" fontId="0" fillId="0" borderId="0" xfId="0" applyAlignment="1">
      <alignment horizontal="left" vertical="top" wrapText="1"/>
    </xf>
    <xf numFmtId="0" fontId="6" fillId="0" borderId="0" xfId="0" applyFont="1" applyAlignment="1">
      <alignment horizontal="left" wrapText="1"/>
    </xf>
    <xf numFmtId="164" fontId="8" fillId="0" borderId="0" xfId="4" applyFont="1" applyAlignment="1">
      <alignment vertical="top" wrapText="1"/>
    </xf>
    <xf numFmtId="164" fontId="8" fillId="7" borderId="0" xfId="4" applyFont="1" applyFill="1" applyAlignment="1">
      <alignment vertical="center" wrapText="1"/>
    </xf>
    <xf numFmtId="0" fontId="8" fillId="7" borderId="0" xfId="0" applyFont="1" applyFill="1" applyAlignment="1">
      <alignment vertical="top" wrapText="1"/>
    </xf>
    <xf numFmtId="0" fontId="2" fillId="7" borderId="0" xfId="0" applyFont="1" applyFill="1" applyAlignment="1">
      <alignment vertical="top" wrapText="1"/>
    </xf>
    <xf numFmtId="0" fontId="2" fillId="8" borderId="0" xfId="0" applyFont="1" applyFill="1" applyAlignment="1">
      <alignment vertical="top" wrapText="1"/>
    </xf>
    <xf numFmtId="0" fontId="6" fillId="8" borderId="0" xfId="0" applyFont="1" applyFill="1" applyAlignment="1">
      <alignment horizontal="left" wrapText="1"/>
    </xf>
    <xf numFmtId="0" fontId="8" fillId="8" borderId="0" xfId="0" applyFont="1" applyFill="1" applyAlignment="1">
      <alignment horizontal="left" vertical="top" wrapText="1"/>
    </xf>
    <xf numFmtId="0" fontId="0" fillId="8" borderId="0" xfId="0" applyFill="1" applyAlignment="1">
      <alignment horizontal="left" vertical="top" wrapText="1"/>
    </xf>
    <xf numFmtId="164" fontId="8" fillId="8" borderId="0" xfId="4" applyFont="1" applyFill="1" applyAlignment="1">
      <alignment horizontal="left" vertical="top" wrapText="1"/>
    </xf>
    <xf numFmtId="164" fontId="35" fillId="4" borderId="18" xfId="4" applyFont="1" applyFill="1" applyBorder="1" applyAlignment="1">
      <alignment horizontal="left" vertical="center"/>
    </xf>
    <xf numFmtId="164" fontId="36" fillId="8" borderId="0" xfId="4" applyFont="1" applyFill="1" applyAlignment="1">
      <alignment horizontal="left" vertical="top" wrapText="1"/>
    </xf>
    <xf numFmtId="164" fontId="8" fillId="8" borderId="0" xfId="4" applyFont="1" applyFill="1" applyAlignment="1">
      <alignment horizontal="left" wrapText="1"/>
    </xf>
    <xf numFmtId="164" fontId="6" fillId="0" borderId="0" xfId="4" applyFont="1" applyAlignment="1">
      <alignment horizontal="right" wrapText="1"/>
    </xf>
    <xf numFmtId="164" fontId="6" fillId="0" borderId="21" xfId="4" applyFont="1" applyBorder="1" applyAlignment="1">
      <alignment horizontal="right" wrapText="1"/>
    </xf>
    <xf numFmtId="164" fontId="8" fillId="6" borderId="0" xfId="4" applyFont="1" applyFill="1" applyAlignment="1">
      <alignment horizontal="left" vertical="top" wrapText="1"/>
    </xf>
    <xf numFmtId="164" fontId="6" fillId="0" borderId="0" xfId="4" applyFont="1" applyAlignment="1">
      <alignment horizontal="left" vertical="top" wrapText="1"/>
    </xf>
    <xf numFmtId="164" fontId="6" fillId="0" borderId="20" xfId="4" applyFont="1" applyBorder="1" applyAlignment="1">
      <alignment horizontal="center"/>
    </xf>
    <xf numFmtId="164" fontId="6" fillId="0" borderId="5" xfId="4" applyFont="1" applyBorder="1" applyAlignment="1">
      <alignment horizontal="center"/>
    </xf>
    <xf numFmtId="164" fontId="6" fillId="0" borderId="0" xfId="4" applyFont="1" applyAlignment="1">
      <alignment vertical="top"/>
    </xf>
    <xf numFmtId="164" fontId="8" fillId="0" borderId="0" xfId="4" applyFont="1"/>
    <xf numFmtId="164" fontId="6" fillId="0" borderId="0" xfId="4" applyFont="1"/>
    <xf numFmtId="164" fontId="4" fillId="0" borderId="0" xfId="4" applyFont="1" applyAlignment="1">
      <alignment vertical="top" wrapText="1"/>
    </xf>
    <xf numFmtId="164" fontId="8" fillId="0" borderId="0" xfId="4" applyFont="1" applyAlignment="1">
      <alignment horizontal="left" vertical="center" wrapText="1"/>
    </xf>
    <xf numFmtId="0" fontId="8" fillId="0" borderId="0" xfId="0" applyFont="1" applyAlignment="1">
      <alignment horizontal="left" wrapText="1"/>
    </xf>
    <xf numFmtId="164" fontId="8" fillId="6" borderId="0" xfId="4" applyFont="1" applyFill="1" applyAlignment="1">
      <alignment vertical="top" wrapText="1"/>
    </xf>
    <xf numFmtId="164" fontId="6" fillId="0" borderId="20" xfId="4" applyFont="1" applyBorder="1" applyAlignment="1">
      <alignment horizontal="right" wrapText="1"/>
    </xf>
    <xf numFmtId="164" fontId="6" fillId="6" borderId="20" xfId="4" applyFont="1" applyFill="1" applyBorder="1" applyAlignment="1">
      <alignment horizontal="center" vertical="center"/>
    </xf>
    <xf numFmtId="164" fontId="8" fillId="0" borderId="0" xfId="4" applyFont="1" applyAlignment="1">
      <alignment horizontal="left"/>
    </xf>
    <xf numFmtId="164" fontId="51" fillId="0" borderId="0" xfId="4" applyFont="1" applyAlignment="1">
      <alignment horizontal="left" vertical="top" wrapText="1"/>
    </xf>
    <xf numFmtId="164" fontId="8" fillId="0" borderId="0" xfId="4" applyFont="1" applyAlignment="1">
      <alignment vertical="top"/>
    </xf>
    <xf numFmtId="164" fontId="6" fillId="7" borderId="0" xfId="4" applyFont="1" applyFill="1" applyAlignment="1">
      <alignment horizontal="left"/>
    </xf>
    <xf numFmtId="164" fontId="8" fillId="7" borderId="0" xfId="4" applyFont="1" applyFill="1" applyAlignment="1">
      <alignment horizontal="left" wrapText="1"/>
    </xf>
    <xf numFmtId="164" fontId="6" fillId="7" borderId="0" xfId="4" applyFont="1" applyFill="1" applyAlignment="1">
      <alignment horizontal="left" vertical="top" wrapText="1"/>
    </xf>
    <xf numFmtId="164" fontId="8" fillId="8" borderId="0" xfId="4" applyFont="1" applyFill="1" applyAlignment="1">
      <alignment vertical="top"/>
    </xf>
    <xf numFmtId="0" fontId="2" fillId="0" borderId="0" xfId="0" applyFont="1" applyAlignment="1">
      <alignment vertical="top"/>
    </xf>
    <xf numFmtId="164" fontId="8" fillId="8" borderId="0" xfId="4" applyFont="1" applyFill="1" applyAlignment="1">
      <alignment horizontal="left"/>
    </xf>
    <xf numFmtId="164" fontId="6" fillId="8" borderId="20" xfId="4" applyFont="1" applyFill="1" applyBorder="1" applyAlignment="1">
      <alignment horizontal="center"/>
    </xf>
    <xf numFmtId="164" fontId="6" fillId="8" borderId="0" xfId="4" applyFont="1" applyFill="1" applyAlignment="1">
      <alignment horizontal="right" vertical="center" wrapText="1"/>
    </xf>
    <xf numFmtId="164" fontId="6" fillId="8" borderId="21" xfId="4" applyFont="1" applyFill="1" applyBorder="1" applyAlignment="1">
      <alignment horizontal="right" vertical="center" wrapText="1"/>
    </xf>
    <xf numFmtId="164" fontId="8" fillId="7" borderId="0" xfId="4" applyFont="1" applyFill="1" applyAlignment="1">
      <alignment horizontal="left" vertical="top" wrapText="1"/>
    </xf>
    <xf numFmtId="164" fontId="6" fillId="7" borderId="20" xfId="4" applyFont="1" applyFill="1" applyBorder="1" applyAlignment="1">
      <alignment horizontal="center"/>
    </xf>
    <xf numFmtId="164" fontId="6" fillId="7" borderId="0" xfId="4" applyFont="1" applyFill="1" applyAlignment="1">
      <alignment horizontal="center"/>
    </xf>
    <xf numFmtId="164" fontId="4" fillId="8" borderId="0" xfId="4" applyFont="1" applyFill="1" applyAlignment="1">
      <alignment vertical="top" wrapText="1"/>
    </xf>
    <xf numFmtId="0" fontId="8" fillId="8" borderId="0" xfId="0" applyFont="1" applyFill="1" applyAlignment="1">
      <alignment horizontal="left" wrapText="1"/>
    </xf>
    <xf numFmtId="164" fontId="8" fillId="8" borderId="0" xfId="4" applyFont="1" applyFill="1"/>
    <xf numFmtId="164" fontId="8" fillId="8" borderId="0" xfId="4" applyFont="1" applyFill="1" applyAlignment="1">
      <alignment vertical="top" wrapText="1"/>
    </xf>
    <xf numFmtId="164" fontId="6" fillId="8" borderId="20" xfId="4" applyFont="1" applyFill="1" applyBorder="1" applyAlignment="1">
      <alignment horizontal="right" wrapText="1"/>
    </xf>
    <xf numFmtId="164" fontId="6" fillId="8" borderId="0" xfId="4" applyFont="1" applyFill="1" applyAlignment="1">
      <alignment horizontal="right" wrapText="1"/>
    </xf>
    <xf numFmtId="164" fontId="6" fillId="8" borderId="21" xfId="4" applyFont="1" applyFill="1" applyBorder="1" applyAlignment="1">
      <alignment horizontal="right" wrapText="1"/>
    </xf>
    <xf numFmtId="164" fontId="6" fillId="7" borderId="20" xfId="4" applyFont="1" applyFill="1" applyBorder="1" applyAlignment="1">
      <alignment horizontal="center" vertical="center"/>
    </xf>
    <xf numFmtId="164" fontId="51" fillId="7" borderId="0" xfId="4" applyFont="1" applyFill="1" applyAlignment="1">
      <alignment horizontal="left" vertical="top" wrapText="1"/>
    </xf>
    <xf numFmtId="164" fontId="8" fillId="8" borderId="0" xfId="4" applyFont="1" applyFill="1" applyAlignment="1">
      <alignment horizontal="left" vertical="top"/>
    </xf>
    <xf numFmtId="164" fontId="8" fillId="7" borderId="0" xfId="4" applyFont="1" applyFill="1" applyAlignment="1">
      <alignment horizontal="left" vertical="top"/>
    </xf>
    <xf numFmtId="164" fontId="4" fillId="0" borderId="0" xfId="4" applyFont="1" applyAlignment="1">
      <alignment horizontal="left" vertical="top" wrapText="1"/>
    </xf>
    <xf numFmtId="164" fontId="8" fillId="0" borderId="24" xfId="4" applyFont="1" applyBorder="1" applyAlignment="1">
      <alignment horizontal="left" vertical="top" wrapText="1"/>
    </xf>
    <xf numFmtId="164" fontId="8" fillId="0" borderId="4" xfId="4" applyFont="1" applyBorder="1" applyAlignment="1">
      <alignment horizontal="right" wrapText="1"/>
    </xf>
    <xf numFmtId="164" fontId="8" fillId="0" borderId="0" xfId="4" applyFont="1" applyAlignment="1">
      <alignment horizontal="right" wrapText="1"/>
    </xf>
    <xf numFmtId="164" fontId="6" fillId="0" borderId="24" xfId="4" applyFont="1" applyBorder="1" applyAlignment="1">
      <alignment horizontal="left" vertical="top" wrapText="1"/>
    </xf>
    <xf numFmtId="165" fontId="8" fillId="0" borderId="5" xfId="2" applyFont="1" applyBorder="1">
      <alignment horizontal="right"/>
    </xf>
    <xf numFmtId="164" fontId="6" fillId="0" borderId="4" xfId="4" applyFont="1" applyBorder="1" applyAlignment="1">
      <alignment horizontal="right" wrapText="1"/>
    </xf>
    <xf numFmtId="165" fontId="8" fillId="0" borderId="4" xfId="2" applyFont="1" applyBorder="1">
      <alignment horizontal="right"/>
    </xf>
    <xf numFmtId="165" fontId="6" fillId="0" borderId="5" xfId="2" applyFont="1" applyBorder="1">
      <alignment horizontal="right"/>
    </xf>
    <xf numFmtId="165" fontId="6" fillId="0" borderId="4" xfId="2" applyFont="1" applyBorder="1">
      <alignment horizontal="right"/>
    </xf>
    <xf numFmtId="164" fontId="6" fillId="0" borderId="0" xfId="4" applyFont="1" applyAlignment="1">
      <alignment horizontal="left"/>
    </xf>
    <xf numFmtId="164" fontId="6" fillId="0" borderId="2" xfId="4" applyFont="1" applyBorder="1" applyAlignment="1">
      <alignment horizontal="left"/>
    </xf>
    <xf numFmtId="164" fontId="6" fillId="0" borderId="20" xfId="4" applyFont="1" applyBorder="1" applyAlignment="1">
      <alignment horizontal="left"/>
    </xf>
    <xf numFmtId="164" fontId="6" fillId="0" borderId="21" xfId="4" applyFont="1" applyBorder="1" applyAlignment="1">
      <alignment horizontal="left"/>
    </xf>
    <xf numFmtId="164" fontId="6" fillId="0" borderId="20" xfId="4" applyFont="1" applyBorder="1" applyAlignment="1">
      <alignment horizontal="center" wrapText="1"/>
    </xf>
    <xf numFmtId="164" fontId="5" fillId="0" borderId="21" xfId="4" applyFont="1" applyBorder="1" applyAlignment="1">
      <alignment horizontal="left" wrapText="1"/>
    </xf>
    <xf numFmtId="164" fontId="8" fillId="0" borderId="21" xfId="4" applyFont="1" applyBorder="1" applyAlignment="1">
      <alignment horizontal="left" vertical="top" wrapText="1"/>
    </xf>
    <xf numFmtId="49" fontId="6" fillId="0" borderId="20" xfId="4" applyNumberFormat="1" applyFont="1" applyBorder="1" applyAlignment="1">
      <alignment horizontal="center" vertical="center" wrapText="1"/>
    </xf>
    <xf numFmtId="164" fontId="8" fillId="0" borderId="0" xfId="4" applyFont="1" applyAlignment="1">
      <alignment wrapText="1"/>
    </xf>
    <xf numFmtId="164" fontId="7" fillId="0" borderId="0" xfId="4" applyFont="1" applyAlignment="1">
      <alignment horizontal="left" vertical="top" wrapText="1"/>
    </xf>
    <xf numFmtId="164" fontId="6" fillId="8" borderId="0" xfId="4" applyFont="1" applyFill="1" applyAlignment="1">
      <alignment horizontal="left" vertical="top" wrapText="1"/>
    </xf>
    <xf numFmtId="164" fontId="6" fillId="0" borderId="1" xfId="4" applyFont="1" applyBorder="1" applyAlignment="1">
      <alignment horizontal="left" vertical="top" wrapText="1"/>
    </xf>
    <xf numFmtId="164" fontId="6" fillId="8" borderId="1" xfId="4" applyFont="1" applyFill="1" applyBorder="1" applyAlignment="1">
      <alignment horizontal="left" vertical="top" wrapText="1"/>
    </xf>
    <xf numFmtId="11" fontId="8" fillId="0" borderId="0" xfId="4" applyNumberFormat="1" applyFont="1" applyAlignment="1">
      <alignment horizontal="left" vertical="top" wrapText="1"/>
    </xf>
    <xf numFmtId="164" fontId="25" fillId="0" borderId="0" xfId="4" applyFont="1" applyAlignment="1">
      <alignment horizontal="left" wrapText="1"/>
    </xf>
    <xf numFmtId="11" fontId="4" fillId="0" borderId="0" xfId="4" applyNumberFormat="1" applyFont="1" applyAlignment="1">
      <alignment horizontal="left" vertical="top" wrapText="1"/>
    </xf>
    <xf numFmtId="164" fontId="4" fillId="0" borderId="0" xfId="4" applyFont="1" applyAlignment="1">
      <alignment horizontal="left" wrapText="1"/>
    </xf>
    <xf numFmtId="0" fontId="2" fillId="0" borderId="0" xfId="0" applyFont="1"/>
    <xf numFmtId="165" fontId="43" fillId="8" borderId="3" xfId="4" applyNumberFormat="1" applyFont="1" applyFill="1" applyBorder="1" applyAlignment="1">
      <alignment horizontal="right"/>
    </xf>
    <xf numFmtId="164" fontId="6" fillId="8" borderId="20" xfId="4" applyFont="1" applyFill="1" applyBorder="1" applyAlignment="1">
      <alignment horizontal="left"/>
    </xf>
    <xf numFmtId="164" fontId="6" fillId="8" borderId="0" xfId="4" applyFont="1" applyFill="1" applyAlignment="1">
      <alignment horizontal="left"/>
    </xf>
    <xf numFmtId="164" fontId="6" fillId="8" borderId="20" xfId="4" applyFont="1" applyFill="1" applyBorder="1" applyAlignment="1">
      <alignment horizontal="left" indent="4"/>
    </xf>
    <xf numFmtId="164" fontId="6" fillId="8" borderId="0" xfId="4" applyFont="1" applyFill="1" applyAlignment="1">
      <alignment horizontal="left" indent="4"/>
    </xf>
    <xf numFmtId="164" fontId="6" fillId="8" borderId="20" xfId="4" applyFont="1" applyFill="1" applyBorder="1" applyAlignment="1">
      <alignment horizontal="left" indent="3"/>
    </xf>
    <xf numFmtId="164" fontId="6" fillId="8" borderId="0" xfId="4" applyFont="1" applyFill="1" applyAlignment="1">
      <alignment horizontal="left" indent="3"/>
    </xf>
    <xf numFmtId="164" fontId="6" fillId="8" borderId="20" xfId="4" applyFont="1" applyFill="1" applyBorder="1" applyAlignment="1">
      <alignment horizontal="center" vertical="center" wrapText="1"/>
    </xf>
    <xf numFmtId="164" fontId="6" fillId="8" borderId="0" xfId="4" applyFont="1" applyFill="1" applyAlignment="1">
      <alignment horizontal="center" vertical="center" wrapText="1"/>
    </xf>
    <xf numFmtId="164" fontId="6" fillId="8" borderId="0" xfId="4" applyFont="1" applyFill="1" applyAlignment="1">
      <alignment horizontal="center" vertical="center"/>
    </xf>
    <xf numFmtId="164" fontId="36" fillId="8" borderId="0" xfId="4" applyFont="1" applyFill="1" applyAlignment="1">
      <alignment horizontal="left" wrapText="1"/>
    </xf>
    <xf numFmtId="164" fontId="6" fillId="0" borderId="0" xfId="4" applyFont="1" applyAlignment="1">
      <alignment horizontal="center"/>
    </xf>
    <xf numFmtId="164" fontId="36" fillId="0" borderId="0" xfId="4" applyFont="1" applyAlignment="1">
      <alignment horizontal="left" vertical="top" wrapText="1"/>
    </xf>
    <xf numFmtId="164" fontId="6" fillId="0" borderId="0" xfId="4" applyFont="1" applyAlignment="1">
      <alignment horizontal="left" vertical="center" wrapText="1"/>
    </xf>
    <xf numFmtId="164" fontId="6" fillId="0" borderId="0" xfId="4" applyFont="1" applyAlignment="1">
      <alignment horizontal="left" wrapText="1"/>
    </xf>
    <xf numFmtId="164" fontId="6" fillId="0" borderId="0" xfId="4" applyFont="1" applyAlignment="1">
      <alignment horizontal="left" vertical="center"/>
    </xf>
    <xf numFmtId="164" fontId="6" fillId="0" borderId="0" xfId="4" applyFont="1" applyAlignment="1">
      <alignment horizontal="left" vertical="top"/>
    </xf>
    <xf numFmtId="164" fontId="36" fillId="0" borderId="0" xfId="4" applyFont="1" applyAlignment="1">
      <alignment horizontal="left"/>
    </xf>
    <xf numFmtId="164" fontId="8" fillId="0" borderId="0" xfId="4" applyFont="1" applyAlignment="1">
      <alignment horizontal="center" vertical="center" wrapText="1"/>
    </xf>
    <xf numFmtId="164" fontId="6" fillId="0" borderId="21" xfId="4" applyFont="1" applyBorder="1" applyAlignment="1">
      <alignment horizontal="left" vertical="top" wrapText="1"/>
    </xf>
    <xf numFmtId="164" fontId="8" fillId="0" borderId="22" xfId="4" applyFont="1" applyBorder="1" applyAlignment="1">
      <alignment horizontal="center" vertical="center" wrapText="1"/>
    </xf>
    <xf numFmtId="164" fontId="6" fillId="0" borderId="4" xfId="4" applyFont="1" applyBorder="1" applyAlignment="1">
      <alignment horizontal="left"/>
    </xf>
    <xf numFmtId="164" fontId="8" fillId="0" borderId="4" xfId="4" applyFont="1" applyBorder="1" applyAlignment="1">
      <alignment horizontal="left"/>
    </xf>
    <xf numFmtId="164" fontId="6" fillId="0" borderId="22" xfId="4" applyFont="1" applyBorder="1" applyAlignment="1">
      <alignment horizontal="center" vertical="center" wrapText="1"/>
    </xf>
    <xf numFmtId="164" fontId="8" fillId="0" borderId="20" xfId="4" applyFont="1" applyBorder="1" applyAlignment="1">
      <alignment horizontal="right" wrapText="1"/>
    </xf>
    <xf numFmtId="164" fontId="6" fillId="8" borderId="0" xfId="4" applyFont="1" applyFill="1" applyAlignment="1">
      <alignment horizontal="left" vertical="center" wrapText="1"/>
    </xf>
    <xf numFmtId="164" fontId="6" fillId="7" borderId="0" xfId="4" applyFont="1" applyFill="1" applyAlignment="1">
      <alignment horizontal="left" vertical="center" wrapText="1"/>
    </xf>
    <xf numFmtId="164" fontId="6" fillId="8" borderId="0" xfId="4" applyFont="1" applyFill="1" applyAlignment="1">
      <alignment horizontal="left" wrapText="1"/>
    </xf>
    <xf numFmtId="164" fontId="6" fillId="8" borderId="3" xfId="4" applyFont="1" applyFill="1" applyBorder="1" applyAlignment="1">
      <alignment horizontal="left" wrapText="1"/>
    </xf>
    <xf numFmtId="164" fontId="6" fillId="8" borderId="0" xfId="4" applyFont="1" applyFill="1" applyAlignment="1">
      <alignment horizontal="left" vertical="center"/>
    </xf>
    <xf numFmtId="164" fontId="6" fillId="8" borderId="21" xfId="4" applyFont="1" applyFill="1" applyBorder="1" applyAlignment="1">
      <alignment horizontal="left" vertical="top" wrapText="1"/>
    </xf>
    <xf numFmtId="164" fontId="6" fillId="8" borderId="0" xfId="4" applyFont="1" applyFill="1" applyAlignment="1">
      <alignment horizontal="left" vertical="top"/>
    </xf>
    <xf numFmtId="164" fontId="8" fillId="8" borderId="0" xfId="4" applyFont="1" applyFill="1" applyAlignment="1">
      <alignment horizontal="center" vertical="center" wrapText="1"/>
    </xf>
    <xf numFmtId="164" fontId="8" fillId="8" borderId="0" xfId="4" applyFont="1" applyFill="1" applyAlignment="1">
      <alignment horizontal="left" vertical="center" wrapText="1"/>
    </xf>
    <xf numFmtId="164" fontId="8" fillId="8" borderId="20" xfId="4" applyFont="1" applyFill="1" applyBorder="1" applyAlignment="1">
      <alignment horizontal="right" wrapText="1"/>
    </xf>
    <xf numFmtId="164" fontId="8" fillId="8" borderId="0" xfId="4" applyFont="1" applyFill="1" applyAlignment="1">
      <alignment horizontal="right" wrapText="1"/>
    </xf>
    <xf numFmtId="164" fontId="8" fillId="8" borderId="22" xfId="4" applyFont="1" applyFill="1" applyBorder="1" applyAlignment="1">
      <alignment horizontal="center" wrapText="1"/>
    </xf>
    <xf numFmtId="164" fontId="6" fillId="8" borderId="22" xfId="4" applyFont="1" applyFill="1" applyBorder="1" applyAlignment="1">
      <alignment horizontal="center" wrapText="1"/>
    </xf>
    <xf numFmtId="164" fontId="6" fillId="7" borderId="0" xfId="4" applyFont="1" applyFill="1" applyAlignment="1">
      <alignment horizontal="left" vertical="top"/>
    </xf>
    <xf numFmtId="164" fontId="8" fillId="7" borderId="0" xfId="4" applyFont="1" applyFill="1" applyAlignment="1">
      <alignment horizontal="left"/>
    </xf>
    <xf numFmtId="0" fontId="5" fillId="0" borderId="20" xfId="0" applyFont="1" applyBorder="1" applyAlignment="1">
      <alignment horizontal="right" wrapText="1"/>
    </xf>
    <xf numFmtId="0" fontId="2" fillId="0" borderId="20" xfId="0" applyFont="1" applyBorder="1" applyAlignment="1">
      <alignment horizontal="right" wrapText="1"/>
    </xf>
    <xf numFmtId="0" fontId="5" fillId="0" borderId="0" xfId="0" applyFont="1" applyAlignment="1">
      <alignment horizontal="right" wrapText="1"/>
    </xf>
    <xf numFmtId="0" fontId="2" fillId="0" borderId="0" xfId="0" applyFont="1" applyAlignment="1">
      <alignment horizontal="right" wrapText="1"/>
    </xf>
    <xf numFmtId="0" fontId="5" fillId="0" borderId="21" xfId="0" applyFont="1" applyBorder="1" applyAlignment="1">
      <alignment horizontal="right" wrapText="1"/>
    </xf>
    <xf numFmtId="0" fontId="2" fillId="0" borderId="21" xfId="0" applyFont="1" applyBorder="1" applyAlignment="1">
      <alignment horizontal="right" wrapText="1"/>
    </xf>
    <xf numFmtId="0" fontId="5" fillId="0" borderId="0" xfId="0" applyFont="1" applyAlignment="1">
      <alignment horizontal="center" vertical="top" wrapText="1"/>
    </xf>
    <xf numFmtId="0" fontId="5" fillId="0" borderId="22" xfId="0" applyFont="1" applyBorder="1" applyAlignment="1">
      <alignment horizontal="center" vertical="top"/>
    </xf>
    <xf numFmtId="0" fontId="2" fillId="0" borderId="22" xfId="0" applyFont="1" applyBorder="1" applyAlignment="1">
      <alignment horizontal="center" vertical="top"/>
    </xf>
    <xf numFmtId="0" fontId="5" fillId="0" borderId="0" xfId="0" applyFont="1" applyAlignment="1">
      <alignment horizontal="left" vertical="top"/>
    </xf>
    <xf numFmtId="0" fontId="4" fillId="0" borderId="0" xfId="0" applyFont="1" applyAlignment="1">
      <alignment horizontal="left" vertical="top" wrapText="1" indent="2"/>
    </xf>
    <xf numFmtId="0" fontId="2" fillId="0" borderId="0" xfId="0" applyFont="1" applyAlignment="1">
      <alignment horizontal="left" vertical="top" wrapText="1"/>
    </xf>
    <xf numFmtId="0" fontId="5" fillId="0" borderId="5" xfId="0" applyFont="1" applyBorder="1" applyAlignment="1">
      <alignment horizontal="center" vertical="top" wrapText="1"/>
    </xf>
    <xf numFmtId="0" fontId="4" fillId="0" borderId="4" xfId="0" applyFont="1" applyBorder="1" applyAlignment="1">
      <alignment horizontal="left" vertical="top" wrapText="1" indent="2"/>
    </xf>
    <xf numFmtId="164" fontId="35" fillId="4" borderId="23" xfId="4" applyFont="1" applyFill="1" applyBorder="1" applyAlignment="1">
      <alignment horizontal="left" vertical="center"/>
    </xf>
    <xf numFmtId="0" fontId="5" fillId="0" borderId="20" xfId="0" applyFont="1" applyBorder="1" applyAlignment="1">
      <alignment horizontal="center" vertical="top" wrapText="1"/>
    </xf>
    <xf numFmtId="0" fontId="4" fillId="0" borderId="20" xfId="0" applyFont="1" applyBorder="1" applyAlignment="1">
      <alignment horizontal="right" vertical="top" wrapText="1"/>
    </xf>
    <xf numFmtId="0" fontId="4" fillId="0" borderId="0" xfId="0" applyFont="1" applyAlignment="1">
      <alignment horizontal="right" vertical="top" wrapText="1"/>
    </xf>
    <xf numFmtId="0" fontId="4" fillId="0" borderId="4" xfId="0" applyFont="1" applyBorder="1" applyAlignment="1">
      <alignment horizontal="right" vertical="top" wrapText="1"/>
    </xf>
    <xf numFmtId="165" fontId="4" fillId="0" borderId="20" xfId="0" applyNumberFormat="1" applyFont="1" applyBorder="1" applyAlignment="1">
      <alignment horizontal="right" vertical="top" wrapText="1"/>
    </xf>
    <xf numFmtId="0" fontId="2" fillId="0" borderId="20" xfId="0" applyFont="1" applyBorder="1" applyAlignment="1">
      <alignment wrapText="1"/>
    </xf>
    <xf numFmtId="165" fontId="4" fillId="0" borderId="0" xfId="0" applyNumberFormat="1" applyFont="1" applyAlignment="1">
      <alignment horizontal="right" vertical="top" wrapText="1"/>
    </xf>
    <xf numFmtId="0" fontId="2" fillId="0" borderId="0" xfId="0" applyFont="1" applyAlignment="1">
      <alignment wrapText="1"/>
    </xf>
    <xf numFmtId="165" fontId="4" fillId="0" borderId="4" xfId="0" applyNumberFormat="1" applyFont="1" applyBorder="1" applyAlignment="1">
      <alignment horizontal="right" vertical="top" wrapText="1"/>
    </xf>
    <xf numFmtId="0" fontId="2" fillId="0" borderId="4" xfId="0" applyFont="1" applyBorder="1" applyAlignment="1">
      <alignment wrapText="1"/>
    </xf>
    <xf numFmtId="0" fontId="4" fillId="8" borderId="0" xfId="0" applyFont="1" applyFill="1" applyAlignment="1">
      <alignment horizontal="left" vertical="top" wrapText="1"/>
    </xf>
    <xf numFmtId="164" fontId="36" fillId="8" borderId="0" xfId="4" applyFont="1" applyFill="1" applyAlignment="1">
      <alignment horizontal="left"/>
    </xf>
    <xf numFmtId="0" fontId="5" fillId="8" borderId="20" xfId="0" applyFont="1" applyFill="1" applyBorder="1" applyAlignment="1">
      <alignment horizontal="center" vertical="top" wrapText="1"/>
    </xf>
    <xf numFmtId="0" fontId="5" fillId="8" borderId="0" xfId="0" applyFont="1" applyFill="1" applyAlignment="1">
      <alignment horizontal="right" wrapText="1"/>
    </xf>
    <xf numFmtId="0" fontId="5" fillId="8" borderId="21" xfId="0" applyFont="1" applyFill="1" applyBorder="1" applyAlignment="1">
      <alignment horizontal="right" wrapText="1"/>
    </xf>
    <xf numFmtId="0" fontId="4" fillId="8" borderId="20" xfId="0" applyFont="1" applyFill="1" applyBorder="1" applyAlignment="1">
      <alignment horizontal="right" vertical="top" wrapText="1"/>
    </xf>
    <xf numFmtId="0" fontId="4" fillId="8" borderId="0" xfId="0" applyFont="1" applyFill="1" applyAlignment="1">
      <alignment horizontal="right" vertical="top" wrapText="1"/>
    </xf>
    <xf numFmtId="0" fontId="4" fillId="8" borderId="4" xfId="0" applyFont="1" applyFill="1" applyBorder="1" applyAlignment="1">
      <alignment horizontal="right" vertical="top" wrapText="1"/>
    </xf>
    <xf numFmtId="0" fontId="4" fillId="8" borderId="4" xfId="0" applyFont="1" applyFill="1" applyBorder="1" applyAlignment="1">
      <alignment horizontal="left" vertical="top" wrapText="1" indent="2"/>
    </xf>
    <xf numFmtId="0" fontId="5" fillId="8" borderId="0" xfId="0" applyFont="1" applyFill="1" applyAlignment="1">
      <alignment horizontal="left" vertical="top"/>
    </xf>
    <xf numFmtId="0" fontId="4" fillId="8" borderId="0" xfId="0" applyFont="1" applyFill="1" applyAlignment="1">
      <alignment horizontal="left" vertical="top" wrapText="1" indent="2"/>
    </xf>
    <xf numFmtId="0" fontId="5" fillId="8" borderId="22" xfId="0" applyFont="1" applyFill="1" applyBorder="1" applyAlignment="1">
      <alignment horizontal="center" vertical="top"/>
    </xf>
    <xf numFmtId="0" fontId="2" fillId="8" borderId="22" xfId="0" applyFont="1" applyFill="1" applyBorder="1" applyAlignment="1">
      <alignment horizontal="center" vertical="top"/>
    </xf>
    <xf numFmtId="0" fontId="5" fillId="8" borderId="0" xfId="0" applyFont="1" applyFill="1" applyAlignment="1">
      <alignment horizontal="center" vertical="top" wrapText="1"/>
    </xf>
    <xf numFmtId="0" fontId="5" fillId="8" borderId="5" xfId="0" applyFont="1" applyFill="1" applyBorder="1" applyAlignment="1">
      <alignment horizontal="center" vertical="top" wrapText="1"/>
    </xf>
    <xf numFmtId="0" fontId="5" fillId="8" borderId="20" xfId="0" applyFont="1" applyFill="1" applyBorder="1" applyAlignment="1">
      <alignment horizontal="right" wrapText="1"/>
    </xf>
    <xf numFmtId="165" fontId="4" fillId="8" borderId="20" xfId="0" applyNumberFormat="1" applyFont="1" applyFill="1" applyBorder="1" applyAlignment="1">
      <alignment horizontal="right" vertical="top" wrapText="1"/>
    </xf>
    <xf numFmtId="165" fontId="4" fillId="8" borderId="0" xfId="0" applyNumberFormat="1" applyFont="1" applyFill="1" applyAlignment="1">
      <alignment horizontal="right" vertical="top" wrapText="1"/>
    </xf>
    <xf numFmtId="165" fontId="4" fillId="8" borderId="4" xfId="0" applyNumberFormat="1" applyFont="1" applyFill="1" applyBorder="1" applyAlignment="1">
      <alignment horizontal="right" vertical="top" wrapText="1"/>
    </xf>
    <xf numFmtId="0" fontId="4" fillId="13" borderId="0" xfId="0" applyFont="1" applyFill="1" applyAlignment="1">
      <alignment horizontal="left" vertical="top" wrapText="1"/>
    </xf>
    <xf numFmtId="164" fontId="35" fillId="4" borderId="19" xfId="4" applyFont="1" applyFill="1" applyBorder="1" applyAlignment="1">
      <alignment horizontal="left" vertical="center"/>
    </xf>
    <xf numFmtId="0" fontId="5" fillId="7" borderId="5" xfId="0" applyFont="1" applyFill="1" applyBorder="1" applyAlignment="1">
      <alignment horizontal="center" vertical="top" wrapText="1"/>
    </xf>
    <xf numFmtId="164" fontId="8" fillId="5" borderId="0" xfId="4" applyFont="1" applyFill="1" applyAlignment="1">
      <alignment horizontal="center"/>
    </xf>
    <xf numFmtId="164" fontId="8" fillId="7" borderId="20" xfId="4" applyFont="1" applyFill="1" applyBorder="1" applyAlignment="1">
      <alignment horizontal="center"/>
    </xf>
    <xf numFmtId="164" fontId="8" fillId="0" borderId="20" xfId="4" applyFont="1" applyBorder="1" applyAlignment="1">
      <alignment horizontal="center"/>
    </xf>
  </cellXfs>
  <cellStyles count="12">
    <cellStyle name="2008_Number" xfId="6" xr:uid="{1A026808-4FB5-4151-BB46-5B951426F413}"/>
    <cellStyle name="2009_Number" xfId="5" xr:uid="{0957C52D-C54F-4BE8-BD05-211583B104B9}"/>
    <cellStyle name="APB_Current" xfId="2" xr:uid="{141C1DBF-5A43-4A9A-A5C3-12D1992787D5}"/>
    <cellStyle name="APB_Prior" xfId="3" xr:uid="{82785208-33C1-4A89-89A9-9EF7BA274189}"/>
    <cellStyle name="Currency 2" xfId="7" xr:uid="{D56B37E0-4E02-46D4-8A1F-C8C7D793104C}"/>
    <cellStyle name="Current_Number" xfId="10" xr:uid="{CBE99BC4-E0F6-4F7C-B660-4B773A717BC8}"/>
    <cellStyle name="Hyperlink" xfId="11" builtinId="8"/>
    <cellStyle name="Hyperlink 2" xfId="1" xr:uid="{2F407FA1-0955-475C-829B-BDC6BAC75841}"/>
    <cellStyle name="Normal" xfId="0" builtinId="0"/>
    <cellStyle name="Normal 2" xfId="4" xr:uid="{FAF74B2F-0829-4E1C-958F-5BDEFB8E43C9}"/>
    <cellStyle name="Percent 2" xfId="8" xr:uid="{43EA7F11-D030-40DB-BFB3-D4F3BC27B252}"/>
    <cellStyle name="Previous_Number" xfId="9" xr:uid="{24CEC25D-77D8-45F8-8728-18F25292FC41}"/>
  </cellStyles>
  <dxfs count="33">
    <dxf>
      <font>
        <color theme="9"/>
      </font>
    </dxf>
    <dxf>
      <font>
        <color theme="9"/>
      </font>
    </dxf>
    <dxf>
      <font>
        <color theme="9"/>
      </font>
    </dxf>
    <dxf>
      <font>
        <color theme="9"/>
      </font>
    </dxf>
    <dxf>
      <font>
        <color theme="9"/>
      </font>
    </dxf>
    <dxf>
      <font>
        <color theme="9"/>
      </font>
    </dxf>
    <dxf>
      <font>
        <color theme="9"/>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dxf>
    <dxf>
      <font>
        <strike val="0"/>
        <outline val="0"/>
        <shadow val="0"/>
        <u val="none"/>
        <vertAlign val="baseline"/>
        <sz val="9"/>
        <color theme="1"/>
        <name val="Cambria"/>
        <scheme val="none"/>
      </font>
    </dxf>
    <dxf>
      <font>
        <b val="0"/>
        <i val="0"/>
        <strike val="0"/>
        <condense val="0"/>
        <extend val="0"/>
        <outline val="0"/>
        <shadow val="0"/>
        <u val="none"/>
        <vertAlign val="baseline"/>
        <sz val="9"/>
        <color theme="1"/>
        <name val="Cambria"/>
        <scheme val="none"/>
      </font>
    </dxf>
    <dxf>
      <font>
        <strike val="0"/>
        <outline val="0"/>
        <shadow val="0"/>
        <u val="none"/>
        <vertAlign val="baseline"/>
        <sz val="9"/>
        <color theme="1"/>
        <name val="Cambria"/>
        <scheme val="none"/>
      </font>
      <fill>
        <patternFill patternType="solid">
          <fgColor indexed="64"/>
          <bgColor theme="7" tint="0.79998168889431442"/>
        </patternFill>
      </fill>
      <border diagonalUp="0" diagonalDown="0">
        <left/>
        <right/>
        <top style="thin">
          <color theme="0" tint="-0.24994659260841701"/>
        </top>
        <bottom style="thin">
          <color theme="0" tint="-0.24994659260841701"/>
        </bottom>
        <vertical/>
        <horizontal style="thin">
          <color theme="0" tint="-0.24994659260841701"/>
        </horizontal>
      </border>
    </dxf>
    <dxf>
      <font>
        <strike val="0"/>
        <outline val="0"/>
        <shadow val="0"/>
        <u val="none"/>
        <vertAlign val="baseline"/>
        <sz val="9"/>
        <color theme="1"/>
        <name val="Cambria"/>
        <scheme val="none"/>
      </font>
      <numFmt numFmtId="0" formatCode="General"/>
    </dxf>
    <dxf>
      <font>
        <b val="0"/>
        <i val="0"/>
        <strike val="0"/>
        <condense val="0"/>
        <extend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auto="1"/>
      </font>
      <border>
        <top style="thin">
          <color theme="6"/>
        </top>
        <bottom style="thin">
          <color theme="6"/>
        </bottom>
      </border>
    </dxf>
  </dxfs>
  <tableStyles count="1" defaultTableStyle="TableStyleMedium2" defaultPivotStyle="PivotStyleLight16">
    <tableStyle name="TableStyleLight4 2" pivot="0" count="7" xr9:uid="{F8248A20-810D-4D0B-868A-4151E386D299}">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64" Type="http://schemas.openxmlformats.org/officeDocument/2006/relationships/customXml" Target="../customXml/item5.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Label" lockText="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Label" lockText="1"/>
</file>

<file path=xl/ctrlProps/ctrlProp19.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20.xml><?xml version="1.0" encoding="utf-8"?>
<formControlPr xmlns="http://schemas.microsoft.com/office/spreadsheetml/2009/9/main" objectType="Label" lockText="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Label" lockText="1"/>
</file>

<file path=xl/ctrlProps/ctrlProp23.xml><?xml version="1.0" encoding="utf-8"?>
<formControlPr xmlns="http://schemas.microsoft.com/office/spreadsheetml/2009/9/main" objectType="Label" lockText="1"/>
</file>

<file path=xl/ctrlProps/ctrlProp24.xml><?xml version="1.0" encoding="utf-8"?>
<formControlPr xmlns="http://schemas.microsoft.com/office/spreadsheetml/2009/9/main" objectType="Label" lockText="1"/>
</file>

<file path=xl/ctrlProps/ctrlProp25.xml><?xml version="1.0" encoding="utf-8"?>
<formControlPr xmlns="http://schemas.microsoft.com/office/spreadsheetml/2009/9/main" objectType="Label" lockText="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Label" lockText="1"/>
</file>

<file path=xl/ctrlProps/ctrlProp28.xml><?xml version="1.0" encoding="utf-8"?>
<formControlPr xmlns="http://schemas.microsoft.com/office/spreadsheetml/2009/9/main" objectType="Label" lockText="1"/>
</file>

<file path=xl/ctrlProps/ctrlProp29.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ctrlProps/ctrlProp30.xml><?xml version="1.0" encoding="utf-8"?>
<formControlPr xmlns="http://schemas.microsoft.com/office/spreadsheetml/2009/9/main" objectType="Label" lockText="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Label" lockText="1"/>
</file>

<file path=xl/ctrlProps/ctrlProp33.xml><?xml version="1.0" encoding="utf-8"?>
<formControlPr xmlns="http://schemas.microsoft.com/office/spreadsheetml/2009/9/main" objectType="Label" lockText="1"/>
</file>

<file path=xl/ctrlProps/ctrlProp34.xml><?xml version="1.0" encoding="utf-8"?>
<formControlPr xmlns="http://schemas.microsoft.com/office/spreadsheetml/2009/9/main" objectType="Label" lockText="1"/>
</file>

<file path=xl/ctrlProps/ctrlProp35.xml><?xml version="1.0" encoding="utf-8"?>
<formControlPr xmlns="http://schemas.microsoft.com/office/spreadsheetml/2009/9/main" objectType="Label" lockText="1"/>
</file>

<file path=xl/ctrlProps/ctrlProp36.xml><?xml version="1.0" encoding="utf-8"?>
<formControlPr xmlns="http://schemas.microsoft.com/office/spreadsheetml/2009/9/main" objectType="Label" lockText="1"/>
</file>

<file path=xl/ctrlProps/ctrlProp37.xml><?xml version="1.0" encoding="utf-8"?>
<formControlPr xmlns="http://schemas.microsoft.com/office/spreadsheetml/2009/9/main" objectType="Label" lockText="1"/>
</file>

<file path=xl/ctrlProps/ctrlProp38.xml><?xml version="1.0" encoding="utf-8"?>
<formControlPr xmlns="http://schemas.microsoft.com/office/spreadsheetml/2009/9/main" objectType="Label" lockText="1"/>
</file>

<file path=xl/ctrlProps/ctrlProp39.xml><?xml version="1.0" encoding="utf-8"?>
<formControlPr xmlns="http://schemas.microsoft.com/office/spreadsheetml/2009/9/main" objectType="Label" lockText="1"/>
</file>

<file path=xl/ctrlProps/ctrlProp4.xml><?xml version="1.0" encoding="utf-8"?>
<formControlPr xmlns="http://schemas.microsoft.com/office/spreadsheetml/2009/9/main" objectType="Label" lockText="1"/>
</file>

<file path=xl/ctrlProps/ctrlProp40.xml><?xml version="1.0" encoding="utf-8"?>
<formControlPr xmlns="http://schemas.microsoft.com/office/spreadsheetml/2009/9/main" objectType="Label" lockText="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Label" lockText="1"/>
</file>

<file path=xl/ctrlProps/ctrlProp43.xml><?xml version="1.0" encoding="utf-8"?>
<formControlPr xmlns="http://schemas.microsoft.com/office/spreadsheetml/2009/9/main" objectType="Label" lockText="1"/>
</file>

<file path=xl/ctrlProps/ctrlProp44.xml><?xml version="1.0" encoding="utf-8"?>
<formControlPr xmlns="http://schemas.microsoft.com/office/spreadsheetml/2009/9/main" objectType="Label" lockText="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Label" lockText="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Label" lockText="1"/>
</file>

<file path=xl/ctrlProps/ctrlProp53.xml><?xml version="1.0" encoding="utf-8"?>
<formControlPr xmlns="http://schemas.microsoft.com/office/spreadsheetml/2009/9/main" objectType="Label" lockText="1"/>
</file>

<file path=xl/ctrlProps/ctrlProp54.xml><?xml version="1.0" encoding="utf-8"?>
<formControlPr xmlns="http://schemas.microsoft.com/office/spreadsheetml/2009/9/main" objectType="Label" lockText="1"/>
</file>

<file path=xl/ctrlProps/ctrlProp55.xml><?xml version="1.0" encoding="utf-8"?>
<formControlPr xmlns="http://schemas.microsoft.com/office/spreadsheetml/2009/9/main" objectType="Label" lockText="1"/>
</file>

<file path=xl/ctrlProps/ctrlProp56.xml><?xml version="1.0" encoding="utf-8"?>
<formControlPr xmlns="http://schemas.microsoft.com/office/spreadsheetml/2009/9/main" objectType="Label" lockText="1"/>
</file>

<file path=xl/ctrlProps/ctrlProp57.xml><?xml version="1.0" encoding="utf-8"?>
<formControlPr xmlns="http://schemas.microsoft.com/office/spreadsheetml/2009/9/main" objectType="Label" lockText="1"/>
</file>

<file path=xl/ctrlProps/ctrlProp58.xml><?xml version="1.0" encoding="utf-8"?>
<formControlPr xmlns="http://schemas.microsoft.com/office/spreadsheetml/2009/9/main" objectType="Label" lockText="1"/>
</file>

<file path=xl/ctrlProps/ctrlProp6.xml><?xml version="1.0" encoding="utf-8"?>
<formControlPr xmlns="http://schemas.microsoft.com/office/spreadsheetml/2009/9/main" objectType="Label" lockText="1"/>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hyperlink" Target="https://www.finance.gov.au/about-us/copyrigh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515100" cy="9310007"/>
    <xdr:pic>
      <xdr:nvPicPr>
        <xdr:cNvPr id="2" name="Picture 1" descr="Department of Finance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15100" cy="9310007"/>
        </a:xfrm>
        <a:prstGeom prst="rect">
          <a:avLst/>
        </a:prstGeom>
        <a:noFill/>
        <a:ln>
          <a:noFill/>
        </a:ln>
      </xdr:spPr>
    </xdr:pic>
    <xdr:clientData/>
  </xdr:oneCellAnchor>
  <xdr:twoCellAnchor>
    <xdr:from>
      <xdr:col>1</xdr:col>
      <xdr:colOff>89806</xdr:colOff>
      <xdr:row>38</xdr:row>
      <xdr:rowOff>19049</xdr:rowOff>
    </xdr:from>
    <xdr:to>
      <xdr:col>10</xdr:col>
      <xdr:colOff>352425</xdr:colOff>
      <xdr:row>44</xdr:row>
      <xdr:rowOff>136616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8931" y="7258049"/>
          <a:ext cx="5834744" cy="1260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2400">
              <a:solidFill>
                <a:sysClr val="windowText" lastClr="000000"/>
              </a:solidFill>
              <a:latin typeface="Arial" panose="020B0604020202020204" pitchFamily="34" charset="0"/>
              <a:cs typeface="Arial" panose="020B0604020202020204" pitchFamily="34" charset="0"/>
            </a:rPr>
            <a:t>Forms of </a:t>
          </a:r>
          <a:r>
            <a:rPr lang="en-AU" sz="2400" b="0">
              <a:solidFill>
                <a:sysClr val="windowText" lastClr="000000"/>
              </a:solidFill>
              <a:latin typeface="Arial" panose="020B0604020202020204" pitchFamily="34" charset="0"/>
              <a:cs typeface="Arial" panose="020B0604020202020204" pitchFamily="34" charset="0"/>
            </a:rPr>
            <a:t>Financial</a:t>
          </a:r>
          <a:r>
            <a:rPr lang="en-AU" sz="2400" baseline="0">
              <a:solidFill>
                <a:sysClr val="windowText" lastClr="000000"/>
              </a:solidFill>
              <a:latin typeface="Arial" panose="020B0604020202020204" pitchFamily="34" charset="0"/>
              <a:cs typeface="Arial" panose="020B0604020202020204" pitchFamily="34" charset="0"/>
            </a:rPr>
            <a:t> Statements 20X1-X2</a:t>
          </a:r>
        </a:p>
        <a:p>
          <a:pPr algn="r"/>
          <a:endParaRPr lang="en-AU" sz="2400" baseline="0">
            <a:solidFill>
              <a:sysClr val="windowText" lastClr="000000"/>
            </a:solidFill>
            <a:latin typeface="Arial" panose="020B0604020202020204" pitchFamily="34" charset="0"/>
            <a:cs typeface="Arial" panose="020B0604020202020204" pitchFamily="34" charset="0"/>
          </a:endParaRPr>
        </a:p>
        <a:p>
          <a:pPr algn="r"/>
          <a:r>
            <a:rPr lang="en-AU" sz="1200">
              <a:solidFill>
                <a:sysClr val="windowText" lastClr="000000"/>
              </a:solidFill>
              <a:latin typeface="Arial" panose="020B0604020202020204" pitchFamily="34" charset="0"/>
              <a:cs typeface="Arial" panose="020B0604020202020204" pitchFamily="34" charset="0"/>
            </a:rPr>
            <a:t>PGPA Act non-corporate</a:t>
          </a:r>
          <a:r>
            <a:rPr lang="en-AU" sz="1200" baseline="0">
              <a:solidFill>
                <a:sysClr val="windowText" lastClr="000000"/>
              </a:solidFill>
              <a:latin typeface="Arial" panose="020B0604020202020204" pitchFamily="34" charset="0"/>
              <a:cs typeface="Arial" panose="020B0604020202020204" pitchFamily="34" charset="0"/>
            </a:rPr>
            <a:t> and corporate Commonwealth entities</a:t>
          </a:r>
          <a:endParaRPr lang="en-AU"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48984</xdr:colOff>
      <xdr:row>44</xdr:row>
      <xdr:rowOff>59327</xdr:rowOff>
    </xdr:from>
    <xdr:to>
      <xdr:col>10</xdr:col>
      <xdr:colOff>311603</xdr:colOff>
      <xdr:row>48</xdr:row>
      <xdr:rowOff>47625</xdr:rowOff>
    </xdr:to>
    <xdr:sp macro="" textlink="">
      <xdr:nvSpPr>
        <xdr:cNvPr id="4" name="TBTier">
          <a:extLst>
            <a:ext uri="{FF2B5EF4-FFF2-40B4-BE49-F238E27FC236}">
              <a16:creationId xmlns:a16="http://schemas.microsoft.com/office/drawing/2014/main" id="{00000000-0008-0000-0000-000004000000}"/>
            </a:ext>
          </a:extLst>
        </xdr:cNvPr>
        <xdr:cNvSpPr txBox="1"/>
      </xdr:nvSpPr>
      <xdr:spPr>
        <a:xfrm>
          <a:off x="668109" y="8441327"/>
          <a:ext cx="5834744" cy="750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200">
              <a:solidFill>
                <a:sysClr val="windowText" lastClr="000000"/>
              </a:solidFill>
              <a:latin typeface="Arial" panose="020B0604020202020204" pitchFamily="34" charset="0"/>
              <a:cs typeface="Arial" panose="020B0604020202020204" pitchFamily="34" charset="0"/>
            </a:rPr>
            <a:t>Tier 1 Reporting Entities</a:t>
          </a:r>
        </a:p>
        <a:p>
          <a:pPr algn="r"/>
          <a:endParaRPr lang="en-AU" sz="500">
            <a:solidFill>
              <a:sysClr val="windowText" lastClr="000000"/>
            </a:solidFill>
            <a:latin typeface="Arial" panose="020B0604020202020204" pitchFamily="34" charset="0"/>
            <a:cs typeface="Arial" panose="020B0604020202020204" pitchFamily="34" charset="0"/>
          </a:endParaRPr>
        </a:p>
        <a:p>
          <a:pPr algn="r"/>
          <a:r>
            <a:rPr lang="en-AU" sz="1200">
              <a:solidFill>
                <a:sysClr val="windowText" lastClr="000000"/>
              </a:solidFill>
              <a:latin typeface="Arial" panose="020B0604020202020204" pitchFamily="34" charset="0"/>
              <a:cs typeface="Arial" panose="020B0604020202020204" pitchFamily="34" charset="0"/>
            </a:rPr>
            <a:t>Updated January 2024</a:t>
          </a:r>
        </a:p>
      </xdr:txBody>
    </xdr:sp>
    <xdr:clientData/>
  </xdr:twoCellAnchor>
  <xdr:twoCellAnchor>
    <xdr:from>
      <xdr:col>0</xdr:col>
      <xdr:colOff>394607</xdr:colOff>
      <xdr:row>54</xdr:row>
      <xdr:rowOff>95251</xdr:rowOff>
    </xdr:from>
    <xdr:to>
      <xdr:col>10</xdr:col>
      <xdr:colOff>360215</xdr:colOff>
      <xdr:row>59</xdr:row>
      <xdr:rowOff>22012</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94607" y="10382251"/>
          <a:ext cx="6156858" cy="879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AU">
              <a:latin typeface="Arial" panose="020B0604020202020204" pitchFamily="34" charset="0"/>
              <a:cs typeface="Arial" panose="020B0604020202020204" pitchFamily="34" charset="0"/>
            </a:rPr>
            <a:t>© Commonwealth of Australia 2024. </a:t>
          </a:r>
        </a:p>
        <a:p>
          <a:pPr marL="0" marR="0" lvl="0" indent="0" defTabSz="914400" eaLnBrk="1" fontAlgn="auto" latinLnBrk="0" hangingPunct="1">
            <a:lnSpc>
              <a:spcPct val="100000"/>
            </a:lnSpc>
            <a:spcBef>
              <a:spcPts val="0"/>
            </a:spcBef>
            <a:spcAft>
              <a:spcPts val="0"/>
            </a:spcAft>
            <a:buClrTx/>
            <a:buSzTx/>
            <a:buFontTx/>
            <a:buNone/>
            <a:tabLst/>
            <a:defRPr/>
          </a:pPr>
          <a:r>
            <a:rPr lang="en-AU">
              <a:latin typeface="Arial" panose="020B0604020202020204" pitchFamily="34" charset="0"/>
              <a:cs typeface="Arial" panose="020B0604020202020204" pitchFamily="34" charset="0"/>
            </a:rPr>
            <a:t>More information is available on the Department of Finance website:</a:t>
          </a:r>
        </a:p>
        <a:p>
          <a:pPr marL="0" marR="0" lvl="0" indent="0" defTabSz="914400" eaLnBrk="1" fontAlgn="auto" latinLnBrk="0" hangingPunct="1">
            <a:lnSpc>
              <a:spcPct val="100000"/>
            </a:lnSpc>
            <a:spcBef>
              <a:spcPts val="0"/>
            </a:spcBef>
            <a:spcAft>
              <a:spcPts val="0"/>
            </a:spcAft>
            <a:buClrTx/>
            <a:buSzTx/>
            <a:buFontTx/>
            <a:buNone/>
            <a:tabLst/>
            <a:defRPr/>
          </a:pPr>
          <a:r>
            <a:rPr lang="en-AU" sz="1100" u="sng" baseline="0">
              <a:solidFill>
                <a:srgbClr val="0070C0"/>
              </a:solidFill>
              <a:effectLst/>
              <a:uFill>
                <a:solidFill>
                  <a:srgbClr val="0070C0"/>
                </a:solidFill>
              </a:uFill>
              <a:latin typeface="Arial" panose="020B0604020202020204" pitchFamily="34" charset="0"/>
              <a:ea typeface="+mn-ea"/>
              <a:cs typeface="Arial" panose="020B0604020202020204" pitchFamily="34" charset="0"/>
            </a:rPr>
            <a:t>https://www.finance.gov.au/about-us/copyright </a:t>
          </a:r>
        </a:p>
        <a:p>
          <a:endParaRPr lang="en-AU"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12700</xdr:colOff>
      <xdr:row>67</xdr:row>
      <xdr:rowOff>167641</xdr:rowOff>
    </xdr:from>
    <xdr:to>
      <xdr:col>10</xdr:col>
      <xdr:colOff>0</xdr:colOff>
      <xdr:row>71</xdr:row>
      <xdr:rowOff>137161</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60450" y="11483341"/>
          <a:ext cx="5559425" cy="683895"/>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Budget Variances Commentary</a:t>
          </a:r>
        </a:p>
        <a:p>
          <a:endParaRPr lang="en-AU" sz="900">
            <a:effectLst/>
            <a:latin typeface="Cambria" panose="02040503050406030204" pitchFamily="18" charset="0"/>
          </a:endParaRPr>
        </a:p>
        <a:p>
          <a:r>
            <a:rPr lang="en-AU" sz="900" b="1" i="0">
              <a:solidFill>
                <a:schemeClr val="dk1"/>
              </a:solidFill>
              <a:effectLst/>
              <a:latin typeface="Cambria" panose="02040503050406030204" pitchFamily="18" charset="0"/>
              <a:ea typeface="+mn-ea"/>
              <a:cs typeface="+mn-cs"/>
            </a:rPr>
            <a:t>Schedule of Comprehensive Income for not-for-profit Reporting Entities</a:t>
          </a:r>
        </a:p>
        <a:p>
          <a:r>
            <a:rPr lang="en-AU" sz="900" i="0">
              <a:solidFill>
                <a:schemeClr val="dk1"/>
              </a:solidFill>
              <a:effectLst/>
              <a:latin typeface="Cambria" panose="02040503050406030204" pitchFamily="18" charset="0"/>
              <a:ea typeface="+mn-ea"/>
              <a:cs typeface="+mn-cs"/>
            </a:rPr>
            <a:t>[Disclose relevant budget variance explanation]</a:t>
          </a:r>
          <a:endParaRPr lang="en-AU" sz="900">
            <a:effectLst/>
            <a:latin typeface="Cambria" panose="020405030504060302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12700</xdr:colOff>
      <xdr:row>61</xdr:row>
      <xdr:rowOff>106680</xdr:rowOff>
    </xdr:from>
    <xdr:to>
      <xdr:col>10</xdr:col>
      <xdr:colOff>0</xdr:colOff>
      <xdr:row>65</xdr:row>
      <xdr:rowOff>125730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0925" y="9850755"/>
          <a:ext cx="5378450" cy="704850"/>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Budget Variances Commentary</a:t>
          </a:r>
        </a:p>
        <a:p>
          <a:endParaRPr lang="en-AU" sz="900">
            <a:effectLst/>
            <a:latin typeface="Cambria" panose="02040503050406030204" pitchFamily="18" charset="0"/>
          </a:endParaRPr>
        </a:p>
        <a:p>
          <a:r>
            <a:rPr lang="en-AU" sz="900" b="1" i="0">
              <a:solidFill>
                <a:schemeClr val="dk1"/>
              </a:solidFill>
              <a:effectLst/>
              <a:latin typeface="Cambria" panose="02040503050406030204" pitchFamily="18" charset="0"/>
              <a:ea typeface="+mn-ea"/>
              <a:cs typeface="+mn-cs"/>
            </a:rPr>
            <a:t>Schedule of Assets and Liabilities</a:t>
          </a:r>
          <a:r>
            <a:rPr lang="en-AU" sz="900" b="1" i="0" baseline="0">
              <a:solidFill>
                <a:schemeClr val="dk1"/>
              </a:solidFill>
              <a:effectLst/>
              <a:latin typeface="Cambria" panose="02040503050406030204" pitchFamily="18" charset="0"/>
              <a:ea typeface="+mn-ea"/>
              <a:cs typeface="+mn-cs"/>
            </a:rPr>
            <a:t> for not-for-profit Reporting Entities</a:t>
          </a:r>
          <a:endParaRPr lang="en-AU" sz="900" b="1" i="0">
            <a:solidFill>
              <a:schemeClr val="dk1"/>
            </a:solidFill>
            <a:effectLst/>
            <a:latin typeface="Cambria" panose="02040503050406030204" pitchFamily="18" charset="0"/>
            <a:ea typeface="+mn-ea"/>
            <a:cs typeface="+mn-cs"/>
          </a:endParaRPr>
        </a:p>
        <a:p>
          <a:r>
            <a:rPr lang="en-AU" sz="900" i="0">
              <a:solidFill>
                <a:schemeClr val="dk1"/>
              </a:solidFill>
              <a:effectLst/>
              <a:latin typeface="Cambria" panose="02040503050406030204" pitchFamily="18" charset="0"/>
              <a:ea typeface="+mn-ea"/>
              <a:cs typeface="+mn-cs"/>
            </a:rPr>
            <a:t>[Disclose relevant budget variance explanation]</a:t>
          </a:r>
          <a:endParaRPr lang="en-AU" sz="900">
            <a:effectLst/>
            <a:latin typeface="Cambria" panose="02040503050406030204" pitchFamily="18" charset="0"/>
          </a:endParaRPr>
        </a:p>
      </xdr:txBody>
    </xdr:sp>
    <xdr:clientData/>
  </xdr:twoCellAnchor>
  <xdr:twoCellAnchor>
    <xdr:from>
      <xdr:col>10</xdr:col>
      <xdr:colOff>251460</xdr:colOff>
      <xdr:row>16</xdr:row>
      <xdr:rowOff>15240</xdr:rowOff>
    </xdr:from>
    <xdr:to>
      <xdr:col>13</xdr:col>
      <xdr:colOff>60845</xdr:colOff>
      <xdr:row>22</xdr:row>
      <xdr:rowOff>20666</xdr:rowOff>
    </xdr:to>
    <xdr:sp macro="" textlink="">
      <xdr:nvSpPr>
        <xdr:cNvPr id="3" name="Rounded Rectangular Callout 1">
          <a:extLst>
            <a:ext uri="{FF2B5EF4-FFF2-40B4-BE49-F238E27FC236}">
              <a16:creationId xmlns:a16="http://schemas.microsoft.com/office/drawing/2014/main" id="{00000000-0008-0000-0B00-000003000000}"/>
            </a:ext>
          </a:extLst>
        </xdr:cNvPr>
        <xdr:cNvSpPr/>
      </xdr:nvSpPr>
      <xdr:spPr>
        <a:xfrm rot="10800000" flipH="1" flipV="1">
          <a:off x="6680835" y="2806065"/>
          <a:ext cx="1666760" cy="919826"/>
        </a:xfrm>
        <a:prstGeom prst="wedgeRectCallout">
          <a:avLst>
            <a:gd name="adj1" fmla="val -60735"/>
            <a:gd name="adj2" fmla="val -33686"/>
          </a:avLst>
        </a:prstGeom>
        <a:solidFill>
          <a:srgbClr val="A3DBE8"/>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Entities that have PPE under operating leases will need to manually add the balances disclosed in second table in</a:t>
          </a:r>
          <a:r>
            <a:rPr lang="en-AU" sz="900" b="1" baseline="0">
              <a:solidFill>
                <a:sysClr val="windowText" lastClr="000000"/>
              </a:solidFill>
            </a:rPr>
            <a:t> Note FPOPPE3.2</a:t>
          </a:r>
          <a:endParaRPr lang="en-AU" sz="9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12700</xdr:colOff>
      <xdr:row>45</xdr:row>
      <xdr:rowOff>15239</xdr:rowOff>
    </xdr:from>
    <xdr:to>
      <xdr:col>8</xdr:col>
      <xdr:colOff>0</xdr:colOff>
      <xdr:row>50</xdr:row>
      <xdr:rowOff>323849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31875" y="6997064"/>
          <a:ext cx="5311775" cy="1213485"/>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Administered Cash Transfers to and from the Official Public Account</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Revenue collected by the entity for use by the Government rather than the entity is administered revenue. Collections are transferred to the Official Public Account (OPA) maintained by the Department of Finance. Conversely, cash is drawn from the OPA to make payments under Parliamentary appropriation on behalf of Government. These transfers to and from the OPA are adjustments to the administered cash held by the entity on behalf of the Government and reported as such in the schedule of administered cash flows and in the administered reconciliation schedule.</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22860</xdr:colOff>
      <xdr:row>1</xdr:row>
      <xdr:rowOff>0</xdr:rowOff>
    </xdr:from>
    <xdr:to>
      <xdr:col>4</xdr:col>
      <xdr:colOff>1630680</xdr:colOff>
      <xdr:row>2</xdr:row>
      <xdr:rowOff>121920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1175385" y="180975"/>
          <a:ext cx="3674745" cy="30289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Overview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16</xdr:row>
      <xdr:rowOff>69796</xdr:rowOff>
    </xdr:from>
    <xdr:to>
      <xdr:col>7</xdr:col>
      <xdr:colOff>7620</xdr:colOff>
      <xdr:row>19</xdr:row>
      <xdr:rowOff>15240</xdr:rowOff>
    </xdr:to>
    <xdr:sp macro="" textlink="">
      <xdr:nvSpPr>
        <xdr:cNvPr id="2" name="TextBox 1">
          <a:extLst>
            <a:ext uri="{FF2B5EF4-FFF2-40B4-BE49-F238E27FC236}">
              <a16:creationId xmlns:a16="http://schemas.microsoft.com/office/drawing/2014/main" id="{00000000-0008-0000-0F00-000002000000}"/>
            </a:ext>
          </a:extLst>
        </xdr:cNvPr>
        <xdr:cNvSpPr txBox="1">
          <a:spLocks/>
        </xdr:cNvSpPr>
      </xdr:nvSpPr>
      <xdr:spPr>
        <a:xfrm>
          <a:off x="885825" y="2660596"/>
          <a:ext cx="5713095" cy="402644"/>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p>
        <a:p>
          <a:r>
            <a:rPr lang="en-AU" sz="900">
              <a:latin typeface="Cambria" panose="02040503050406030204" pitchFamily="18" charset="0"/>
              <a:cs typeface="Times New Roman" panose="02020603050405020304" pitchFamily="18" charset="0"/>
            </a:rPr>
            <a:t>Accounting policies for employee related expenses is contained</a:t>
          </a:r>
          <a:r>
            <a:rPr lang="en-AU" sz="900" baseline="0">
              <a:latin typeface="Cambria" panose="02040503050406030204" pitchFamily="18" charset="0"/>
              <a:cs typeface="Times New Roman" panose="02020603050405020304" pitchFamily="18" charset="0"/>
            </a:rPr>
            <a:t> in the People and relationships section.</a:t>
          </a:r>
          <a:endParaRPr lang="en-AU" sz="900">
            <a:latin typeface="Cambria" panose="02040503050406030204" pitchFamily="18" charset="0"/>
            <a:cs typeface="Times New Roman" panose="02020603050405020304" pitchFamily="18" charset="0"/>
          </a:endParaRPr>
        </a:p>
      </xdr:txBody>
    </xdr:sp>
    <xdr:clientData/>
  </xdr:twoCellAnchor>
  <xdr:twoCellAnchor>
    <xdr:from>
      <xdr:col>4</xdr:col>
      <xdr:colOff>0</xdr:colOff>
      <xdr:row>68</xdr:row>
      <xdr:rowOff>76199</xdr:rowOff>
    </xdr:from>
    <xdr:to>
      <xdr:col>7</xdr:col>
      <xdr:colOff>7620</xdr:colOff>
      <xdr:row>69</xdr:row>
      <xdr:rowOff>390525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85825" y="10658474"/>
          <a:ext cx="5713095" cy="47625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All borrowing costs are expensed as incurred. </a:t>
          </a:r>
        </a:p>
      </xdr:txBody>
    </xdr:sp>
    <xdr:clientData/>
  </xdr:twoCellAnchor>
  <xdr:twoCellAnchor editAs="oneCell">
    <xdr:from>
      <xdr:col>4</xdr:col>
      <xdr:colOff>35860</xdr:colOff>
      <xdr:row>1</xdr:row>
      <xdr:rowOff>17930</xdr:rowOff>
    </xdr:from>
    <xdr:to>
      <xdr:col>4</xdr:col>
      <xdr:colOff>2356486</xdr:colOff>
      <xdr:row>1</xdr:row>
      <xdr:rowOff>339090</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950260" y="313765"/>
          <a:ext cx="2320626" cy="32116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Financial Performance</a:t>
          </a:r>
        </a:p>
      </xdr:txBody>
    </xdr:sp>
    <xdr:clientData/>
  </xdr:twoCellAnchor>
  <xdr:twoCellAnchor editAs="oneCell">
    <xdr:from>
      <xdr:col>4</xdr:col>
      <xdr:colOff>2255520</xdr:colOff>
      <xdr:row>1</xdr:row>
      <xdr:rowOff>30480</xdr:rowOff>
    </xdr:from>
    <xdr:to>
      <xdr:col>6</xdr:col>
      <xdr:colOff>811530</xdr:colOff>
      <xdr:row>3</xdr:row>
      <xdr:rowOff>123824</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141345" y="335280"/>
          <a:ext cx="3299460" cy="50291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analyses the financial performance of [Entity] for the year ended </a:t>
          </a:r>
          <a:r>
            <a:rPr lang="en-AU" sz="900" b="0" baseline="0">
              <a:solidFill>
                <a:srgbClr val="FF0000"/>
              </a:solidFill>
              <a:effectLst/>
              <a:latin typeface="Cambria" panose="02040503050406030204" pitchFamily="18" charset="0"/>
              <a:ea typeface="+mn-ea"/>
              <a:cs typeface="Times New Roman" panose="02020603050405020304" pitchFamily="18" charset="0"/>
            </a:rPr>
            <a:t>20X2</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a:t>
          </a:r>
          <a:endParaRPr lang="en-AU" sz="900" b="0">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0</xdr:colOff>
      <xdr:row>104</xdr:row>
      <xdr:rowOff>62866</xdr:rowOff>
    </xdr:from>
    <xdr:to>
      <xdr:col>7</xdr:col>
      <xdr:colOff>0</xdr:colOff>
      <xdr:row>105</xdr:row>
      <xdr:rowOff>476250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885825" y="15931516"/>
          <a:ext cx="5705475" cy="93725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The [disclose name of the section] of the entity provides services on a for-profit basis and is subject to the Australian Government’s Competitive Neutrality Policy. The above amounts have been calculated as being payable to the Australian Government in the form of company income tax under the Income Tax Assessment Acts had they applied.  These amounts have been paid or are payable by the entity to the Official Public Account.</a:t>
          </a:r>
        </a:p>
      </xdr:txBody>
    </xdr:sp>
    <xdr:clientData/>
  </xdr:twoCellAnchor>
  <xdr:twoCellAnchor>
    <xdr:from>
      <xdr:col>4</xdr:col>
      <xdr:colOff>3175</xdr:colOff>
      <xdr:row>47</xdr:row>
      <xdr:rowOff>9524</xdr:rowOff>
    </xdr:from>
    <xdr:to>
      <xdr:col>7</xdr:col>
      <xdr:colOff>7620</xdr:colOff>
      <xdr:row>48</xdr:row>
      <xdr:rowOff>847725</xdr:rowOff>
    </xdr:to>
    <xdr:sp macro="" textlink="">
      <xdr:nvSpPr>
        <xdr:cNvPr id="7" name="TextBox 6">
          <a:extLst>
            <a:ext uri="{FF2B5EF4-FFF2-40B4-BE49-F238E27FC236}">
              <a16:creationId xmlns:a16="http://schemas.microsoft.com/office/drawing/2014/main" id="{00000000-0008-0000-0F00-000007000000}"/>
            </a:ext>
          </a:extLst>
        </xdr:cNvPr>
        <xdr:cNvSpPr txBox="1">
          <a:spLocks/>
        </xdr:cNvSpPr>
      </xdr:nvSpPr>
      <xdr:spPr>
        <a:xfrm>
          <a:off x="889000" y="6829424"/>
          <a:ext cx="5709920" cy="942976"/>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endParaRPr lang="en-AU" sz="900" b="0">
            <a:latin typeface="Cambria" panose="02040503050406030204" pitchFamily="18" charset="0"/>
            <a:cs typeface="Times New Roman" panose="02020603050405020304" pitchFamily="18" charset="0"/>
          </a:endParaRPr>
        </a:p>
        <a:p>
          <a:r>
            <a:rPr lang="en-AU" sz="900" b="0" i="1" u="sng">
              <a:latin typeface="Cambria" panose="02040503050406030204" pitchFamily="18" charset="0"/>
              <a:cs typeface="Times New Roman" panose="02020603050405020304" pitchFamily="18" charset="0"/>
            </a:rPr>
            <a:t>Short-term leases and leases of low-value assets</a:t>
          </a:r>
        </a:p>
        <a:p>
          <a:r>
            <a:rPr lang="en-AU" sz="900" b="0">
              <a:latin typeface="Cambria" panose="02040503050406030204" pitchFamily="18" charset="0"/>
              <a:cs typeface="Times New Roman" panose="02020603050405020304" pitchFamily="18" charset="0"/>
            </a:rPr>
            <a:t>The Entity has elected not to recognise right-of-use assets and lease liabilities for short-term leases of assets that have a lease term of 12 months or less and leases of  low-value assets (less than $10,000 per asset). The entity recognises the lease payments associated with these leases as an expense on a straight-line basis over the lease term.</a:t>
          </a:r>
        </a:p>
      </xdr:txBody>
    </xdr:sp>
    <xdr:clientData/>
  </xdr:twoCellAnchor>
  <xdr:twoCellAnchor>
    <xdr:from>
      <xdr:col>0</xdr:col>
      <xdr:colOff>0</xdr:colOff>
      <xdr:row>2</xdr:row>
      <xdr:rowOff>3175</xdr:rowOff>
    </xdr:from>
    <xdr:to>
      <xdr:col>3</xdr:col>
      <xdr:colOff>66675</xdr:colOff>
      <xdr:row>3</xdr:row>
      <xdr:rowOff>82907</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0" y="688975"/>
          <a:ext cx="66675" cy="10830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0</xdr:colOff>
      <xdr:row>50</xdr:row>
      <xdr:rowOff>3175</xdr:rowOff>
    </xdr:from>
    <xdr:to>
      <xdr:col>3</xdr:col>
      <xdr:colOff>66675</xdr:colOff>
      <xdr:row>50</xdr:row>
      <xdr:rowOff>105767</xdr:rowOff>
    </xdr:to>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0" y="7937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X14A3T</a:t>
          </a:r>
        </a:p>
      </xdr:txBody>
    </xdr:sp>
    <xdr:clientData/>
  </xdr:twoCellAnchor>
  <xdr:twoCellAnchor>
    <xdr:from>
      <xdr:col>0</xdr:col>
      <xdr:colOff>0</xdr:colOff>
      <xdr:row>76</xdr:row>
      <xdr:rowOff>3175</xdr:rowOff>
    </xdr:from>
    <xdr:to>
      <xdr:col>3</xdr:col>
      <xdr:colOff>66675</xdr:colOff>
      <xdr:row>76</xdr:row>
      <xdr:rowOff>105767</xdr:rowOff>
    </xdr:to>
    <xdr:sp macro="" textlink="">
      <xdr:nvSpPr>
        <xdr:cNvPr id="10" name="TextBox 9">
          <a:extLst>
            <a:ext uri="{FF2B5EF4-FFF2-40B4-BE49-F238E27FC236}">
              <a16:creationId xmlns:a16="http://schemas.microsoft.com/office/drawing/2014/main" id="{00000000-0008-0000-0F00-00000A000000}"/>
            </a:ext>
          </a:extLst>
        </xdr:cNvPr>
        <xdr:cNvSpPr txBox="1"/>
      </xdr:nvSpPr>
      <xdr:spPr>
        <a:xfrm>
          <a:off x="0" y="121475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X14A5T</a:t>
          </a:r>
        </a:p>
      </xdr:txBody>
    </xdr:sp>
    <xdr:clientData/>
  </xdr:twoCellAnchor>
  <xdr:twoCellAnchor>
    <xdr:from>
      <xdr:col>0</xdr:col>
      <xdr:colOff>0</xdr:colOff>
      <xdr:row>80</xdr:row>
      <xdr:rowOff>3175</xdr:rowOff>
    </xdr:from>
    <xdr:to>
      <xdr:col>3</xdr:col>
      <xdr:colOff>66675</xdr:colOff>
      <xdr:row>80</xdr:row>
      <xdr:rowOff>105767</xdr:rowOff>
    </xdr:to>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0" y="127571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X14A6T</a:t>
          </a:r>
        </a:p>
      </xdr:txBody>
    </xdr:sp>
    <xdr:clientData/>
  </xdr:twoCellAnchor>
  <xdr:twoCellAnchor>
    <xdr:from>
      <xdr:col>0</xdr:col>
      <xdr:colOff>0</xdr:colOff>
      <xdr:row>87</xdr:row>
      <xdr:rowOff>3176</xdr:rowOff>
    </xdr:from>
    <xdr:to>
      <xdr:col>3</xdr:col>
      <xdr:colOff>66675</xdr:colOff>
      <xdr:row>87</xdr:row>
      <xdr:rowOff>105768</xdr:rowOff>
    </xdr:to>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0" y="13757276"/>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X14A7T</a:t>
          </a:r>
        </a:p>
      </xdr:txBody>
    </xdr:sp>
    <xdr:clientData/>
  </xdr:twoCellAnchor>
  <xdr:twoCellAnchor>
    <xdr:from>
      <xdr:col>0</xdr:col>
      <xdr:colOff>0</xdr:colOff>
      <xdr:row>99</xdr:row>
      <xdr:rowOff>3175</xdr:rowOff>
    </xdr:from>
    <xdr:to>
      <xdr:col>3</xdr:col>
      <xdr:colOff>66675</xdr:colOff>
      <xdr:row>99</xdr:row>
      <xdr:rowOff>105767</xdr:rowOff>
    </xdr:to>
    <xdr:sp macro="" textlink="">
      <xdr:nvSpPr>
        <xdr:cNvPr id="13" name="TextBox 12">
          <a:extLst>
            <a:ext uri="{FF2B5EF4-FFF2-40B4-BE49-F238E27FC236}">
              <a16:creationId xmlns:a16="http://schemas.microsoft.com/office/drawing/2014/main" id="{00000000-0008-0000-0F00-00000D000000}"/>
            </a:ext>
          </a:extLst>
        </xdr:cNvPr>
        <xdr:cNvSpPr txBox="1"/>
      </xdr:nvSpPr>
      <xdr:spPr>
        <a:xfrm>
          <a:off x="0" y="15411450"/>
          <a:ext cx="66675" cy="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X14A3T</a:t>
          </a:r>
        </a:p>
      </xdr:txBody>
    </xdr:sp>
    <xdr:clientData/>
  </xdr:twoCellAnchor>
  <xdr:twoCellAnchor>
    <xdr:from>
      <xdr:col>0</xdr:col>
      <xdr:colOff>0</xdr:colOff>
      <xdr:row>61</xdr:row>
      <xdr:rowOff>3175</xdr:rowOff>
    </xdr:from>
    <xdr:to>
      <xdr:col>3</xdr:col>
      <xdr:colOff>66675</xdr:colOff>
      <xdr:row>61</xdr:row>
      <xdr:rowOff>105767</xdr:rowOff>
    </xdr:to>
    <xdr:sp macro="" textlink="">
      <xdr:nvSpPr>
        <xdr:cNvPr id="14" name="TextBox 13">
          <a:extLst>
            <a:ext uri="{FF2B5EF4-FFF2-40B4-BE49-F238E27FC236}">
              <a16:creationId xmlns:a16="http://schemas.microsoft.com/office/drawing/2014/main" id="{00000000-0008-0000-0F00-00000E000000}"/>
            </a:ext>
          </a:extLst>
        </xdr:cNvPr>
        <xdr:cNvSpPr txBox="1"/>
      </xdr:nvSpPr>
      <xdr:spPr>
        <a:xfrm>
          <a:off x="0" y="95472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X14A4T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32</xdr:row>
      <xdr:rowOff>60961</xdr:rowOff>
    </xdr:from>
    <xdr:to>
      <xdr:col>7</xdr:col>
      <xdr:colOff>0</xdr:colOff>
      <xdr:row>35</xdr:row>
      <xdr:rowOff>1676400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895350" y="5671186"/>
          <a:ext cx="5334000" cy="371093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a:solidFill>
                <a:schemeClr val="dk1"/>
              </a:solidFill>
              <a:effectLst/>
              <a:latin typeface="Cambria" panose="02040503050406030204" pitchFamily="18" charset="0"/>
              <a:ea typeface="+mn-ea"/>
              <a:cs typeface="+mn-cs"/>
            </a:rPr>
            <a:t>Accounting Policy</a:t>
          </a:r>
        </a:p>
        <a:p>
          <a:pPr marL="0" indent="0"/>
          <a:r>
            <a:rPr lang="en-AU" sz="900" b="0">
              <a:solidFill>
                <a:schemeClr val="tx1"/>
              </a:solidFill>
              <a:effectLst/>
              <a:latin typeface="Cambria" panose="02040503050406030204" pitchFamily="18" charset="0"/>
              <a:ea typeface="+mn-ea"/>
              <a:cs typeface="+mn-cs"/>
            </a:rPr>
            <a:t>Revenue from the sale of goods is recognised when</a:t>
          </a:r>
          <a:r>
            <a:rPr lang="en-AU" sz="900" b="0" baseline="0">
              <a:solidFill>
                <a:schemeClr val="tx1"/>
              </a:solidFill>
              <a:effectLst/>
              <a:latin typeface="Cambria" panose="02040503050406030204" pitchFamily="18" charset="0"/>
              <a:ea typeface="+mn-ea"/>
              <a:cs typeface="+mn-cs"/>
            </a:rPr>
            <a:t> </a:t>
          </a:r>
          <a:r>
            <a:rPr lang="en-AU" sz="900" b="0" strike="noStrike" baseline="0">
              <a:solidFill>
                <a:schemeClr val="tx1"/>
              </a:solidFill>
              <a:effectLst/>
              <a:latin typeface="Cambria" panose="02040503050406030204" pitchFamily="18" charset="0"/>
              <a:ea typeface="Cambria" panose="02040503050406030204" pitchFamily="18" charset="0"/>
              <a:cs typeface="+mn-cs"/>
            </a:rPr>
            <a:t>control has been transferred to the </a:t>
          </a:r>
          <a:r>
            <a:rPr lang="en-AU" sz="900" b="0">
              <a:solidFill>
                <a:schemeClr val="tx1"/>
              </a:solidFill>
              <a:effectLst/>
              <a:latin typeface="Cambria" panose="02040503050406030204" pitchFamily="18" charset="0"/>
              <a:ea typeface="+mn-ea"/>
              <a:cs typeface="+mn-cs"/>
            </a:rPr>
            <a:t>buyer</a:t>
          </a:r>
          <a:r>
            <a:rPr lang="en-AU" sz="900" b="0" baseline="0">
              <a:solidFill>
                <a:schemeClr val="tx1"/>
              </a:solidFill>
              <a:effectLst/>
              <a:latin typeface="Cambria" panose="02040503050406030204" pitchFamily="18" charset="0"/>
              <a:ea typeface="+mn-ea"/>
              <a:cs typeface="+mn-cs"/>
            </a:rPr>
            <a:t>.  </a:t>
          </a:r>
        </a:p>
        <a:p>
          <a:pPr marL="0" indent="0"/>
          <a:r>
            <a:rPr lang="en-AU" sz="900" b="0" baseline="0">
              <a:solidFill>
                <a:schemeClr val="tx1"/>
              </a:solidFill>
              <a:effectLst/>
              <a:latin typeface="Cambria" panose="02040503050406030204" pitchFamily="18" charset="0"/>
              <a:ea typeface="+mn-ea"/>
              <a:cs typeface="+mn-cs"/>
            </a:rPr>
            <a:t>[Entity to disclose overall policies relating to when a contract is in scope of AASB 15 and if the performance obligations proceeds required by an enforceable contract and they are sufficiently specific to enable the Entity to determine when they have been satisfied.  In relation to AASB 1058, detail timing of recognition in regards to whether a transaction gives rise to a performance obligation, liability or contribution by owners.  Also disclose the judgements, changes in judgements, in applying AASB 1058 that affect the determination of the amount and timing of income arising from transfers to enable the Entity to acquire or construct a non financial asset.]</a:t>
          </a:r>
        </a:p>
        <a:p>
          <a:pPr marL="0" indent="0"/>
          <a:endParaRPr lang="en-AU" sz="900" b="0" baseline="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Cambria" panose="02040503050406030204" pitchFamily="18" charset="0"/>
              <a:ea typeface="+mn-ea"/>
              <a:cs typeface="+mn-cs"/>
            </a:rPr>
            <a:t>The following is a description of principal activities from which the Entity generates its revenue: [Entity to provide details of products/services along with the nature, timing of satisfaction of performance obligations and significant payment terms.  For performance obligations satisfied over time, disclose the methods used to recognise revenue and an explanation of why the methods used provide a faithful depiction of the transfer of goods or services.  For performance obligations satisfied at a point in time, disclose the significant judgements made in evaluating when a customer obtains control of promised goods or services.]	</a:t>
          </a: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Cambria" panose="02040503050406030204" pitchFamily="18" charset="0"/>
              <a:ea typeface="+mn-ea"/>
              <a:cs typeface="+mn-cs"/>
            </a:rPr>
            <a:t>The transaction price is the total amount of consideration to which the Entity expects to be entitled in exchange for transferring promised goods or services to a customer.  The consideration promised in a contract with a customer may include fixed amounts, variable amounts, or both.  [Entity to disclose whether practical expedient in AASB 15.121 is applied in the Entity's financial statements by providing qualitative explanation and whether any consideration from contracts with customers is not included in the transaction price].</a:t>
          </a: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rgbClr val="00B050"/>
              </a:solidFill>
              <a:effectLst/>
              <a:latin typeface="Cambria" panose="02040503050406030204" pitchFamily="18" charset="0"/>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mn-cs"/>
            </a:rPr>
            <a:t>Receivables for goods and services, which have 30 day terms, are recognised at the nominal amounts due less any impairment allowance account.  Collectability of debts is reviewed at end of the reporting period. Allowances are made when collectability of the debt is no longer probable. </a:t>
          </a:r>
        </a:p>
      </xdr:txBody>
    </xdr:sp>
    <xdr:clientData/>
  </xdr:twoCellAnchor>
  <xdr:twoCellAnchor>
    <xdr:from>
      <xdr:col>4</xdr:col>
      <xdr:colOff>0</xdr:colOff>
      <xdr:row>50</xdr:row>
      <xdr:rowOff>106681</xdr:rowOff>
    </xdr:from>
    <xdr:to>
      <xdr:col>6</xdr:col>
      <xdr:colOff>723900</xdr:colOff>
      <xdr:row>52</xdr:row>
      <xdr:rowOff>114300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895350" y="11746231"/>
          <a:ext cx="5334000" cy="379094"/>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mn-cs"/>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mn-cs"/>
            </a:rPr>
            <a:t>Interest revenue is recognised using the effective interest method. </a:t>
          </a:r>
        </a:p>
      </xdr:txBody>
    </xdr:sp>
    <xdr:clientData/>
  </xdr:twoCellAnchor>
  <xdr:twoCellAnchor>
    <xdr:from>
      <xdr:col>4</xdr:col>
      <xdr:colOff>7620</xdr:colOff>
      <xdr:row>115</xdr:row>
      <xdr:rowOff>388620</xdr:rowOff>
    </xdr:from>
    <xdr:to>
      <xdr:col>7</xdr:col>
      <xdr:colOff>0</xdr:colOff>
      <xdr:row>121</xdr:row>
      <xdr:rowOff>828675</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02970" y="22896195"/>
          <a:ext cx="5326380" cy="176403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Resources Received Free of Charge</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Resources received free of charge are recognised as revenue when, and only when, a fair value can be reliably determined and the services would have been purchased if they had not been donated.  Use of those resources is recognised as an expense. Resources received free of charge are recorded as either revenue or gains depending on their nature.</a:t>
          </a:r>
        </a:p>
        <a:p>
          <a:endParaRPr lang="en-AU" sz="900">
            <a:solidFill>
              <a:schemeClr val="dk1"/>
            </a:solidFill>
            <a:effectLst/>
            <a:latin typeface="Cambria" panose="02040503050406030204" pitchFamily="18" charset="0"/>
            <a:ea typeface="+mn-ea"/>
            <a:cs typeface="+mn-cs"/>
          </a:endParaRPr>
        </a:p>
        <a:p>
          <a:r>
            <a:rPr lang="en-AU" sz="900" i="1" u="sng">
              <a:solidFill>
                <a:schemeClr val="dk1"/>
              </a:solidFill>
              <a:effectLst/>
              <a:latin typeface="Cambria" panose="02040503050406030204" pitchFamily="18" charset="0"/>
              <a:ea typeface="+mn-ea"/>
              <a:cs typeface="+mn-cs"/>
            </a:rPr>
            <a:t>Volunteer</a:t>
          </a:r>
          <a:r>
            <a:rPr lang="en-AU" sz="900" i="1" u="sng" baseline="0">
              <a:solidFill>
                <a:schemeClr val="dk1"/>
              </a:solidFill>
              <a:effectLst/>
              <a:latin typeface="Cambria" panose="02040503050406030204" pitchFamily="18" charset="0"/>
              <a:ea typeface="+mn-ea"/>
              <a:cs typeface="+mn-cs"/>
            </a:rPr>
            <a:t> Services</a:t>
          </a:r>
        </a:p>
        <a:p>
          <a:pPr marL="0" marR="0" lvl="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On the initial recognition of volunteer services as an asset or an expense, the Entity recognises any related amounts in accordance with the relevant standard.  The Entity recognises the excess of the fair value of the volunteer services over the recognised related amounts as income immediately in the income statement.</a:t>
          </a:r>
        </a:p>
        <a:p>
          <a:pPr marL="0" indent="0"/>
          <a:endParaRPr lang="en-AU" sz="900">
            <a:solidFill>
              <a:schemeClr val="dk1"/>
            </a:solidFill>
            <a:effectLst/>
            <a:latin typeface="Cambria" panose="02040503050406030204" pitchFamily="18" charset="0"/>
            <a:ea typeface="+mn-ea"/>
            <a:cs typeface="+mn-cs"/>
          </a:endParaRPr>
        </a:p>
        <a:p>
          <a:pPr marL="0" indent="0"/>
          <a:endParaRPr lang="en-AU" sz="900" b="0">
            <a:solidFill>
              <a:schemeClr val="dk1"/>
            </a:solidFill>
            <a:effectLst/>
            <a:latin typeface="Cambria" panose="02040503050406030204" pitchFamily="18" charset="0"/>
            <a:ea typeface="+mn-ea"/>
            <a:cs typeface="+mn-cs"/>
          </a:endParaRPr>
        </a:p>
      </xdr:txBody>
    </xdr:sp>
    <xdr:clientData/>
  </xdr:twoCellAnchor>
  <xdr:twoCellAnchor>
    <xdr:from>
      <xdr:col>4</xdr:col>
      <xdr:colOff>0</xdr:colOff>
      <xdr:row>146</xdr:row>
      <xdr:rowOff>91440</xdr:rowOff>
    </xdr:from>
    <xdr:to>
      <xdr:col>7</xdr:col>
      <xdr:colOff>0</xdr:colOff>
      <xdr:row>147</xdr:row>
      <xdr:rowOff>1287780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895350" y="28504515"/>
          <a:ext cx="5334000" cy="135826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i="0" u="none">
              <a:solidFill>
                <a:schemeClr val="dk1"/>
              </a:solidFill>
              <a:effectLst/>
              <a:latin typeface="Cambria" panose="02040503050406030204" pitchFamily="18" charset="0"/>
              <a:ea typeface="+mn-ea"/>
              <a:cs typeface="+mn-cs"/>
            </a:rPr>
            <a:t>Accounting Policy</a:t>
          </a:r>
        </a:p>
        <a:p>
          <a:pPr marL="0" indent="0"/>
          <a:r>
            <a:rPr lang="en-AU" sz="900" i="1" u="sng">
              <a:solidFill>
                <a:schemeClr val="dk1"/>
              </a:solidFill>
              <a:effectLst/>
              <a:latin typeface="Cambria" panose="02040503050406030204" pitchFamily="18" charset="0"/>
              <a:ea typeface="+mn-ea"/>
              <a:cs typeface="+mn-cs"/>
            </a:rPr>
            <a:t>Resources Received Free of Charge</a:t>
          </a:r>
        </a:p>
        <a:p>
          <a:pPr marL="0" indent="0"/>
          <a:r>
            <a:rPr lang="en-AU" sz="900">
              <a:solidFill>
                <a:schemeClr val="dk1"/>
              </a:solidFill>
              <a:effectLst/>
              <a:latin typeface="Cambria" panose="02040503050406030204" pitchFamily="18" charset="0"/>
              <a:ea typeface="+mn-ea"/>
              <a:cs typeface="+mn-cs"/>
            </a:rPr>
            <a:t>Contributions of assets at no cost of acquisition or for nominal consideration are recognised as gains at their fair value when the asset qualifies for recognition, unless received from another Government entity as a consequence of a restructuring of administrative arrangements (refer to Note 8.2). </a:t>
          </a:r>
        </a:p>
        <a:p>
          <a:pPr marL="0" indent="0"/>
          <a:r>
            <a:rPr lang="en-AU" sz="900" i="1" u="sng">
              <a:solidFill>
                <a:schemeClr val="dk1"/>
              </a:solidFill>
              <a:effectLst/>
              <a:latin typeface="Cambria" panose="02040503050406030204" pitchFamily="18" charset="0"/>
              <a:ea typeface="+mn-ea"/>
              <a:cs typeface="+mn-cs"/>
            </a:rPr>
            <a:t>Sale of Assets</a:t>
          </a:r>
        </a:p>
        <a:p>
          <a:pPr marL="0" indent="0"/>
          <a:r>
            <a:rPr lang="en-AU" sz="900">
              <a:solidFill>
                <a:schemeClr val="dk1"/>
              </a:solidFill>
              <a:effectLst/>
              <a:latin typeface="Cambria" panose="02040503050406030204" pitchFamily="18" charset="0"/>
              <a:ea typeface="+mn-ea"/>
              <a:cs typeface="+mn-cs"/>
            </a:rPr>
            <a:t>Gains from disposal of assets are recognised when control of the asset has passed to the buyer  Simplification suggestion: Consider deleting sentence as circumstances for recording as revenue or gain are set out separately above.</a:t>
          </a:r>
        </a:p>
      </xdr:txBody>
    </xdr:sp>
    <xdr:clientData/>
  </xdr:twoCellAnchor>
  <xdr:twoCellAnchor>
    <xdr:from>
      <xdr:col>4</xdr:col>
      <xdr:colOff>15240</xdr:colOff>
      <xdr:row>159</xdr:row>
      <xdr:rowOff>91441</xdr:rowOff>
    </xdr:from>
    <xdr:to>
      <xdr:col>6</xdr:col>
      <xdr:colOff>708660</xdr:colOff>
      <xdr:row>159</xdr:row>
      <xdr:rowOff>1807807</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910590" y="31581091"/>
          <a:ext cx="5313045" cy="1716366"/>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i="0" u="none">
              <a:solidFill>
                <a:schemeClr val="dk1"/>
              </a:solidFill>
              <a:effectLst/>
              <a:latin typeface="Cambria" panose="02040503050406030204" pitchFamily="18" charset="0"/>
              <a:ea typeface="Cambria" panose="02040503050406030204" pitchFamily="18" charset="0"/>
              <a:cs typeface="+mn-cs"/>
            </a:rPr>
            <a:t>Accounting Policy</a:t>
          </a:r>
        </a:p>
        <a:p>
          <a:pPr marL="0" indent="0"/>
          <a:r>
            <a:rPr lang="en-AU" sz="900" b="0" i="1" u="sng">
              <a:solidFill>
                <a:schemeClr val="dk1"/>
              </a:solidFill>
              <a:effectLst/>
              <a:latin typeface="Cambria" panose="02040503050406030204" pitchFamily="18" charset="0"/>
              <a:ea typeface="Cambria" panose="02040503050406030204" pitchFamily="18" charset="0"/>
              <a:cs typeface="+mn-cs"/>
            </a:rPr>
            <a:t>Revenue from Government </a:t>
          </a:r>
        </a:p>
        <a:p>
          <a:pPr marL="0" indent="0"/>
          <a:r>
            <a:rPr lang="en-AU" sz="900" b="0" i="0" u="none">
              <a:solidFill>
                <a:schemeClr val="dk1"/>
              </a:solidFill>
              <a:effectLst/>
              <a:latin typeface="Cambria" panose="02040503050406030204" pitchFamily="18" charset="0"/>
              <a:ea typeface="Cambria" panose="02040503050406030204" pitchFamily="18" charset="0"/>
              <a:cs typeface="+mn-cs"/>
            </a:rPr>
            <a:t>Amounts appropriated for departmental appropriations for the  year (adjusted for any formal additions and reductions) are recognised as Revenue from Government when the entity gains control of the appropriation, except for certain amounts  that relate to activities that are reciprocal in nature, in which case revenue is recognised only when it has been earned.  Appropriations receivable are recognised at their nominal amounts.</a:t>
          </a:r>
        </a:p>
        <a:p>
          <a:pPr marL="0" marR="0" indent="0" defTabSz="914400" eaLnBrk="1" fontAlgn="auto" latinLnBrk="0" hangingPunct="1">
            <a:lnSpc>
              <a:spcPct val="100000"/>
            </a:lnSpc>
            <a:spcBef>
              <a:spcPts val="0"/>
            </a:spcBef>
            <a:spcAft>
              <a:spcPts val="0"/>
            </a:spcAft>
            <a:buClrTx/>
            <a:buSzTx/>
            <a:buFontTx/>
            <a:buNone/>
            <a:tabLst/>
            <a:defRPr/>
          </a:pPr>
          <a:r>
            <a:rPr lang="en-AU" sz="900" b="0" i="0" u="none">
              <a:solidFill>
                <a:schemeClr val="dk1"/>
              </a:solidFill>
              <a:effectLst/>
              <a:latin typeface="Cambria" panose="02040503050406030204" pitchFamily="18" charset="0"/>
              <a:ea typeface="Cambria" panose="02040503050406030204" pitchFamily="18" charset="0"/>
              <a:cs typeface="+mn-cs"/>
            </a:rPr>
            <a:t>Funding received or receivable from non-corporate Commonwealth entities (appropriated to the non-corporate Commonwealth entity as a corporate Commonwealth entity payment item for payment to this entity) is recognised as Revenue from Government by the corporate Commonwealth entity unless the funding is in the nature of an equity injection or a loan.</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0" y="307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0</xdr:colOff>
      <xdr:row>39</xdr:row>
      <xdr:rowOff>3175</xdr:rowOff>
    </xdr:from>
    <xdr:to>
      <xdr:col>3</xdr:col>
      <xdr:colOff>66675</xdr:colOff>
      <xdr:row>39</xdr:row>
      <xdr:rowOff>105767</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0" y="99758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X15A1T</a:t>
          </a:r>
        </a:p>
      </xdr:txBody>
    </xdr:sp>
    <xdr:clientData/>
  </xdr:twoCellAnchor>
  <xdr:twoCellAnchor>
    <xdr:from>
      <xdr:col>0</xdr:col>
      <xdr:colOff>0</xdr:colOff>
      <xdr:row>44</xdr:row>
      <xdr:rowOff>3175</xdr:rowOff>
    </xdr:from>
    <xdr:to>
      <xdr:col>3</xdr:col>
      <xdr:colOff>66675</xdr:colOff>
      <xdr:row>44</xdr:row>
      <xdr:rowOff>105767</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0" y="107283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X15A2T</a:t>
          </a:r>
        </a:p>
      </xdr:txBody>
    </xdr:sp>
    <xdr:clientData/>
  </xdr:twoCellAnchor>
  <xdr:twoCellAnchor>
    <xdr:from>
      <xdr:col>0</xdr:col>
      <xdr:colOff>0</xdr:colOff>
      <xdr:row>53</xdr:row>
      <xdr:rowOff>3175</xdr:rowOff>
    </xdr:from>
    <xdr:to>
      <xdr:col>3</xdr:col>
      <xdr:colOff>66675</xdr:colOff>
      <xdr:row>53</xdr:row>
      <xdr:rowOff>105767</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0" y="12176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X15A3T</a:t>
          </a:r>
        </a:p>
      </xdr:txBody>
    </xdr:sp>
    <xdr:clientData/>
  </xdr:twoCellAnchor>
  <xdr:twoCellAnchor>
    <xdr:from>
      <xdr:col>0</xdr:col>
      <xdr:colOff>0</xdr:colOff>
      <xdr:row>60</xdr:row>
      <xdr:rowOff>3175</xdr:rowOff>
    </xdr:from>
    <xdr:to>
      <xdr:col>3</xdr:col>
      <xdr:colOff>66675</xdr:colOff>
      <xdr:row>60</xdr:row>
      <xdr:rowOff>105767</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0" y="132048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X15A4T</a:t>
          </a:r>
        </a:p>
      </xdr:txBody>
    </xdr:sp>
    <xdr:clientData/>
  </xdr:twoCellAnchor>
  <xdr:twoCellAnchor>
    <xdr:from>
      <xdr:col>0</xdr:col>
      <xdr:colOff>0</xdr:colOff>
      <xdr:row>109</xdr:row>
      <xdr:rowOff>3175</xdr:rowOff>
    </xdr:from>
    <xdr:to>
      <xdr:col>3</xdr:col>
      <xdr:colOff>66675</xdr:colOff>
      <xdr:row>109</xdr:row>
      <xdr:rowOff>105767</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0" y="215963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X15A5T</a:t>
          </a:r>
        </a:p>
      </xdr:txBody>
    </xdr:sp>
    <xdr:clientData/>
  </xdr:twoCellAnchor>
  <xdr:twoCellAnchor>
    <xdr:from>
      <xdr:col>0</xdr:col>
      <xdr:colOff>0</xdr:colOff>
      <xdr:row>125</xdr:row>
      <xdr:rowOff>3175</xdr:rowOff>
    </xdr:from>
    <xdr:to>
      <xdr:col>3</xdr:col>
      <xdr:colOff>66675</xdr:colOff>
      <xdr:row>125</xdr:row>
      <xdr:rowOff>105767</xdr:rowOff>
    </xdr:to>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0" y="251110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X15A6T</a:t>
          </a:r>
        </a:p>
      </xdr:txBody>
    </xdr:sp>
    <xdr:clientData/>
  </xdr:twoCellAnchor>
  <xdr:twoCellAnchor>
    <xdr:from>
      <xdr:col>0</xdr:col>
      <xdr:colOff>0</xdr:colOff>
      <xdr:row>130</xdr:row>
      <xdr:rowOff>3175</xdr:rowOff>
    </xdr:from>
    <xdr:to>
      <xdr:col>3</xdr:col>
      <xdr:colOff>66675</xdr:colOff>
      <xdr:row>130</xdr:row>
      <xdr:rowOff>105767</xdr:rowOff>
    </xdr:to>
    <xdr:sp macro="" textlink="">
      <xdr:nvSpPr>
        <xdr:cNvPr id="14" name="TextBox 13">
          <a:extLst>
            <a:ext uri="{FF2B5EF4-FFF2-40B4-BE49-F238E27FC236}">
              <a16:creationId xmlns:a16="http://schemas.microsoft.com/office/drawing/2014/main" id="{00000000-0008-0000-1000-00000E000000}"/>
            </a:ext>
          </a:extLst>
        </xdr:cNvPr>
        <xdr:cNvSpPr txBox="1"/>
      </xdr:nvSpPr>
      <xdr:spPr>
        <a:xfrm>
          <a:off x="0" y="258826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X15A7T</a:t>
          </a:r>
        </a:p>
      </xdr:txBody>
    </xdr:sp>
    <xdr:clientData/>
  </xdr:twoCellAnchor>
  <xdr:twoCellAnchor>
    <xdr:from>
      <xdr:col>0</xdr:col>
      <xdr:colOff>0</xdr:colOff>
      <xdr:row>137</xdr:row>
      <xdr:rowOff>3175</xdr:rowOff>
    </xdr:from>
    <xdr:to>
      <xdr:col>3</xdr:col>
      <xdr:colOff>66675</xdr:colOff>
      <xdr:row>137</xdr:row>
      <xdr:rowOff>105767</xdr:rowOff>
    </xdr:to>
    <xdr:sp macro="" textlink="">
      <xdr:nvSpPr>
        <xdr:cNvPr id="15" name="TextBox 14">
          <a:extLst>
            <a:ext uri="{FF2B5EF4-FFF2-40B4-BE49-F238E27FC236}">
              <a16:creationId xmlns:a16="http://schemas.microsoft.com/office/drawing/2014/main" id="{00000000-0008-0000-1000-00000F000000}"/>
            </a:ext>
          </a:extLst>
        </xdr:cNvPr>
        <xdr:cNvSpPr txBox="1"/>
      </xdr:nvSpPr>
      <xdr:spPr>
        <a:xfrm>
          <a:off x="0" y="26977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X15A8T</a:t>
          </a:r>
        </a:p>
      </xdr:txBody>
    </xdr:sp>
    <xdr:clientData/>
  </xdr:twoCellAnchor>
  <xdr:twoCellAnchor>
    <xdr:from>
      <xdr:col>0</xdr:col>
      <xdr:colOff>0</xdr:colOff>
      <xdr:row>149</xdr:row>
      <xdr:rowOff>3176</xdr:rowOff>
    </xdr:from>
    <xdr:to>
      <xdr:col>3</xdr:col>
      <xdr:colOff>66675</xdr:colOff>
      <xdr:row>149</xdr:row>
      <xdr:rowOff>105768</xdr:rowOff>
    </xdr:to>
    <xdr:sp macro="" textlink="">
      <xdr:nvSpPr>
        <xdr:cNvPr id="16" name="TextBox 15">
          <a:extLst>
            <a:ext uri="{FF2B5EF4-FFF2-40B4-BE49-F238E27FC236}">
              <a16:creationId xmlns:a16="http://schemas.microsoft.com/office/drawing/2014/main" id="{00000000-0008-0000-1000-000010000000}"/>
            </a:ext>
          </a:extLst>
        </xdr:cNvPr>
        <xdr:cNvSpPr txBox="1"/>
      </xdr:nvSpPr>
      <xdr:spPr>
        <a:xfrm>
          <a:off x="0" y="30035501"/>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X15A9T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12</xdr:row>
      <xdr:rowOff>3175</xdr:rowOff>
    </xdr:from>
    <xdr:to>
      <xdr:col>3</xdr:col>
      <xdr:colOff>66675</xdr:colOff>
      <xdr:row>12</xdr:row>
      <xdr:rowOff>105767</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0" y="2270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10160</xdr:colOff>
      <xdr:row>75</xdr:row>
      <xdr:rowOff>114300</xdr:rowOff>
    </xdr:from>
    <xdr:to>
      <xdr:col>6</xdr:col>
      <xdr:colOff>843280</xdr:colOff>
      <xdr:row>78</xdr:row>
      <xdr:rowOff>7620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029335" y="12773025"/>
          <a:ext cx="5376545" cy="1026795"/>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The entity administers a number of grant and subsidy schemes on behalf of the Government.</a:t>
          </a:r>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Grant and subsidy liabilities are recognised to the extent that (i) the services required to be performed by the grantee have been performed or (ii) the grant eligibility criteria have been satisfied, but payments due have not been made.  When the Government enters into an agreement to make these grants and services but services have not been performed or criteria satisfied, this is considered a commitment.</a:t>
          </a:r>
        </a:p>
      </xdr:txBody>
    </xdr:sp>
    <xdr:clientData/>
  </xdr:twoCellAnchor>
  <xdr:twoCellAnchor>
    <xdr:from>
      <xdr:col>4</xdr:col>
      <xdr:colOff>10160</xdr:colOff>
      <xdr:row>113</xdr:row>
      <xdr:rowOff>106680</xdr:rowOff>
    </xdr:from>
    <xdr:to>
      <xdr:col>6</xdr:col>
      <xdr:colOff>759460</xdr:colOff>
      <xdr:row>115</xdr:row>
      <xdr:rowOff>121920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1029335" y="19166205"/>
          <a:ext cx="5378450" cy="786765"/>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Payments to corporate Commonwealth entities from amounts appropriated for that purpose are classified as administered expenses, equity injections or loans of the relevant portfolio department. The appropriation to the department is disclosed under</a:t>
          </a:r>
          <a:r>
            <a:rPr lang="en-AU" sz="900" baseline="0">
              <a:solidFill>
                <a:schemeClr val="dk1"/>
              </a:solidFill>
              <a:effectLst/>
              <a:latin typeface="Cambria" panose="02040503050406030204" pitchFamily="18" charset="0"/>
              <a:ea typeface="+mn-ea"/>
              <a:cs typeface="+mn-cs"/>
            </a:rPr>
            <a:t> the Funding section - Appropriations</a:t>
          </a:r>
          <a:r>
            <a:rPr lang="en-AU" sz="900">
              <a:solidFill>
                <a:schemeClr val="dk1"/>
              </a:solidFill>
              <a:effectLst/>
              <a:latin typeface="Cambria" panose="02040503050406030204" pitchFamily="18" charset="0"/>
              <a:ea typeface="+mn-ea"/>
              <a:cs typeface="+mn-cs"/>
            </a:rPr>
            <a:t>.</a:t>
          </a:r>
        </a:p>
      </xdr:txBody>
    </xdr:sp>
    <xdr:clientData/>
  </xdr:twoCellAnchor>
  <xdr:twoCellAnchor editAs="oneCell">
    <xdr:from>
      <xdr:col>3</xdr:col>
      <xdr:colOff>1008380</xdr:colOff>
      <xdr:row>1</xdr:row>
      <xdr:rowOff>0</xdr:rowOff>
    </xdr:from>
    <xdr:to>
      <xdr:col>6</xdr:col>
      <xdr:colOff>714202</xdr:colOff>
      <xdr:row>2</xdr:row>
      <xdr:rowOff>365760</xdr:rowOff>
    </xdr:to>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8380" y="167640"/>
          <a:ext cx="5535122" cy="60198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Income and Expenses Administered on Behalf of Government </a:t>
          </a:r>
        </a:p>
      </xdr:txBody>
    </xdr:sp>
    <xdr:clientData/>
  </xdr:twoCellAnchor>
  <xdr:twoCellAnchor editAs="oneCell">
    <xdr:from>
      <xdr:col>3</xdr:col>
      <xdr:colOff>1000760</xdr:colOff>
      <xdr:row>2</xdr:row>
      <xdr:rowOff>304799</xdr:rowOff>
    </xdr:from>
    <xdr:to>
      <xdr:col>6</xdr:col>
      <xdr:colOff>752302</xdr:colOff>
      <xdr:row>4</xdr:row>
      <xdr:rowOff>172</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1000760" y="708659"/>
          <a:ext cx="5580842" cy="60977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the activities that [Entity] does not control but administers on behalf of the Government. Unless otherwise noted, the accounting policies adopted are consistent with those applied for departmental reporting.</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0" y="9842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0</xdr:colOff>
      <xdr:row>17</xdr:row>
      <xdr:rowOff>3175</xdr:rowOff>
    </xdr:from>
    <xdr:to>
      <xdr:col>3</xdr:col>
      <xdr:colOff>66675</xdr:colOff>
      <xdr:row>18</xdr:row>
      <xdr:rowOff>14327</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0" y="3489325"/>
          <a:ext cx="66675" cy="10640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X17A1T</a:t>
          </a:r>
        </a:p>
      </xdr:txBody>
    </xdr:sp>
    <xdr:clientData/>
  </xdr:twoCellAnchor>
  <xdr:twoCellAnchor>
    <xdr:from>
      <xdr:col>0</xdr:col>
      <xdr:colOff>0</xdr:colOff>
      <xdr:row>55</xdr:row>
      <xdr:rowOff>3175</xdr:rowOff>
    </xdr:from>
    <xdr:to>
      <xdr:col>3</xdr:col>
      <xdr:colOff>66675</xdr:colOff>
      <xdr:row>55</xdr:row>
      <xdr:rowOff>105767</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0" y="9661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X17A3T</a:t>
          </a:r>
        </a:p>
      </xdr:txBody>
    </xdr:sp>
    <xdr:clientData/>
  </xdr:twoCellAnchor>
  <xdr:twoCellAnchor>
    <xdr:from>
      <xdr:col>0</xdr:col>
      <xdr:colOff>0</xdr:colOff>
      <xdr:row>61</xdr:row>
      <xdr:rowOff>3175</xdr:rowOff>
    </xdr:from>
    <xdr:to>
      <xdr:col>3</xdr:col>
      <xdr:colOff>66675</xdr:colOff>
      <xdr:row>61</xdr:row>
      <xdr:rowOff>105767</xdr:rowOff>
    </xdr:to>
    <xdr:sp macro="" textlink="">
      <xdr:nvSpPr>
        <xdr:cNvPr id="9" name="TextBox 8">
          <a:extLst>
            <a:ext uri="{FF2B5EF4-FFF2-40B4-BE49-F238E27FC236}">
              <a16:creationId xmlns:a16="http://schemas.microsoft.com/office/drawing/2014/main" id="{00000000-0008-0000-1200-000009000000}"/>
            </a:ext>
          </a:extLst>
        </xdr:cNvPr>
        <xdr:cNvSpPr txBox="1"/>
      </xdr:nvSpPr>
      <xdr:spPr>
        <a:xfrm>
          <a:off x="0" y="10585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X17A4T</a:t>
          </a:r>
        </a:p>
      </xdr:txBody>
    </xdr:sp>
    <xdr:clientData/>
  </xdr:twoCellAnchor>
  <xdr:twoCellAnchor>
    <xdr:from>
      <xdr:col>0</xdr:col>
      <xdr:colOff>0</xdr:colOff>
      <xdr:row>75</xdr:row>
      <xdr:rowOff>3175</xdr:rowOff>
    </xdr:from>
    <xdr:to>
      <xdr:col>3</xdr:col>
      <xdr:colOff>66675</xdr:colOff>
      <xdr:row>75</xdr:row>
      <xdr:rowOff>105767</xdr:rowOff>
    </xdr:to>
    <xdr:sp macro="" textlink="">
      <xdr:nvSpPr>
        <xdr:cNvPr id="10" name="TextBox 9">
          <a:extLst>
            <a:ext uri="{FF2B5EF4-FFF2-40B4-BE49-F238E27FC236}">
              <a16:creationId xmlns:a16="http://schemas.microsoft.com/office/drawing/2014/main" id="{00000000-0008-0000-1200-00000A000000}"/>
            </a:ext>
          </a:extLst>
        </xdr:cNvPr>
        <xdr:cNvSpPr txBox="1"/>
      </xdr:nvSpPr>
      <xdr:spPr>
        <a:xfrm>
          <a:off x="0" y="126619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X17A5T</a:t>
          </a:r>
        </a:p>
      </xdr:txBody>
    </xdr:sp>
    <xdr:clientData/>
  </xdr:twoCellAnchor>
  <xdr:twoCellAnchor>
    <xdr:from>
      <xdr:col>0</xdr:col>
      <xdr:colOff>0</xdr:colOff>
      <xdr:row>83</xdr:row>
      <xdr:rowOff>3174</xdr:rowOff>
    </xdr:from>
    <xdr:to>
      <xdr:col>3</xdr:col>
      <xdr:colOff>66675</xdr:colOff>
      <xdr:row>83</xdr:row>
      <xdr:rowOff>105766</xdr:rowOff>
    </xdr:to>
    <xdr:sp macro="" textlink="">
      <xdr:nvSpPr>
        <xdr:cNvPr id="11" name="TextBox 10">
          <a:extLst>
            <a:ext uri="{FF2B5EF4-FFF2-40B4-BE49-F238E27FC236}">
              <a16:creationId xmlns:a16="http://schemas.microsoft.com/office/drawing/2014/main" id="{00000000-0008-0000-1200-00000B000000}"/>
            </a:ext>
          </a:extLst>
        </xdr:cNvPr>
        <xdr:cNvSpPr txBox="1"/>
      </xdr:nvSpPr>
      <xdr:spPr>
        <a:xfrm>
          <a:off x="0" y="144525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X17A6T</a:t>
          </a:r>
        </a:p>
      </xdr:txBody>
    </xdr:sp>
    <xdr:clientData/>
  </xdr:twoCellAnchor>
  <xdr:twoCellAnchor>
    <xdr:from>
      <xdr:col>0</xdr:col>
      <xdr:colOff>0</xdr:colOff>
      <xdr:row>101</xdr:row>
      <xdr:rowOff>3175</xdr:rowOff>
    </xdr:from>
    <xdr:to>
      <xdr:col>3</xdr:col>
      <xdr:colOff>66675</xdr:colOff>
      <xdr:row>101</xdr:row>
      <xdr:rowOff>105767</xdr:rowOff>
    </xdr:to>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0" y="17281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X17A7T</a:t>
          </a:r>
        </a:p>
      </xdr:txBody>
    </xdr:sp>
    <xdr:clientData/>
  </xdr:twoCellAnchor>
  <xdr:twoCellAnchor>
    <xdr:from>
      <xdr:col>0</xdr:col>
      <xdr:colOff>0</xdr:colOff>
      <xdr:row>106</xdr:row>
      <xdr:rowOff>3175</xdr:rowOff>
    </xdr:from>
    <xdr:to>
      <xdr:col>3</xdr:col>
      <xdr:colOff>66675</xdr:colOff>
      <xdr:row>106</xdr:row>
      <xdr:rowOff>105767</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0" y="17986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X17A8T</a:t>
          </a:r>
        </a:p>
      </xdr:txBody>
    </xdr:sp>
    <xdr:clientData/>
  </xdr:twoCellAnchor>
  <xdr:twoCellAnchor>
    <xdr:from>
      <xdr:col>0</xdr:col>
      <xdr:colOff>0</xdr:colOff>
      <xdr:row>110</xdr:row>
      <xdr:rowOff>3175</xdr:rowOff>
    </xdr:from>
    <xdr:to>
      <xdr:col>3</xdr:col>
      <xdr:colOff>66675</xdr:colOff>
      <xdr:row>110</xdr:row>
      <xdr:rowOff>105767</xdr:rowOff>
    </xdr:to>
    <xdr:sp macro="" textlink="">
      <xdr:nvSpPr>
        <xdr:cNvPr id="14" name="TextBox 13">
          <a:extLst>
            <a:ext uri="{FF2B5EF4-FFF2-40B4-BE49-F238E27FC236}">
              <a16:creationId xmlns:a16="http://schemas.microsoft.com/office/drawing/2014/main" id="{00000000-0008-0000-1200-00000E000000}"/>
            </a:ext>
          </a:extLst>
        </xdr:cNvPr>
        <xdr:cNvSpPr txBox="1"/>
      </xdr:nvSpPr>
      <xdr:spPr>
        <a:xfrm>
          <a:off x="0" y="18605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X17A9T</a:t>
          </a:r>
        </a:p>
      </xdr:txBody>
    </xdr:sp>
    <xdr:clientData/>
  </xdr:twoCellAnchor>
  <xdr:twoCellAnchor>
    <xdr:from>
      <xdr:col>4</xdr:col>
      <xdr:colOff>10102</xdr:colOff>
      <xdr:row>42</xdr:row>
      <xdr:rowOff>14721</xdr:rowOff>
    </xdr:from>
    <xdr:to>
      <xdr:col>7</xdr:col>
      <xdr:colOff>14547</xdr:colOff>
      <xdr:row>45</xdr:row>
      <xdr:rowOff>665018</xdr:rowOff>
    </xdr:to>
    <xdr:sp macro="" textlink="">
      <xdr:nvSpPr>
        <xdr:cNvPr id="15" name="TextBox 14">
          <a:extLst>
            <a:ext uri="{FF2B5EF4-FFF2-40B4-BE49-F238E27FC236}">
              <a16:creationId xmlns:a16="http://schemas.microsoft.com/office/drawing/2014/main" id="{00000000-0008-0000-1200-00000F000000}"/>
            </a:ext>
          </a:extLst>
        </xdr:cNvPr>
        <xdr:cNvSpPr txBox="1">
          <a:spLocks/>
        </xdr:cNvSpPr>
      </xdr:nvSpPr>
      <xdr:spPr>
        <a:xfrm>
          <a:off x="1029277" y="7301346"/>
          <a:ext cx="5395595" cy="926522"/>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endParaRPr lang="en-AU" sz="900" b="0">
            <a:latin typeface="Cambria" panose="02040503050406030204" pitchFamily="18" charset="0"/>
            <a:cs typeface="Times New Roman" panose="02020603050405020304" pitchFamily="18" charset="0"/>
          </a:endParaRPr>
        </a:p>
        <a:p>
          <a:r>
            <a:rPr lang="en-AU" sz="900" b="0" i="1" u="sng">
              <a:latin typeface="Cambria" panose="02040503050406030204" pitchFamily="18" charset="0"/>
              <a:cs typeface="Times New Roman" panose="02020603050405020304" pitchFamily="18" charset="0"/>
            </a:rPr>
            <a:t>Short-term leases and leases of low-value assets</a:t>
          </a:r>
        </a:p>
        <a:p>
          <a:r>
            <a:rPr lang="en-AU" sz="900" b="0">
              <a:latin typeface="Cambria" panose="02040503050406030204" pitchFamily="18" charset="0"/>
              <a:cs typeface="Times New Roman" panose="02020603050405020304" pitchFamily="18" charset="0"/>
            </a:rPr>
            <a:t>The Entity has elected not to recognise right-of-use assets and lease liabilities for short-term leases of assets that have a lease term of 12 months or less and leases of  low-value assets (less than $10,000 per asset). The entity recognises the lease payments associated with these leases as an expense on a straight-line basis over the lease term.</a:t>
          </a:r>
        </a:p>
      </xdr:txBody>
    </xdr:sp>
    <xdr:clientData/>
  </xdr:twoCellAnchor>
  <xdr:twoCellAnchor>
    <xdr:from>
      <xdr:col>0</xdr:col>
      <xdr:colOff>0</xdr:colOff>
      <xdr:row>81</xdr:row>
      <xdr:rowOff>3175</xdr:rowOff>
    </xdr:from>
    <xdr:to>
      <xdr:col>3</xdr:col>
      <xdr:colOff>66675</xdr:colOff>
      <xdr:row>81</xdr:row>
      <xdr:rowOff>105767</xdr:rowOff>
    </xdr:to>
    <xdr:sp macro="" textlink="">
      <xdr:nvSpPr>
        <xdr:cNvPr id="16" name="TextBox 15">
          <a:extLst>
            <a:ext uri="{FF2B5EF4-FFF2-40B4-BE49-F238E27FC236}">
              <a16:creationId xmlns:a16="http://schemas.microsoft.com/office/drawing/2014/main" id="{00000000-0008-0000-1200-000010000000}"/>
            </a:ext>
          </a:extLst>
        </xdr:cNvPr>
        <xdr:cNvSpPr txBox="1"/>
      </xdr:nvSpPr>
      <xdr:spPr>
        <a:xfrm>
          <a:off x="0" y="14138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X14A4T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11430</xdr:colOff>
      <xdr:row>44</xdr:row>
      <xdr:rowOff>80011</xdr:rowOff>
    </xdr:from>
    <xdr:to>
      <xdr:col>6</xdr:col>
      <xdr:colOff>883919</xdr:colOff>
      <xdr:row>45</xdr:row>
      <xdr:rowOff>30480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1087755" y="7090411"/>
          <a:ext cx="5434964" cy="683894"/>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All administered revenues are revenues relating to ordinary activities performed by the entity on behalf of the Australian Government. As such, administered appropriations are not revenues of the individual entity that oversees distribution or expenditure of the funds as directed.</a:t>
          </a:r>
        </a:p>
      </xdr:txBody>
    </xdr:sp>
    <xdr:clientData/>
  </xdr:twoCellAnchor>
  <xdr:twoCellAnchor>
    <xdr:from>
      <xdr:col>4</xdr:col>
      <xdr:colOff>5715</xdr:colOff>
      <xdr:row>52</xdr:row>
      <xdr:rowOff>44824</xdr:rowOff>
    </xdr:from>
    <xdr:to>
      <xdr:col>7</xdr:col>
      <xdr:colOff>0</xdr:colOff>
      <xdr:row>52</xdr:row>
      <xdr:rowOff>448237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082040" y="8845924"/>
          <a:ext cx="5442585" cy="403413"/>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[Revenue is generated from/Fees are charged for] [...].  Administered fee revenue is recognised when [...].]</a:t>
          </a:r>
        </a:p>
      </xdr:txBody>
    </xdr:sp>
    <xdr:clientData/>
  </xdr:twoCellAnchor>
  <xdr:twoCellAnchor>
    <xdr:from>
      <xdr:col>4</xdr:col>
      <xdr:colOff>9525</xdr:colOff>
      <xdr:row>17</xdr:row>
      <xdr:rowOff>120015</xdr:rowOff>
    </xdr:from>
    <xdr:to>
      <xdr:col>7</xdr:col>
      <xdr:colOff>0</xdr:colOff>
      <xdr:row>19</xdr:row>
      <xdr:rowOff>24765</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85850" y="2710815"/>
          <a:ext cx="5438775" cy="38100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[Revenue is generated from income tax] [...].  Administered income tax revenue is recognised when [...].</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0" y="165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0</xdr:colOff>
      <xdr:row>20</xdr:row>
      <xdr:rowOff>3175</xdr:rowOff>
    </xdr:from>
    <xdr:to>
      <xdr:col>3</xdr:col>
      <xdr:colOff>66675</xdr:colOff>
      <xdr:row>20</xdr:row>
      <xdr:rowOff>105767</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0" y="31559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X18A1T</a:t>
          </a:r>
        </a:p>
      </xdr:txBody>
    </xdr:sp>
    <xdr:clientData/>
  </xdr:twoCellAnchor>
  <xdr:twoCellAnchor>
    <xdr:from>
      <xdr:col>0</xdr:col>
      <xdr:colOff>0</xdr:colOff>
      <xdr:row>29</xdr:row>
      <xdr:rowOff>3175</xdr:rowOff>
    </xdr:from>
    <xdr:to>
      <xdr:col>3</xdr:col>
      <xdr:colOff>66675</xdr:colOff>
      <xdr:row>29</xdr:row>
      <xdr:rowOff>105767</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0" y="4489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X18A2T</a:t>
          </a:r>
        </a:p>
      </xdr:txBody>
    </xdr:sp>
    <xdr:clientData/>
  </xdr:twoCellAnchor>
  <xdr:twoCellAnchor>
    <xdr:from>
      <xdr:col>0</xdr:col>
      <xdr:colOff>0</xdr:colOff>
      <xdr:row>40</xdr:row>
      <xdr:rowOff>3175</xdr:rowOff>
    </xdr:from>
    <xdr:to>
      <xdr:col>3</xdr:col>
      <xdr:colOff>66675</xdr:colOff>
      <xdr:row>40</xdr:row>
      <xdr:rowOff>105767</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0" y="6403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X18A3T</a:t>
          </a:r>
        </a:p>
      </xdr:txBody>
    </xdr:sp>
    <xdr:clientData/>
  </xdr:twoCellAnchor>
  <xdr:twoCellAnchor>
    <xdr:from>
      <xdr:col>0</xdr:col>
      <xdr:colOff>0</xdr:colOff>
      <xdr:row>46</xdr:row>
      <xdr:rowOff>3175</xdr:rowOff>
    </xdr:from>
    <xdr:to>
      <xdr:col>3</xdr:col>
      <xdr:colOff>66675</xdr:colOff>
      <xdr:row>46</xdr:row>
      <xdr:rowOff>105767</xdr:rowOff>
    </xdr:to>
    <xdr:sp macro="" textlink="">
      <xdr:nvSpPr>
        <xdr:cNvPr id="9" name="TextBox 8">
          <a:extLst>
            <a:ext uri="{FF2B5EF4-FFF2-40B4-BE49-F238E27FC236}">
              <a16:creationId xmlns:a16="http://schemas.microsoft.com/office/drawing/2014/main" id="{00000000-0008-0000-1300-000009000000}"/>
            </a:ext>
          </a:extLst>
        </xdr:cNvPr>
        <xdr:cNvSpPr txBox="1"/>
      </xdr:nvSpPr>
      <xdr:spPr>
        <a:xfrm>
          <a:off x="0" y="7918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X18A4T</a:t>
          </a:r>
        </a:p>
      </xdr:txBody>
    </xdr:sp>
    <xdr:clientData/>
  </xdr:twoCellAnchor>
  <xdr:twoCellAnchor>
    <xdr:from>
      <xdr:col>0</xdr:col>
      <xdr:colOff>0</xdr:colOff>
      <xdr:row>57</xdr:row>
      <xdr:rowOff>3175</xdr:rowOff>
    </xdr:from>
    <xdr:to>
      <xdr:col>3</xdr:col>
      <xdr:colOff>66675</xdr:colOff>
      <xdr:row>57</xdr:row>
      <xdr:rowOff>105767</xdr:rowOff>
    </xdr:to>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0" y="9604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X18A5T</a:t>
          </a:r>
        </a:p>
      </xdr:txBody>
    </xdr:sp>
    <xdr:clientData/>
  </xdr:twoCellAnchor>
  <xdr:twoCellAnchor>
    <xdr:from>
      <xdr:col>0</xdr:col>
      <xdr:colOff>0</xdr:colOff>
      <xdr:row>66</xdr:row>
      <xdr:rowOff>3175</xdr:rowOff>
    </xdr:from>
    <xdr:to>
      <xdr:col>3</xdr:col>
      <xdr:colOff>66675</xdr:colOff>
      <xdr:row>66</xdr:row>
      <xdr:rowOff>105767</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0" y="10975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X18A6T</a:t>
          </a:r>
        </a:p>
      </xdr:txBody>
    </xdr:sp>
    <xdr:clientData/>
  </xdr:twoCellAnchor>
  <xdr:twoCellAnchor>
    <xdr:from>
      <xdr:col>0</xdr:col>
      <xdr:colOff>0</xdr:colOff>
      <xdr:row>73</xdr:row>
      <xdr:rowOff>3175</xdr:rowOff>
    </xdr:from>
    <xdr:to>
      <xdr:col>3</xdr:col>
      <xdr:colOff>66675</xdr:colOff>
      <xdr:row>73</xdr:row>
      <xdr:rowOff>105767</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0" y="120427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X18A7T</a:t>
          </a:r>
        </a:p>
      </xdr:txBody>
    </xdr:sp>
    <xdr:clientData/>
  </xdr:twoCellAnchor>
  <xdr:twoCellAnchor>
    <xdr:from>
      <xdr:col>0</xdr:col>
      <xdr:colOff>0</xdr:colOff>
      <xdr:row>122</xdr:row>
      <xdr:rowOff>3174</xdr:rowOff>
    </xdr:from>
    <xdr:to>
      <xdr:col>3</xdr:col>
      <xdr:colOff>66675</xdr:colOff>
      <xdr:row>122</xdr:row>
      <xdr:rowOff>105766</xdr:rowOff>
    </xdr:to>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0" y="196341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X18A8T</a:t>
          </a:r>
        </a:p>
      </xdr:txBody>
    </xdr:sp>
    <xdr:clientData/>
  </xdr:twoCellAnchor>
  <xdr:twoCellAnchor>
    <xdr:from>
      <xdr:col>0</xdr:col>
      <xdr:colOff>0</xdr:colOff>
      <xdr:row>139</xdr:row>
      <xdr:rowOff>3174</xdr:rowOff>
    </xdr:from>
    <xdr:to>
      <xdr:col>3</xdr:col>
      <xdr:colOff>66675</xdr:colOff>
      <xdr:row>139</xdr:row>
      <xdr:rowOff>105766</xdr:rowOff>
    </xdr:to>
    <xdr:sp macro="" textlink="">
      <xdr:nvSpPr>
        <xdr:cNvPr id="14" name="TextBox 13">
          <a:extLst>
            <a:ext uri="{FF2B5EF4-FFF2-40B4-BE49-F238E27FC236}">
              <a16:creationId xmlns:a16="http://schemas.microsoft.com/office/drawing/2014/main" id="{00000000-0008-0000-1300-00000E000000}"/>
            </a:ext>
          </a:extLst>
        </xdr:cNvPr>
        <xdr:cNvSpPr txBox="1"/>
      </xdr:nvSpPr>
      <xdr:spPr>
        <a:xfrm>
          <a:off x="0" y="234060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X18A9T</a:t>
          </a:r>
        </a:p>
      </xdr:txBody>
    </xdr:sp>
    <xdr:clientData/>
  </xdr:twoCellAnchor>
  <xdr:twoCellAnchor>
    <xdr:from>
      <xdr:col>0</xdr:col>
      <xdr:colOff>0</xdr:colOff>
      <xdr:row>144</xdr:row>
      <xdr:rowOff>3174</xdr:rowOff>
    </xdr:from>
    <xdr:to>
      <xdr:col>3</xdr:col>
      <xdr:colOff>66675</xdr:colOff>
      <xdr:row>144</xdr:row>
      <xdr:rowOff>105766</xdr:rowOff>
    </xdr:to>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0" y="241680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X18A10T</a:t>
          </a:r>
        </a:p>
      </xdr:txBody>
    </xdr:sp>
    <xdr:clientData/>
  </xdr:twoCellAnchor>
  <xdr:twoCellAnchor>
    <xdr:from>
      <xdr:col>0</xdr:col>
      <xdr:colOff>0</xdr:colOff>
      <xdr:row>152</xdr:row>
      <xdr:rowOff>3174</xdr:rowOff>
    </xdr:from>
    <xdr:to>
      <xdr:col>3</xdr:col>
      <xdr:colOff>66675</xdr:colOff>
      <xdr:row>152</xdr:row>
      <xdr:rowOff>105766</xdr:rowOff>
    </xdr:to>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0" y="25301574"/>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X18A11T</a:t>
          </a:r>
        </a:p>
      </xdr:txBody>
    </xdr:sp>
    <xdr:clientData/>
  </xdr:twoCellAnchor>
  <xdr:twoCellAnchor>
    <xdr:from>
      <xdr:col>4</xdr:col>
      <xdr:colOff>9524</xdr:colOff>
      <xdr:row>35</xdr:row>
      <xdr:rowOff>74295</xdr:rowOff>
    </xdr:from>
    <xdr:to>
      <xdr:col>6</xdr:col>
      <xdr:colOff>836294</xdr:colOff>
      <xdr:row>38</xdr:row>
      <xdr:rowOff>19050</xdr:rowOff>
    </xdr:to>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1085849" y="5474970"/>
          <a:ext cx="5427345" cy="69723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[For</a:t>
          </a:r>
          <a:r>
            <a:rPr lang="en-AU" sz="900" baseline="0">
              <a:solidFill>
                <a:schemeClr val="dk1"/>
              </a:solidFill>
              <a:effectLst/>
              <a:latin typeface="Cambria" panose="02040503050406030204" pitchFamily="18" charset="0"/>
              <a:ea typeface="+mn-ea"/>
              <a:cs typeface="+mn-cs"/>
            </a:rPr>
            <a:t> each class of taxation income that an entity cannot measure reliably during the period, Entity to disclose information about the nature of the taxation, reasons why the taxation cannot be measured reliably</a:t>
          </a:r>
        </a:p>
        <a:p>
          <a:r>
            <a:rPr lang="en-AU" sz="900" baseline="0">
              <a:solidFill>
                <a:schemeClr val="dk1"/>
              </a:solidFill>
              <a:effectLst/>
              <a:latin typeface="Cambria" panose="02040503050406030204" pitchFamily="18" charset="0"/>
              <a:ea typeface="+mn-ea"/>
              <a:cs typeface="+mn-cs"/>
            </a:rPr>
            <a:t>and when that uncertainty might be resolved.]</a:t>
          </a:r>
        </a:p>
      </xdr:txBody>
    </xdr:sp>
    <xdr:clientData/>
  </xdr:twoCellAnchor>
  <xdr:twoCellAnchor>
    <xdr:from>
      <xdr:col>4</xdr:col>
      <xdr:colOff>0</xdr:colOff>
      <xdr:row>131</xdr:row>
      <xdr:rowOff>412375</xdr:rowOff>
    </xdr:from>
    <xdr:to>
      <xdr:col>6</xdr:col>
      <xdr:colOff>860611</xdr:colOff>
      <xdr:row>136</xdr:row>
      <xdr:rowOff>35859</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1076325" y="21415000"/>
          <a:ext cx="5451661" cy="1633259"/>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Cambria" panose="02040503050406030204" pitchFamily="18" charset="0"/>
              <a:cs typeface="+mn-cs"/>
            </a:rPr>
            <a:t>Resources Received Free of Charge</a:t>
          </a:r>
        </a:p>
        <a:p>
          <a:r>
            <a:rPr lang="en-AU" sz="900">
              <a:solidFill>
                <a:schemeClr val="dk1"/>
              </a:solidFill>
              <a:effectLst/>
              <a:latin typeface="Cambria" panose="02040503050406030204" pitchFamily="18" charset="0"/>
              <a:ea typeface="Cambria" panose="02040503050406030204" pitchFamily="18" charset="0"/>
              <a:cs typeface="+mn-cs"/>
            </a:rPr>
            <a:t>Resources received free of charge are recognised as revenue when, and only when, a fair value can be reliably determined and the services would have been purchased if they had not been donated.  Use of those resources is recognised as an expense. Resources received free of charge are recorded as either revenue or gains depending on their nature.</a:t>
          </a:r>
        </a:p>
        <a:p>
          <a:r>
            <a:rPr lang="en-AU" sz="900">
              <a:solidFill>
                <a:schemeClr val="dk1"/>
              </a:solidFill>
              <a:effectLst/>
              <a:latin typeface="Cambria" panose="02040503050406030204" pitchFamily="18" charset="0"/>
              <a:ea typeface="Cambria" panose="02040503050406030204" pitchFamily="18" charset="0"/>
              <a:cs typeface="+mn-cs"/>
            </a:rPr>
            <a:t>	</a:t>
          </a:r>
        </a:p>
        <a:p>
          <a:pPr eaLnBrk="1" fontAlgn="auto" latinLnBrk="0" hangingPunct="1"/>
          <a:r>
            <a:rPr lang="en-AU" sz="900" i="1" u="sng">
              <a:solidFill>
                <a:schemeClr val="dk1"/>
              </a:solidFill>
              <a:effectLst/>
              <a:latin typeface="Cambria" panose="02040503050406030204" pitchFamily="18" charset="0"/>
              <a:ea typeface="Cambria" panose="02040503050406030204" pitchFamily="18" charset="0"/>
              <a:cs typeface="+mn-cs"/>
            </a:rPr>
            <a:t>Volunteer Services</a:t>
          </a:r>
        </a:p>
        <a:p>
          <a:r>
            <a:rPr lang="en-AU" sz="900">
              <a:solidFill>
                <a:schemeClr val="dk1"/>
              </a:solidFill>
              <a:effectLst/>
              <a:latin typeface="Cambria" panose="02040503050406030204" pitchFamily="18" charset="0"/>
              <a:ea typeface="Cambria" panose="02040503050406030204" pitchFamily="18" charset="0"/>
              <a:cs typeface="+mn-cs"/>
            </a:rPr>
            <a:t>On the initial recognition of volunteer services as an asset or an expense, the Entity recognises any related amounts in accordance with the relevant standard.  The Entity</a:t>
          </a:r>
          <a:r>
            <a:rPr lang="en-AU" sz="900" baseline="0">
              <a:solidFill>
                <a:schemeClr val="dk1"/>
              </a:solidFill>
              <a:effectLst/>
              <a:latin typeface="Cambria" panose="02040503050406030204" pitchFamily="18" charset="0"/>
              <a:ea typeface="Cambria" panose="02040503050406030204" pitchFamily="18" charset="0"/>
              <a:cs typeface="+mn-cs"/>
            </a:rPr>
            <a:t> </a:t>
          </a:r>
          <a:r>
            <a:rPr lang="en-AU" sz="900">
              <a:solidFill>
                <a:schemeClr val="dk1"/>
              </a:solidFill>
              <a:effectLst/>
              <a:latin typeface="Cambria" panose="02040503050406030204" pitchFamily="18" charset="0"/>
              <a:ea typeface="Cambria" panose="02040503050406030204" pitchFamily="18" charset="0"/>
              <a:cs typeface="+mn-cs"/>
            </a:rPr>
            <a:t>recognises the excess of the fair value of the volunteer services over the recognised related amounts as income immediately in the income statement.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7620</xdr:colOff>
      <xdr:row>14</xdr:row>
      <xdr:rowOff>350520</xdr:rowOff>
    </xdr:from>
    <xdr:to>
      <xdr:col>7</xdr:col>
      <xdr:colOff>929640</xdr:colOff>
      <xdr:row>15</xdr:row>
      <xdr:rowOff>882263</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960120" y="2836545"/>
          <a:ext cx="5579745" cy="903218"/>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Cash is recognised at its nominal amount. Cash and cash equivalents includes:  </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a) cash on hand;</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b) demand deposits in bank accounts with an original maturity of 3 months or less that are readily</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convertible to</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known amounts of cash and subject to insignificant risk of changes in value; and</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c) cash in special accounts.</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2689</xdr:colOff>
      <xdr:row>53</xdr:row>
      <xdr:rowOff>8517</xdr:rowOff>
    </xdr:from>
    <xdr:to>
      <xdr:col>8</xdr:col>
      <xdr:colOff>0</xdr:colOff>
      <xdr:row>56</xdr:row>
      <xdr:rowOff>116542</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955189" y="10009767"/>
          <a:ext cx="5588486" cy="200350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mn-ea"/>
              <a:cs typeface="+mn-cs"/>
            </a:rPr>
            <a:t>Financial assets </a:t>
          </a:r>
          <a:endParaRPr lang="en-AU" sz="900">
            <a:solidFill>
              <a:schemeClr val="dk1"/>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Trade receivables, loans and other receivables that are held for the purpose of collecting the contractual cash flows where the cash flows are solely payments of principal</a:t>
          </a:r>
          <a:r>
            <a:rPr lang="en-AU" sz="900" baseline="0">
              <a:solidFill>
                <a:sysClr val="windowText" lastClr="000000"/>
              </a:solidFill>
              <a:effectLst/>
              <a:latin typeface="Cambria" panose="02040503050406030204" pitchFamily="18" charset="0"/>
              <a:ea typeface="+mn-ea"/>
              <a:cs typeface="+mn-cs"/>
            </a:rPr>
            <a:t> and interest</a:t>
          </a:r>
          <a:r>
            <a:rPr lang="en-AU" sz="900" strike="noStrike" baseline="0">
              <a:solidFill>
                <a:sysClr val="windowText" lastClr="000000"/>
              </a:solidFill>
              <a:effectLst/>
              <a:latin typeface="Cambria" panose="02040503050406030204" pitchFamily="18" charset="0"/>
              <a:ea typeface="+mn-ea"/>
              <a:cs typeface="+mn-cs"/>
            </a:rPr>
            <a:t>, that are not provided at below-market interest rates,</a:t>
          </a:r>
          <a:r>
            <a:rPr lang="en-AU" sz="900">
              <a:solidFill>
                <a:sysClr val="windowText" lastClr="000000"/>
              </a:solidFill>
              <a:effectLst/>
              <a:latin typeface="Cambria" panose="02040503050406030204" pitchFamily="18" charset="0"/>
              <a:ea typeface="+mn-ea"/>
              <a:cs typeface="+mn-cs"/>
            </a:rPr>
            <a:t> are </a:t>
          </a:r>
          <a:r>
            <a:rPr lang="en-AU" sz="900" strike="noStrike" baseline="0">
              <a:solidFill>
                <a:sysClr val="windowText" lastClr="000000"/>
              </a:solidFill>
              <a:effectLst/>
              <a:latin typeface="Cambria" panose="02040503050406030204" pitchFamily="18" charset="0"/>
              <a:ea typeface="+mn-ea"/>
              <a:cs typeface="+mn-cs"/>
            </a:rPr>
            <a:t>subsequently measured </a:t>
          </a:r>
          <a:r>
            <a:rPr lang="en-AU" sz="900">
              <a:solidFill>
                <a:sysClr val="windowText" lastClr="000000"/>
              </a:solidFill>
              <a:effectLst/>
              <a:latin typeface="Cambria" panose="02040503050406030204" pitchFamily="18" charset="0"/>
              <a:ea typeface="+mn-ea"/>
              <a:cs typeface="+mn-cs"/>
            </a:rPr>
            <a:t>at amortised cost using the effective interest method </a:t>
          </a:r>
          <a:r>
            <a:rPr lang="en-AU" sz="900" strike="noStrike" baseline="0">
              <a:solidFill>
                <a:sysClr val="windowText" lastClr="000000"/>
              </a:solidFill>
              <a:effectLst/>
              <a:latin typeface="Cambria" panose="02040503050406030204" pitchFamily="18" charset="0"/>
              <a:ea typeface="+mn-ea"/>
              <a:cs typeface="+mn-cs"/>
            </a:rPr>
            <a:t>adjusted for any loss allowance</a:t>
          </a:r>
          <a:r>
            <a:rPr lang="en-AU" sz="900">
              <a:solidFill>
                <a:sysClr val="windowText" lastClr="000000"/>
              </a:solidFill>
              <a:effectLst/>
              <a:latin typeface="Cambria" panose="02040503050406030204" pitchFamily="18" charset="0"/>
              <a:ea typeface="+mn-ea"/>
              <a:cs typeface="+mn-cs"/>
            </a:rPr>
            <a:t>.</a:t>
          </a:r>
        </a:p>
        <a:p>
          <a:endParaRPr lang="en-AU" sz="900" b="0">
            <a:solidFill>
              <a:sysClr val="windowText" lastClr="000000"/>
            </a:solidFill>
            <a:effectLst/>
            <a:latin typeface="Cambria" panose="02040503050406030204" pitchFamily="18" charset="0"/>
            <a:ea typeface="+mn-ea"/>
            <a:cs typeface="Times New Roman" panose="02020603050405020304" pitchFamily="18" charset="0"/>
          </a:endParaRPr>
        </a:p>
        <a:p>
          <a:r>
            <a:rPr lang="en-AU" sz="900" b="0" i="1">
              <a:solidFill>
                <a:sysClr val="windowText" lastClr="000000"/>
              </a:solidFill>
              <a:effectLst/>
              <a:latin typeface="Cambria" panose="02040503050406030204" pitchFamily="18" charset="0"/>
              <a:ea typeface="+mn-ea"/>
              <a:cs typeface="Times New Roman" panose="02020603050405020304" pitchFamily="18" charset="0"/>
            </a:rPr>
            <a:t>Note: F</a:t>
          </a:r>
          <a:r>
            <a:rPr lang="en-AU" sz="900" b="0" i="1" baseline="0">
              <a:solidFill>
                <a:sysClr val="windowText" lastClr="000000"/>
              </a:solidFill>
              <a:effectLst/>
              <a:latin typeface="Cambria" panose="02040503050406030204" pitchFamily="18" charset="0"/>
              <a:ea typeface="+mn-ea"/>
              <a:cs typeface="Times New Roman" panose="02020603050405020304" pitchFamily="18" charset="0"/>
            </a:rPr>
            <a:t>inancial assets measured at fair value through other comprehensive income are not reduced by an impairment loss account. This loss account should not be reported in the Statement of Financial Position separately, and should be disclosed in the notes. An additional disclosure will need to be included to meet this requirement as per AASB 9.16A. </a:t>
          </a:r>
          <a:r>
            <a:rPr lang="en-AU" sz="900" b="0" i="1">
              <a:solidFill>
                <a:sysClr val="windowText" lastClr="000000"/>
              </a:solidFill>
              <a:effectLst/>
              <a:latin typeface="Cambria" panose="02040503050406030204" pitchFamily="18" charset="0"/>
              <a:ea typeface="+mn-ea"/>
              <a:cs typeface="Times New Roman" panose="02020603050405020304" pitchFamily="18" charset="0"/>
            </a:rPr>
            <a:t> </a:t>
          </a:r>
        </a:p>
        <a:p>
          <a:endParaRPr lang="en-AU" sz="900" b="0" i="1">
            <a:solidFill>
              <a:sysClr val="windowText" lastClr="000000"/>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ysClr val="windowText" lastClr="000000"/>
              </a:solidFill>
              <a:effectLst/>
              <a:latin typeface="Cambria" panose="02040503050406030204" pitchFamily="18" charset="0"/>
              <a:ea typeface="+mn-ea"/>
              <a:cs typeface="Times New Roman" panose="02020603050405020304" pitchFamily="18" charset="0"/>
            </a:rPr>
            <a:t>Accounting Judgements and </a:t>
          </a:r>
          <a:r>
            <a:rPr lang="en-AU" sz="900" b="1">
              <a:solidFill>
                <a:schemeClr val="dk1"/>
              </a:solidFill>
              <a:effectLst/>
              <a:latin typeface="Cambria" panose="02040503050406030204" pitchFamily="18" charset="0"/>
              <a:ea typeface="+mn-ea"/>
              <a:cs typeface="Times New Roman" panose="02020603050405020304" pitchFamily="18" charset="0"/>
            </a:rPr>
            <a:t>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0</xdr:colOff>
      <xdr:row>81</xdr:row>
      <xdr:rowOff>0</xdr:rowOff>
    </xdr:from>
    <xdr:to>
      <xdr:col>7</xdr:col>
      <xdr:colOff>944880</xdr:colOff>
      <xdr:row>83</xdr:row>
      <xdr:rowOff>281940</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952500" y="15716250"/>
          <a:ext cx="5593080" cy="112966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strike="noStrike" baseline="0">
              <a:solidFill>
                <a:sysClr val="windowText" lastClr="000000"/>
              </a:solidFill>
              <a:effectLst/>
              <a:latin typeface="Cambria" panose="02040503050406030204" pitchFamily="18" charset="0"/>
              <a:ea typeface="+mn-ea"/>
              <a:cs typeface="+mn-cs"/>
            </a:rPr>
            <a:t>The expected credit loss (ECL) model applies to financial assets measured at amortised cost, contract assets and debt instruments measured at fair value through other comprehensive income.</a:t>
          </a:r>
        </a:p>
        <a:p>
          <a:endParaRPr lang="en-AU" sz="900" strike="noStrike" baseline="0">
            <a:solidFill>
              <a:sysClr val="windowText" lastClr="000000"/>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Trade and other receivable assets</a:t>
          </a:r>
          <a:r>
            <a:rPr lang="en-AU" sz="900" baseline="0">
              <a:solidFill>
                <a:sysClr val="windowText" lastClr="000000"/>
              </a:solidFill>
              <a:effectLst/>
              <a:latin typeface="Cambria" panose="02040503050406030204" pitchFamily="18" charset="0"/>
              <a:ea typeface="+mn-ea"/>
              <a:cs typeface="+mn-cs"/>
            </a:rPr>
            <a:t> and contract assets</a:t>
          </a:r>
          <a:r>
            <a:rPr lang="en-AU" sz="900">
              <a:solidFill>
                <a:sysClr val="windowText" lastClr="000000"/>
              </a:solidFill>
              <a:effectLst/>
              <a:latin typeface="Cambria" panose="02040503050406030204" pitchFamily="18" charset="0"/>
              <a:ea typeface="+mn-ea"/>
              <a:cs typeface="+mn-cs"/>
            </a:rPr>
            <a:t> at amortised</a:t>
          </a:r>
          <a:r>
            <a:rPr lang="en-AU" sz="900" baseline="0">
              <a:solidFill>
                <a:sysClr val="windowText" lastClr="000000"/>
              </a:solidFill>
              <a:effectLst/>
              <a:latin typeface="Cambria" panose="02040503050406030204" pitchFamily="18" charset="0"/>
              <a:ea typeface="+mn-ea"/>
              <a:cs typeface="+mn-cs"/>
            </a:rPr>
            <a:t> cost</a:t>
          </a:r>
          <a:r>
            <a:rPr lang="en-AU" sz="900">
              <a:solidFill>
                <a:sysClr val="windowText" lastClr="000000"/>
              </a:solidFill>
              <a:effectLst/>
              <a:latin typeface="Cambria" panose="02040503050406030204" pitchFamily="18" charset="0"/>
              <a:ea typeface="+mn-ea"/>
              <a:cs typeface="+mn-cs"/>
            </a:rPr>
            <a:t> are assessed for impairment</a:t>
          </a:r>
          <a:r>
            <a:rPr lang="en-AU" sz="900" baseline="0">
              <a:solidFill>
                <a:sysClr val="windowText" lastClr="000000"/>
              </a:solidFill>
              <a:effectLst/>
              <a:latin typeface="Cambria" panose="02040503050406030204" pitchFamily="18" charset="0"/>
              <a:ea typeface="+mn-ea"/>
              <a:cs typeface="+mn-cs"/>
            </a:rPr>
            <a:t> at the end of each reporting period. The simplified approach has been adopted in measuring the impairment loss allowance at an amount equal to lifetime ECL.</a:t>
          </a:r>
          <a:endParaRPr lang="en-AU" sz="900">
            <a:solidFill>
              <a:sysClr val="windowText" lastClr="000000"/>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15240</xdr:colOff>
      <xdr:row>143</xdr:row>
      <xdr:rowOff>2688</xdr:rowOff>
    </xdr:from>
    <xdr:to>
      <xdr:col>8</xdr:col>
      <xdr:colOff>7620</xdr:colOff>
      <xdr:row>145</xdr:row>
      <xdr:rowOff>8963</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967740" y="25215363"/>
          <a:ext cx="5583555" cy="238752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endParaRPr lang="en-AU" sz="900" b="0">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mn-ea"/>
              <a:cs typeface="+mn-cs"/>
            </a:rPr>
            <a:t>Investments in Associates</a:t>
          </a:r>
        </a:p>
        <a:p>
          <a:r>
            <a:rPr lang="en-AU" sz="900">
              <a:solidFill>
                <a:schemeClr val="dk1"/>
              </a:solidFill>
              <a:effectLst/>
              <a:latin typeface="Cambria" panose="02040503050406030204" pitchFamily="18" charset="0"/>
              <a:ea typeface="+mn-ea"/>
              <a:cs typeface="+mn-cs"/>
            </a:rPr>
            <a:t>The entity’s investment in its associates is accounted for using the equity method.</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Under the equity method, investments in the associates are carried in the entity's statement of financial position at cost as adjusted for post-acquisition changes in the entity's share of net assets of the associates. Goodwill relating to an associate is included in the carrying amount of the investment. After the application of the equity method, the entity determines whether it is necessary to recognise any impairment loss with respect to the net investment in associates. </a:t>
          </a:r>
        </a:p>
        <a:p>
          <a:pPr marL="0" marR="0" indent="0" defTabSz="914400" eaLnBrk="1" fontAlgn="auto" latinLnBrk="0" hangingPunct="1">
            <a:lnSpc>
              <a:spcPct val="100000"/>
            </a:lnSpc>
            <a:spcBef>
              <a:spcPts val="0"/>
            </a:spcBef>
            <a:spcAft>
              <a:spcPts val="0"/>
            </a:spcAft>
            <a:buClrTx/>
            <a:buSzTx/>
            <a:buFontTx/>
            <a:buNone/>
            <a:tabLst/>
            <a:defRPr/>
          </a:pPr>
          <a:r>
            <a:rPr lang="en-AU" sz="900">
              <a:effectLst/>
              <a:latin typeface="Cambria" panose="02040503050406030204" pitchFamily="18" charset="0"/>
            </a:rPr>
            <a:t>[AASB</a:t>
          </a:r>
          <a:r>
            <a:rPr lang="en-AU" sz="900" baseline="0">
              <a:effectLst/>
              <a:latin typeface="Cambria" panose="02040503050406030204" pitchFamily="18" charset="0"/>
            </a:rPr>
            <a:t> 128.23]</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i="1" u="sng">
              <a:solidFill>
                <a:schemeClr val="dk1"/>
              </a:solidFill>
              <a:effectLst/>
              <a:latin typeface="Cambria" panose="02040503050406030204" pitchFamily="18" charset="0"/>
              <a:ea typeface="+mn-ea"/>
              <a:cs typeface="+mn-cs"/>
            </a:rPr>
            <a:t>Jointly Controlled Entities</a:t>
          </a: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Interests in jointly controlled entities in which the entity is a venturer (and so has joint control) are accounted for using the equity method.</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solidFill>
              <a:srgbClr val="FF0000"/>
            </a:solidFill>
            <a:effectLst/>
            <a:latin typeface="Cambria" panose="02040503050406030204" pitchFamily="18" charset="0"/>
          </a:endParaRPr>
        </a:p>
      </xdr:txBody>
    </xdr:sp>
    <xdr:clientData/>
  </xdr:twoCellAnchor>
  <xdr:twoCellAnchor editAs="oneCell">
    <xdr:from>
      <xdr:col>4</xdr:col>
      <xdr:colOff>0</xdr:colOff>
      <xdr:row>1</xdr:row>
      <xdr:rowOff>0</xdr:rowOff>
    </xdr:from>
    <xdr:to>
      <xdr:col>8</xdr:col>
      <xdr:colOff>578859</xdr:colOff>
      <xdr:row>2</xdr:row>
      <xdr:rowOff>53340</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952500" y="161925"/>
          <a:ext cx="6170034" cy="29146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Financial Position</a:t>
          </a:r>
        </a:p>
      </xdr:txBody>
    </xdr:sp>
    <xdr:clientData/>
  </xdr:twoCellAnchor>
  <xdr:twoCellAnchor editAs="oneCell">
    <xdr:from>
      <xdr:col>4</xdr:col>
      <xdr:colOff>1737360</xdr:colOff>
      <xdr:row>1</xdr:row>
      <xdr:rowOff>0</xdr:rowOff>
    </xdr:from>
    <xdr:to>
      <xdr:col>7</xdr:col>
      <xdr:colOff>714375</xdr:colOff>
      <xdr:row>2</xdr:row>
      <xdr:rowOff>504825</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2689860" y="161925"/>
          <a:ext cx="3644265" cy="742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analyses the [entity's] assets used  to conduct its operations and the operating liabilities incurred as a result.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Employee related information is disclosed in the People and Relationships section.</a:t>
          </a:r>
        </a:p>
      </xdr:txBody>
    </xdr:sp>
    <xdr:clientData/>
  </xdr:twoCellAnchor>
  <xdr:twoCellAnchor>
    <xdr:from>
      <xdr:col>0</xdr:col>
      <xdr:colOff>0</xdr:colOff>
      <xdr:row>2</xdr:row>
      <xdr:rowOff>3175</xdr:rowOff>
    </xdr:from>
    <xdr:to>
      <xdr:col>3</xdr:col>
      <xdr:colOff>66675</xdr:colOff>
      <xdr:row>2</xdr:row>
      <xdr:rowOff>105767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0" y="4032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0</xdr:colOff>
      <xdr:row>16</xdr:row>
      <xdr:rowOff>3175</xdr:rowOff>
    </xdr:from>
    <xdr:to>
      <xdr:col>3</xdr:col>
      <xdr:colOff>66675</xdr:colOff>
      <xdr:row>16</xdr:row>
      <xdr:rowOff>105767</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0" y="37750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X20A1T</a:t>
          </a:r>
        </a:p>
      </xdr:txBody>
    </xdr:sp>
    <xdr:clientData/>
  </xdr:twoCellAnchor>
  <xdr:twoCellAnchor>
    <xdr:from>
      <xdr:col>0</xdr:col>
      <xdr:colOff>0</xdr:colOff>
      <xdr:row>83</xdr:row>
      <xdr:rowOff>3175</xdr:rowOff>
    </xdr:from>
    <xdr:to>
      <xdr:col>3</xdr:col>
      <xdr:colOff>66675</xdr:colOff>
      <xdr:row>83</xdr:row>
      <xdr:rowOff>105767</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0" y="165671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X20A2T</a:t>
          </a:r>
        </a:p>
      </xdr:txBody>
    </xdr:sp>
    <xdr:clientData/>
  </xdr:twoCellAnchor>
  <xdr:twoCellAnchor>
    <xdr:from>
      <xdr:col>0</xdr:col>
      <xdr:colOff>0</xdr:colOff>
      <xdr:row>141</xdr:row>
      <xdr:rowOff>3175</xdr:rowOff>
    </xdr:from>
    <xdr:to>
      <xdr:col>3</xdr:col>
      <xdr:colOff>66675</xdr:colOff>
      <xdr:row>141</xdr:row>
      <xdr:rowOff>105767</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0" y="25082500"/>
          <a:ext cx="66675" cy="7401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X20A3T</a:t>
          </a:r>
        </a:p>
      </xdr:txBody>
    </xdr:sp>
    <xdr:clientData/>
  </xdr:twoCellAnchor>
  <xdr:twoCellAnchor>
    <xdr:from>
      <xdr:col>0</xdr:col>
      <xdr:colOff>0</xdr:colOff>
      <xdr:row>169</xdr:row>
      <xdr:rowOff>3176</xdr:rowOff>
    </xdr:from>
    <xdr:to>
      <xdr:col>3</xdr:col>
      <xdr:colOff>66675</xdr:colOff>
      <xdr:row>169</xdr:row>
      <xdr:rowOff>105768</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0" y="31664276"/>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X20A4T</a:t>
          </a:r>
        </a:p>
      </xdr:txBody>
    </xdr:sp>
    <xdr:clientData/>
  </xdr:twoCellAnchor>
  <xdr:twoCellAnchor>
    <xdr:from>
      <xdr:col>8</xdr:col>
      <xdr:colOff>243840</xdr:colOff>
      <xdr:row>19</xdr:row>
      <xdr:rowOff>15240</xdr:rowOff>
    </xdr:from>
    <xdr:to>
      <xdr:col>11</xdr:col>
      <xdr:colOff>144665</xdr:colOff>
      <xdr:row>22</xdr:row>
      <xdr:rowOff>145774</xdr:rowOff>
    </xdr:to>
    <xdr:sp macro="" textlink="">
      <xdr:nvSpPr>
        <xdr:cNvPr id="13" name="Rounded Rectangular Callout 1">
          <a:extLst>
            <a:ext uri="{FF2B5EF4-FFF2-40B4-BE49-F238E27FC236}">
              <a16:creationId xmlns:a16="http://schemas.microsoft.com/office/drawing/2014/main" id="{00000000-0008-0000-1500-00000D000000}"/>
            </a:ext>
          </a:extLst>
        </xdr:cNvPr>
        <xdr:cNvSpPr/>
      </xdr:nvSpPr>
      <xdr:spPr>
        <a:xfrm rot="10800000" flipH="1" flipV="1">
          <a:off x="6787515" y="4244340"/>
          <a:ext cx="1643900" cy="587734"/>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AASB 101.29: </a:t>
          </a:r>
        </a:p>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586740</xdr:colOff>
      <xdr:row>1</xdr:row>
      <xdr:rowOff>19051</xdr:rowOff>
    </xdr:from>
    <xdr:to>
      <xdr:col>2</xdr:col>
      <xdr:colOff>2032424</xdr:colOff>
      <xdr:row>2</xdr:row>
      <xdr:rowOff>147108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200026"/>
          <a:ext cx="2537249" cy="309032"/>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VALIDATIONS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22224</xdr:colOff>
      <xdr:row>1</xdr:row>
      <xdr:rowOff>30804</xdr:rowOff>
    </xdr:from>
    <xdr:to>
      <xdr:col>7</xdr:col>
      <xdr:colOff>671944</xdr:colOff>
      <xdr:row>45</xdr:row>
      <xdr:rowOff>464128</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851024" y="221304"/>
          <a:ext cx="3021445" cy="853909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Assets are recorded at cost on acquisition except as stated below.  The cost of acquisition includes the fair value of assets transferred in exchange and liabilities undertaken.  Financial assets are initially measured at their fair value plus transaction costs where appropriate.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Assets acquired at no cost, or for nominal consideration, are initially recognised as assets and income at their fair value at the date of acquisition, unless acquired as a consequence of restructuring of administrative arrangements.  In the latter case, assets are initially recognised as contributions by owners at the amounts at which they were recognised in the transferor’s accounts immediately prior to the restructuring.  </a:t>
          </a:r>
        </a:p>
        <a:p>
          <a:endParaRPr lang="en-AU" sz="900" b="0" i="1" u="sng">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mn-ea"/>
              <a:cs typeface="+mn-cs"/>
            </a:rPr>
            <a:t>Asset Recognition Threshold</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Purchases of property, plant and equipment are recognised initially at cost in the statement of financial position, except for purchases costing less than [$....], which are expensed in the year of acquisition (other than where they form part of a group of similar items which are significant in total).</a:t>
          </a:r>
          <a:r>
            <a:rPr lang="en-AU" sz="900" baseline="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The initial cost of an asset includes an estimate of the cost of dismantling and removing the item and restoring the site on </a:t>
          </a:r>
          <a:r>
            <a:rPr lang="en-AU" sz="900">
              <a:solidFill>
                <a:schemeClr val="tx1"/>
              </a:solidFill>
              <a:effectLst/>
              <a:latin typeface="Cambria" panose="02040503050406030204" pitchFamily="18" charset="0"/>
              <a:ea typeface="+mn-ea"/>
              <a:cs typeface="+mn-cs"/>
            </a:rPr>
            <a:t>which it is located.  This is particularly relevant to ‘make good’ provisions in [.....] taken up by the entity where there exists an obligation to [.....].  These costs are included in the value of the entity's [....] with a corresponding provision for the ‘make good’ recognised. </a:t>
          </a:r>
        </a:p>
        <a:p>
          <a:endParaRPr lang="en-AU" sz="900">
            <a:solidFill>
              <a:schemeClr val="tx1"/>
            </a:solidFill>
            <a:effectLst/>
            <a:latin typeface="Cambria" panose="02040503050406030204" pitchFamily="18" charset="0"/>
            <a:ea typeface="+mn-ea"/>
            <a:cs typeface="+mn-cs"/>
          </a:endParaRPr>
        </a:p>
        <a:p>
          <a:r>
            <a:rPr lang="en-AU" sz="900" b="0" i="1" u="sng">
              <a:solidFill>
                <a:schemeClr val="tx1"/>
              </a:solidFill>
              <a:effectLst/>
              <a:latin typeface="Cambria" panose="02040503050406030204" pitchFamily="18" charset="0"/>
              <a:ea typeface="+mn-ea"/>
              <a:cs typeface="+mn-cs"/>
            </a:rPr>
            <a:t>Lease Right of Use (ROU) Assets</a:t>
          </a:r>
        </a:p>
        <a:p>
          <a:r>
            <a:rPr lang="en-AU" sz="900">
              <a:solidFill>
                <a:schemeClr val="tx1"/>
              </a:solidFill>
              <a:effectLst/>
              <a:latin typeface="Cambria" panose="02040503050406030204" pitchFamily="18" charset="0"/>
              <a:ea typeface="+mn-ea"/>
              <a:cs typeface="+mn-cs"/>
            </a:rPr>
            <a:t>Leased ROU assets are capitalised at the commencement date of the lease and comprise of the initial lease liability amount, initial direct costs incurred when entering into the lease less any lease incentives received. These assets are accounted for</a:t>
          </a:r>
        </a:p>
        <a:p>
          <a:r>
            <a:rPr lang="en-AU" sz="900">
              <a:solidFill>
                <a:schemeClr val="tx1"/>
              </a:solidFill>
              <a:effectLst/>
              <a:latin typeface="Cambria" panose="02040503050406030204" pitchFamily="18" charset="0"/>
              <a:ea typeface="+mn-ea"/>
              <a:cs typeface="+mn-cs"/>
            </a:rPr>
            <a:t>by Commonwealth lessees as separate asset classes to corresponding assets owned outright, but included in the </a:t>
          </a:r>
        </a:p>
        <a:p>
          <a:r>
            <a:rPr lang="en-AU" sz="900">
              <a:solidFill>
                <a:schemeClr val="tx1"/>
              </a:solidFill>
              <a:effectLst/>
              <a:latin typeface="Cambria" panose="02040503050406030204" pitchFamily="18" charset="0"/>
              <a:ea typeface="+mn-ea"/>
              <a:cs typeface="+mn-cs"/>
            </a:rPr>
            <a:t>same column as where the corresponding underlying assets would be presented if they were owned. </a:t>
          </a:r>
          <a:r>
            <a:rPr lang="en-AU" sz="900" strike="sngStrike" baseline="0">
              <a:solidFill>
                <a:schemeClr val="tx1"/>
              </a:solidFill>
              <a:effectLst/>
              <a:latin typeface="Cambria" panose="02040503050406030204" pitchFamily="18" charset="0"/>
              <a:ea typeface="+mn-ea"/>
              <a:cs typeface="+mn-cs"/>
            </a:rPr>
            <a:t> </a:t>
          </a:r>
        </a:p>
        <a:p>
          <a:endParaRPr lang="en-AU" sz="90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a:solidFill>
                <a:schemeClr val="tx1"/>
              </a:solidFill>
              <a:effectLst/>
              <a:latin typeface="Cambria" panose="02040503050406030204" pitchFamily="18" charset="0"/>
              <a:ea typeface="+mn-ea"/>
              <a:cs typeface="+mn-cs"/>
            </a:rPr>
            <a:t>On initial adoption of AASB 16 the [entity] has adjusted the ROU assets at the date of initial application by the amount of any provision for onerous leases recognised immediately before the date of initial application. Following initial application, an impairment review is undertaken for any right of use lease asset that shows indicators of impairment and an impairment loss is recognised against any right of use lease asset that is impaired. </a:t>
          </a:r>
          <a:r>
            <a:rPr lang="en-AU" sz="900">
              <a:solidFill>
                <a:schemeClr val="tx1"/>
              </a:solidFill>
              <a:effectLst/>
              <a:latin typeface="Cambria" panose="02040503050406030204" pitchFamily="18" charset="0"/>
              <a:ea typeface="Cambria" panose="02040503050406030204" pitchFamily="18" charset="0"/>
              <a:cs typeface="+mn-cs"/>
            </a:rPr>
            <a:t>Lease ROU assets continue to be measured at cost after initial recognition in Commonwealth agency, GGS and Whole of Government financial statements. </a:t>
          </a:r>
          <a:endParaRPr lang="en-AU" sz="900">
            <a:solidFill>
              <a:schemeClr val="tx1"/>
            </a:solidFill>
            <a:effectLst/>
            <a:latin typeface="Cambria" panose="02040503050406030204" pitchFamily="18" charset="0"/>
            <a:ea typeface="Cambria" panose="02040503050406030204" pitchFamily="18" charset="0"/>
          </a:endParaRPr>
        </a:p>
        <a:p>
          <a:r>
            <a:rPr lang="en-AU" sz="900">
              <a:solidFill>
                <a:schemeClr val="tx1"/>
              </a:solidFill>
              <a:effectLst/>
              <a:latin typeface="Cambria" panose="02040503050406030204" pitchFamily="18" charset="0"/>
              <a:ea typeface="+mn-ea"/>
              <a:cs typeface="+mn-cs"/>
            </a:rPr>
            <a:t> </a:t>
          </a:r>
        </a:p>
        <a:p>
          <a:r>
            <a:rPr lang="en-AU" sz="900" i="1" u="sng">
              <a:solidFill>
                <a:schemeClr val="tx1"/>
              </a:solidFill>
              <a:effectLst/>
              <a:latin typeface="Cambria" panose="02040503050406030204" pitchFamily="18" charset="0"/>
              <a:ea typeface="+mn-ea"/>
              <a:cs typeface="+mn-cs"/>
            </a:rPr>
            <a:t>Revaluations</a:t>
          </a:r>
          <a:endParaRPr lang="en-AU" sz="900">
            <a:solidFill>
              <a:schemeClr val="tx1"/>
            </a:solidFill>
            <a:effectLst/>
            <a:latin typeface="Cambria" panose="02040503050406030204" pitchFamily="18" charset="0"/>
            <a:ea typeface="+mn-ea"/>
            <a:cs typeface="+mn-cs"/>
          </a:endParaRPr>
        </a:p>
        <a:p>
          <a:r>
            <a:rPr lang="en-AU" sz="900">
              <a:solidFill>
                <a:schemeClr val="tx1"/>
              </a:solidFill>
              <a:effectLst/>
              <a:latin typeface="Cambria" panose="02040503050406030204" pitchFamily="18" charset="0"/>
              <a:ea typeface="+mn-ea"/>
              <a:cs typeface="+mn-cs"/>
            </a:rPr>
            <a:t>Following initial recognition at cost, property, plant and equipment </a:t>
          </a:r>
          <a:r>
            <a:rPr lang="en-AU" sz="900" b="1" u="sng">
              <a:solidFill>
                <a:schemeClr val="tx1"/>
              </a:solidFill>
              <a:effectLst/>
              <a:latin typeface="Cambria" panose="02040503050406030204" pitchFamily="18" charset="0"/>
              <a:ea typeface="Cambria" panose="02040503050406030204" pitchFamily="18" charset="0"/>
              <a:cs typeface="+mn-cs"/>
            </a:rPr>
            <a:t>(excluding ROU </a:t>
          </a:r>
          <a:r>
            <a:rPr lang="en-AU" sz="900" b="1" u="sng" baseline="0">
              <a:solidFill>
                <a:schemeClr val="tx1"/>
              </a:solidFill>
              <a:effectLst/>
              <a:latin typeface="Cambria" panose="02040503050406030204" pitchFamily="18" charset="0"/>
              <a:ea typeface="Cambria" panose="02040503050406030204" pitchFamily="18" charset="0"/>
              <a:cs typeface="+mn-cs"/>
            </a:rPr>
            <a:t>assets)</a:t>
          </a:r>
          <a:r>
            <a:rPr lang="en-AU" sz="900" b="1" u="sng">
              <a:solidFill>
                <a:schemeClr val="tx1"/>
              </a:solidFill>
              <a:effectLst/>
              <a:latin typeface="Cambria" panose="02040503050406030204" pitchFamily="18" charset="0"/>
              <a:ea typeface="Cambria" panose="02040503050406030204" pitchFamily="18" charset="0"/>
              <a:cs typeface="+mn-cs"/>
            </a:rPr>
            <a:t> </a:t>
          </a:r>
          <a:r>
            <a:rPr lang="en-AU" sz="900" b="1">
              <a:solidFill>
                <a:schemeClr val="tx1"/>
              </a:solidFill>
              <a:effectLst/>
              <a:latin typeface="Cambria" panose="02040503050406030204" pitchFamily="18" charset="0"/>
              <a:ea typeface="Cambria" panose="02040503050406030204" pitchFamily="18" charset="0"/>
              <a:cs typeface="+mn-cs"/>
            </a:rPr>
            <a:t> </a:t>
          </a:r>
          <a:r>
            <a:rPr lang="en-AU" sz="900">
              <a:solidFill>
                <a:schemeClr val="tx1"/>
              </a:solidFill>
              <a:effectLst/>
              <a:latin typeface="Cambria" panose="02040503050406030204" pitchFamily="18" charset="0"/>
              <a:ea typeface="Cambria" panose="02040503050406030204" pitchFamily="18" charset="0"/>
              <a:cs typeface="+mn-cs"/>
            </a:rPr>
            <a:t>are </a:t>
          </a:r>
          <a:r>
            <a:rPr lang="en-AU" sz="900">
              <a:solidFill>
                <a:schemeClr val="tx1"/>
              </a:solidFill>
              <a:effectLst/>
              <a:latin typeface="Cambria" panose="02040503050406030204" pitchFamily="18" charset="0"/>
              <a:ea typeface="+mn-ea"/>
              <a:cs typeface="+mn-cs"/>
            </a:rPr>
            <a:t>carried at fair value (or an amount not materially</a:t>
          </a:r>
          <a:r>
            <a:rPr lang="en-AU" sz="900" baseline="0">
              <a:solidFill>
                <a:schemeClr val="tx1"/>
              </a:solidFill>
              <a:effectLst/>
              <a:latin typeface="Cambria" panose="02040503050406030204" pitchFamily="18" charset="0"/>
              <a:ea typeface="+mn-ea"/>
              <a:cs typeface="+mn-cs"/>
            </a:rPr>
            <a:t> different from fair value)</a:t>
          </a:r>
          <a:r>
            <a:rPr lang="en-AU" sz="900">
              <a:solidFill>
                <a:schemeClr val="tx1"/>
              </a:solidFill>
              <a:effectLst/>
              <a:latin typeface="Cambria" panose="02040503050406030204" pitchFamily="18" charset="0"/>
              <a:ea typeface="+mn-ea"/>
              <a:cs typeface="+mn-cs"/>
            </a:rPr>
            <a:t> less subsequent accumulated depreciation and accumulated impairment losses. Valuations</a:t>
          </a:r>
          <a:r>
            <a:rPr lang="en-AU" sz="900" baseline="0">
              <a:solidFill>
                <a:schemeClr val="tx1"/>
              </a:solidFill>
              <a:effectLst/>
              <a:latin typeface="Cambria" panose="02040503050406030204" pitchFamily="18" charset="0"/>
              <a:ea typeface="+mn-ea"/>
              <a:cs typeface="+mn-cs"/>
            </a:rPr>
            <a:t> are </a:t>
          </a:r>
          <a:r>
            <a:rPr lang="en-AU" sz="900">
              <a:solidFill>
                <a:schemeClr val="tx1"/>
              </a:solidFill>
              <a:effectLst/>
              <a:latin typeface="Cambria" panose="02040503050406030204" pitchFamily="18" charset="0"/>
              <a:ea typeface="+mn-ea"/>
              <a:cs typeface="+mn-cs"/>
            </a:rPr>
            <a:t>conducted with sufficient frequency to ensure that the carrying amounts of assets did not differ materially from the assets</a:t>
          </a:r>
          <a:r>
            <a:rPr lang="en-AU" sz="900">
              <a:solidFill>
                <a:schemeClr val="dk1"/>
              </a:solidFill>
              <a:effectLst/>
              <a:latin typeface="Cambria" panose="02040503050406030204" pitchFamily="18" charset="0"/>
              <a:ea typeface="+mn-ea"/>
              <a:cs typeface="+mn-cs"/>
            </a:rPr>
            <a:t>’ fair values as at the reporting date.  The regularity of independent valuations depended upon the volatility of movements in market values for the relevant assets. </a:t>
          </a: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Revaluation adjustments are made on a class basis.  Any revaluation increment is credited to equity under the heading of asset revaluation reserve except to the extent that it reversed a previous revaluation decrement of the same asset class that was previously recognised in the surplus/deficit.  Revaluation decrements for a class of assets are recognised directly in the surplus/deficit except to the extent that they reverse</a:t>
          </a:r>
          <a:r>
            <a:rPr lang="en-AU" sz="900" strike="sngStrike">
              <a:solidFill>
                <a:schemeClr val="dk1"/>
              </a:solidFill>
              <a:effectLst/>
              <a:latin typeface="Cambria" panose="02040503050406030204" pitchFamily="18" charset="0"/>
              <a:ea typeface="+mn-ea"/>
              <a:cs typeface="+mn-cs"/>
            </a:rPr>
            <a:t>d</a:t>
          </a:r>
          <a:r>
            <a:rPr lang="en-AU" sz="900">
              <a:solidFill>
                <a:schemeClr val="dk1"/>
              </a:solidFill>
              <a:effectLst/>
              <a:latin typeface="Cambria" panose="02040503050406030204" pitchFamily="18" charset="0"/>
              <a:ea typeface="+mn-ea"/>
              <a:cs typeface="+mn-cs"/>
            </a:rPr>
            <a:t> a previous revaluation increment for that class.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Any accumulated depreciation as at the revaluation date is [select one of the following]:</a:t>
          </a:r>
        </a:p>
        <a:p>
          <a:pPr lvl="0"/>
          <a:r>
            <a:rPr lang="en-AU" sz="900">
              <a:solidFill>
                <a:schemeClr val="dk1"/>
              </a:solidFill>
              <a:effectLst/>
              <a:latin typeface="Cambria" panose="02040503050406030204" pitchFamily="18" charset="0"/>
              <a:ea typeface="+mn-ea"/>
              <a:cs typeface="+mn-cs"/>
            </a:rPr>
            <a:t>    a) eliminated against the gross carrying amount of the asset and the asset restated to the revalued     </a:t>
          </a:r>
          <a:r>
            <a:rPr lang="en-AU" sz="900" baseline="0">
              <a:solidFill>
                <a:schemeClr val="dk1"/>
              </a:solidFill>
              <a:effectLst/>
              <a:latin typeface="Cambria" panose="02040503050406030204" pitchFamily="18" charset="0"/>
              <a:ea typeface="+mn-ea"/>
              <a:cs typeface="+mn-cs"/>
            </a:rPr>
            <a:t> </a:t>
          </a:r>
        </a:p>
        <a:p>
          <a:pPr lvl="0"/>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amount; or  </a:t>
          </a:r>
        </a:p>
        <a:p>
          <a:pPr lvl="0"/>
          <a:r>
            <a:rPr lang="en-AU" sz="900">
              <a:solidFill>
                <a:schemeClr val="dk1"/>
              </a:solidFill>
              <a:effectLst/>
              <a:latin typeface="Cambria" panose="02040503050406030204" pitchFamily="18" charset="0"/>
              <a:ea typeface="+mn-ea"/>
              <a:cs typeface="+mn-cs"/>
            </a:rPr>
            <a:t>    b) restated proportionately with the change in the gross carrying amount of the asset so that the     </a:t>
          </a:r>
        </a:p>
        <a:p>
          <a:pPr lvl="0"/>
          <a:r>
            <a:rPr lang="en-AU" sz="900">
              <a:solidFill>
                <a:schemeClr val="dk1"/>
              </a:solidFill>
              <a:effectLst/>
              <a:latin typeface="Cambria" panose="02040503050406030204" pitchFamily="18" charset="0"/>
              <a:ea typeface="+mn-ea"/>
              <a:cs typeface="+mn-cs"/>
            </a:rPr>
            <a:t>         carrying amount of the asset after revaluation equals its revalued amount.</a:t>
          </a:r>
        </a:p>
        <a:p>
          <a:endParaRPr lang="en-AU" sz="900">
            <a:solidFill>
              <a:schemeClr val="dk1"/>
            </a:solidFill>
            <a:effectLst/>
            <a:latin typeface="Cambria" panose="02040503050406030204" pitchFamily="18" charset="0"/>
            <a:ea typeface="+mn-ea"/>
            <a:cs typeface="+mn-cs"/>
          </a:endParaRPr>
        </a:p>
        <a:p>
          <a:r>
            <a:rPr lang="en-AU" sz="900" i="1" u="sng">
              <a:solidFill>
                <a:schemeClr val="dk1"/>
              </a:solidFill>
              <a:effectLst/>
              <a:latin typeface="Cambria" panose="02040503050406030204" pitchFamily="18" charset="0"/>
              <a:ea typeface="+mn-ea"/>
              <a:cs typeface="+mn-cs"/>
            </a:rPr>
            <a:t>Depreciation</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Depreciable property, plant and equipment assets are written-off to their estimated residual values over their estimated useful lives to the entity using, in all cases, the straight-line method of depreciation.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Depreciation rates (useful lives), residual values and methods are reviewed at each reporting date and necessary adjustments are recognised in the current, or current and future reporting periods, as appropriate.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Depreciation rates applying to each class of depreciable asset are based on the following useful lives:</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The entity has items of property</a:t>
          </a:r>
          <a:r>
            <a:rPr lang="en-AU" sz="900">
              <a:solidFill>
                <a:schemeClr val="tx1"/>
              </a:solidFill>
              <a:effectLst/>
              <a:latin typeface="Cambria" panose="02040503050406030204" pitchFamily="18" charset="0"/>
              <a:ea typeface="+mn-ea"/>
              <a:cs typeface="+mn-cs"/>
            </a:rPr>
            <a:t>, plant and equipment that are heritage and cultural assets that have limited useful lives and are depreciated.</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strike="noStrike">
              <a:solidFill>
                <a:schemeClr val="tx1"/>
              </a:solidFill>
              <a:effectLst/>
              <a:latin typeface="Cambria" panose="02040503050406030204" pitchFamily="18" charset="0"/>
              <a:ea typeface="Cambria" panose="02040503050406030204" pitchFamily="18" charset="0"/>
              <a:cs typeface="+mn-cs"/>
            </a:rPr>
            <a:t>The depreciation</a:t>
          </a:r>
          <a:r>
            <a:rPr lang="en-AU" sz="900" strike="noStrike" baseline="0">
              <a:solidFill>
                <a:schemeClr val="tx1"/>
              </a:solidFill>
              <a:effectLst/>
              <a:latin typeface="Cambria" panose="02040503050406030204" pitchFamily="18" charset="0"/>
              <a:ea typeface="Cambria" panose="02040503050406030204" pitchFamily="18" charset="0"/>
              <a:cs typeface="+mn-cs"/>
            </a:rPr>
            <a:t> rates for ROU assets are based on the commencement date to the earlier of the end of the useful life of the ROU asset or the end of the lease term. </a:t>
          </a:r>
          <a:endParaRPr lang="en-AU" sz="900" strike="noStrike">
            <a:solidFill>
              <a:schemeClr val="tx1"/>
            </a:solidFill>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Cambria" panose="02040503050406030204" pitchFamily="18" charset="0"/>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3</xdr:col>
      <xdr:colOff>3235141</xdr:colOff>
      <xdr:row>29</xdr:row>
      <xdr:rowOff>25740</xdr:rowOff>
    </xdr:from>
    <xdr:to>
      <xdr:col>7</xdr:col>
      <xdr:colOff>430982</xdr:colOff>
      <xdr:row>37</xdr:row>
      <xdr:rowOff>22819</xdr:rowOff>
    </xdr:to>
    <xdr:grpSp>
      <xdr:nvGrpSpPr>
        <xdr:cNvPr id="3" name="Group 2">
          <a:extLst>
            <a:ext uri="{FF2B5EF4-FFF2-40B4-BE49-F238E27FC236}">
              <a16:creationId xmlns:a16="http://schemas.microsoft.com/office/drawing/2014/main" id="{00000000-0008-0000-1700-000003000000}"/>
            </a:ext>
          </a:extLst>
        </xdr:cNvPr>
        <xdr:cNvGrpSpPr/>
      </xdr:nvGrpSpPr>
      <xdr:grpSpPr>
        <a:xfrm>
          <a:off x="3378397" y="5158572"/>
          <a:ext cx="3113533" cy="1411351"/>
          <a:chOff x="8641080" y="2062289"/>
          <a:chExt cx="2051871" cy="1248964"/>
        </a:xfrm>
      </xdr:grpSpPr>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8641080" y="2237459"/>
            <a:ext cx="1427121" cy="1073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latin typeface="Cambria" panose="02040503050406030204" pitchFamily="18" charset="0"/>
              </a:rPr>
              <a:t>Buildings on</a:t>
            </a:r>
          </a:p>
          <a:p>
            <a:r>
              <a:rPr lang="en-AU" sz="900">
                <a:latin typeface="Cambria" panose="02040503050406030204" pitchFamily="18" charset="0"/>
              </a:rPr>
              <a:t>freehold land</a:t>
            </a:r>
          </a:p>
          <a:p>
            <a:endParaRPr lang="en-AU" sz="900">
              <a:latin typeface="Cambria" panose="02040503050406030204" pitchFamily="18" charset="0"/>
            </a:endParaRPr>
          </a:p>
          <a:p>
            <a:r>
              <a:rPr lang="en-AU" sz="900">
                <a:latin typeface="Cambria" panose="02040503050406030204" pitchFamily="18" charset="0"/>
              </a:rPr>
              <a:t>Leasehold</a:t>
            </a:r>
          </a:p>
          <a:p>
            <a:r>
              <a:rPr lang="en-AU" sz="900">
                <a:latin typeface="Cambria" panose="02040503050406030204" pitchFamily="18" charset="0"/>
              </a:rPr>
              <a:t>improvements</a:t>
            </a:r>
          </a:p>
          <a:p>
            <a:endParaRPr lang="en-AU" sz="900">
              <a:latin typeface="Cambria" panose="02040503050406030204" pitchFamily="18" charset="0"/>
            </a:endParaRPr>
          </a:p>
          <a:p>
            <a:r>
              <a:rPr lang="en-AU" sz="900">
                <a:latin typeface="Cambria" panose="02040503050406030204" pitchFamily="18" charset="0"/>
              </a:rPr>
              <a:t>Plant</a:t>
            </a:r>
            <a:r>
              <a:rPr lang="en-AU" sz="900" baseline="0">
                <a:latin typeface="Cambria" panose="02040503050406030204" pitchFamily="18" charset="0"/>
              </a:rPr>
              <a:t> and</a:t>
            </a:r>
          </a:p>
          <a:p>
            <a:r>
              <a:rPr lang="en-AU" sz="900" baseline="0">
                <a:latin typeface="Cambria" panose="02040503050406030204" pitchFamily="18" charset="0"/>
              </a:rPr>
              <a:t>equipment</a:t>
            </a:r>
            <a:endParaRPr lang="en-AU" sz="900">
              <a:latin typeface="Cambria" panose="02040503050406030204" pitchFamily="18" charset="0"/>
            </a:endParaRPr>
          </a:p>
        </xdr:txBody>
      </xdr:sp>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9238106" y="2062289"/>
            <a:ext cx="764188" cy="1209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lang="en-AU" sz="900">
                <a:solidFill>
                  <a:srgbClr val="FF0000"/>
                </a:solidFill>
                <a:latin typeface="Cambria" panose="02040503050406030204" pitchFamily="18" charset="0"/>
              </a:rPr>
              <a:t>20x2</a:t>
            </a:r>
          </a:p>
          <a:p>
            <a:endParaRPr lang="en-AU" sz="900">
              <a:latin typeface="Cambria" panose="02040503050406030204" pitchFamily="18" charset="0"/>
            </a:endParaRPr>
          </a:p>
          <a:p>
            <a:r>
              <a:rPr lang="en-AU" sz="900">
                <a:latin typeface="Cambria" panose="02040503050406030204" pitchFamily="18" charset="0"/>
              </a:rPr>
              <a:t>[no.] years</a:t>
            </a:r>
          </a:p>
          <a:p>
            <a:endParaRPr lang="en-AU" sz="900">
              <a:latin typeface="Cambria" panose="02040503050406030204" pitchFamily="18" charset="0"/>
            </a:endParaRPr>
          </a:p>
          <a:p>
            <a:endParaRPr lang="en-AU" sz="900">
              <a:latin typeface="Cambria" panose="02040503050406030204" pitchFamily="18" charset="0"/>
            </a:endParaRPr>
          </a:p>
          <a:p>
            <a:r>
              <a:rPr lang="en-AU" sz="900">
                <a:latin typeface="Cambria" panose="02040503050406030204" pitchFamily="18" charset="0"/>
              </a:rPr>
              <a:t>[e.g. Lease terms]</a:t>
            </a:r>
          </a:p>
          <a:p>
            <a:endParaRPr lang="en-AU" sz="900">
              <a:latin typeface="Cambria" panose="02040503050406030204" pitchFamily="18" charset="0"/>
            </a:endParaRPr>
          </a:p>
          <a:p>
            <a:endParaRPr lang="en-AU" sz="900">
              <a:latin typeface="Cambria" panose="02040503050406030204" pitchFamily="18" charset="0"/>
            </a:endParaRPr>
          </a:p>
          <a:p>
            <a:r>
              <a:rPr lang="en-AU" sz="900">
                <a:latin typeface="Cambria" panose="02040503050406030204" pitchFamily="18" charset="0"/>
              </a:rPr>
              <a:t>[No.] to [No.] years</a:t>
            </a:r>
          </a:p>
        </xdr:txBody>
      </xdr:sp>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9932382" y="2063859"/>
            <a:ext cx="760569" cy="1161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lang="en-AU" sz="900">
                <a:solidFill>
                  <a:srgbClr val="FF0000"/>
                </a:solidFill>
                <a:latin typeface="Cambria" panose="02040503050406030204" pitchFamily="18" charset="0"/>
              </a:rPr>
              <a:t>20x1</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[no.] years</a:t>
            </a: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[e.g. Lease terms]</a:t>
            </a:r>
          </a:p>
          <a:p>
            <a:endParaRPr lang="en-AU" sz="900">
              <a:effectLst/>
              <a:latin typeface="Cambria" panose="02040503050406030204" pitchFamily="18" charset="0"/>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[No.] to [No.] years</a:t>
            </a:r>
            <a:endParaRPr lang="en-AU" sz="900">
              <a:latin typeface="Cambria" panose="02040503050406030204" pitchFamily="18" charset="0"/>
            </a:endParaRPr>
          </a:p>
        </xdr:txBody>
      </xdr:sp>
    </xdr:grpSp>
    <xdr:clientData/>
  </xdr:twoCellAnchor>
  <xdr:twoCellAnchor>
    <xdr:from>
      <xdr:col>0</xdr:col>
      <xdr:colOff>0</xdr:colOff>
      <xdr:row>47</xdr:row>
      <xdr:rowOff>57150</xdr:rowOff>
    </xdr:from>
    <xdr:to>
      <xdr:col>7</xdr:col>
      <xdr:colOff>655320</xdr:colOff>
      <xdr:row>69</xdr:row>
      <xdr:rowOff>38100</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0" y="9010650"/>
          <a:ext cx="4874895" cy="417195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 (continued)</a:t>
          </a: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Impairment</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All assets were assessed for impairment at 30 June </a:t>
          </a:r>
          <a:r>
            <a:rPr lang="en-AU" sz="900">
              <a:solidFill>
                <a:srgbClr val="FF0000"/>
              </a:solidFill>
              <a:effectLst/>
              <a:latin typeface="Cambria" panose="02040503050406030204" pitchFamily="18" charset="0"/>
              <a:ea typeface="Cambria" panose="02040503050406030204" pitchFamily="18" charset="0"/>
              <a:cs typeface="+mn-cs"/>
            </a:rPr>
            <a:t>20X2</a:t>
          </a:r>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Where indications of impairment exist, the asset’s recoverable amount is estimated and an impairment adjustment made if the asset’s recoverable amount is less than its carrying amount.</a:t>
          </a:r>
          <a:r>
            <a:rPr lang="en-AU" sz="900" baseline="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The recoverable amount of an asset is the higher of its fair value less costs of disposal and its value in use. Value in use is the present value of the future cash flows expected to be derived from the asset. Where the future economic benefit of an asset is not primarily dependent on the asset’s ability to generate future cash flows, and the asset would be replaced if the entity were deprived of the asset, its value in use is taken to be its depreciated replacement cost.</a:t>
          </a:r>
        </a:p>
        <a:p>
          <a:pPr eaLnBrk="1" fontAlgn="auto" latinLnBrk="0" hangingPunct="1"/>
          <a:endParaRPr lang="en-AU" sz="900">
            <a:effectLst/>
            <a:latin typeface="Cambria" panose="02040503050406030204" pitchFamily="18" charset="0"/>
            <a:ea typeface="Cambria" panose="020405030504060302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Derecognition</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An item of property, plant and equipment is derecognised upon disposal or when no further future economic benefits are expected from its use or disposal.</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Heritage and Cultural Assets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[Description of heritage and cultural assets]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[Curatorial and preservation policies for heritage and cultural assets or a cross reference to publicly available publication]</a:t>
          </a:r>
        </a:p>
        <a:p>
          <a:endParaRPr lang="en-AU" sz="900">
            <a:effectLst/>
            <a:latin typeface="Cambria" panose="02040503050406030204" pitchFamily="18" charset="0"/>
            <a:ea typeface="Cambria" panose="02040503050406030204" pitchFamily="18" charset="0"/>
          </a:endParaRPr>
        </a:p>
        <a:p>
          <a:pPr eaLnBrk="1" fontAlgn="auto" latinLnBrk="0" hangingPunct="1"/>
          <a:r>
            <a:rPr lang="en-AU" sz="900" i="1" u="sng">
              <a:solidFill>
                <a:schemeClr val="dk1"/>
              </a:solidFill>
              <a:effectLst/>
              <a:latin typeface="Cambria" panose="02040503050406030204" pitchFamily="18" charset="0"/>
              <a:ea typeface="Cambria" panose="02040503050406030204" pitchFamily="18" charset="0"/>
              <a:cs typeface="+mn-cs"/>
            </a:rPr>
            <a:t>Intangibles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The entity's intangibles comprise internally developed software for internal use.  These assets are carried at cost less accumulated amortisation and accumulated impairment losses.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Software is amortised on a straight-line basis over its anticipated useful life.  The useful lives of the entity's software are [No.] to [No.] years (</a:t>
          </a:r>
          <a:r>
            <a:rPr lang="en-AU" sz="900">
              <a:solidFill>
                <a:srgbClr val="FF0000"/>
              </a:solidFill>
              <a:effectLst/>
              <a:latin typeface="Cambria" panose="02040503050406030204" pitchFamily="18" charset="0"/>
              <a:ea typeface="Cambria" panose="02040503050406030204" pitchFamily="18" charset="0"/>
              <a:cs typeface="+mn-cs"/>
            </a:rPr>
            <a:t>20x1</a:t>
          </a:r>
          <a:r>
            <a:rPr lang="en-AU" sz="900">
              <a:solidFill>
                <a:schemeClr val="dk1"/>
              </a:solidFill>
              <a:effectLst/>
              <a:latin typeface="Cambria" panose="02040503050406030204" pitchFamily="18" charset="0"/>
              <a:ea typeface="Cambria" panose="02040503050406030204" pitchFamily="18" charset="0"/>
              <a:cs typeface="+mn-cs"/>
            </a:rPr>
            <a:t>: [No.] to [No.] years).</a:t>
          </a:r>
          <a:r>
            <a:rPr lang="en-AU" sz="900" baseline="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All software assets were assessed for indications of impairment as at 30 June </a:t>
          </a:r>
          <a:r>
            <a:rPr lang="en-AU" sz="900">
              <a:solidFill>
                <a:srgbClr val="FF0000"/>
              </a:solidFill>
              <a:effectLst/>
              <a:latin typeface="Cambria" panose="02040503050406030204" pitchFamily="18" charset="0"/>
              <a:ea typeface="Cambria" panose="02040503050406030204" pitchFamily="18" charset="0"/>
              <a:cs typeface="+mn-cs"/>
            </a:rPr>
            <a:t>20X2</a:t>
          </a:r>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endParaRPr lang="en-AU" sz="900">
            <a:effectLst/>
          </a:endParaRPr>
        </a:p>
        <a:p>
          <a:pPr eaLnBrk="1" fontAlgn="auto" latinLnBrk="0" hangingPunct="1"/>
          <a:r>
            <a:rPr lang="en-AU" sz="900" b="1">
              <a:solidFill>
                <a:schemeClr val="dk1"/>
              </a:solidFill>
              <a:effectLst/>
              <a:latin typeface="Cambria" panose="02040503050406030204" pitchFamily="18" charset="0"/>
              <a:ea typeface="Cambria" panose="02040503050406030204" pitchFamily="18" charset="0"/>
              <a:cs typeface="+mn-cs"/>
            </a:rPr>
            <a:t>Accounting Judgements and Estimates</a:t>
          </a:r>
          <a:endParaRPr lang="en-AU" sz="900">
            <a:effectLst/>
            <a:latin typeface="Cambria" panose="02040503050406030204" pitchFamily="18" charset="0"/>
            <a:ea typeface="Cambria" panose="02040503050406030204" pitchFamily="18" charset="0"/>
          </a:endParaRPr>
        </a:p>
        <a:p>
          <a:pPr eaLnBrk="1" fontAlgn="auto" latinLnBrk="0" hangingPunct="1"/>
          <a:r>
            <a:rPr lang="en-AU" sz="900">
              <a:solidFill>
                <a:schemeClr val="dk1"/>
              </a:solidFill>
              <a:effectLst/>
              <a:latin typeface="Cambria" panose="02040503050406030204" pitchFamily="18" charset="0"/>
              <a:ea typeface="Cambria" panose="02040503050406030204" pitchFamily="18" charset="0"/>
              <a:cs typeface="+mn-cs"/>
            </a:rPr>
            <a:t>[Disclose by details]</a:t>
          </a:r>
          <a:endParaRPr lang="en-AU" sz="900">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12700</xdr:colOff>
      <xdr:row>54</xdr:row>
      <xdr:rowOff>144780</xdr:rowOff>
    </xdr:from>
    <xdr:to>
      <xdr:col>8</xdr:col>
      <xdr:colOff>0</xdr:colOff>
      <xdr:row>55</xdr:row>
      <xdr:rowOff>7620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2489200" y="10431780"/>
          <a:ext cx="2463800" cy="5334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Inventories held for sale are valued at the lower of cost and net realisable value.</a:t>
          </a:r>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Inventories held for distribution are valued at cost, adjusted for any loss of service potential. 	</a:t>
          </a:r>
        </a:p>
        <a:p>
          <a:r>
            <a:rPr lang="en-AU" sz="900">
              <a:solidFill>
                <a:schemeClr val="dk1"/>
              </a:solidFill>
              <a:effectLst/>
              <a:latin typeface="Cambria" panose="02040503050406030204" pitchFamily="18" charset="0"/>
              <a:ea typeface="+mn-ea"/>
              <a:cs typeface="+mn-cs"/>
            </a:rPr>
            <a:t>Costs incurred in bringing each item of inventory to its present location and condition are assigned as follows:</a:t>
          </a:r>
        </a:p>
        <a:p>
          <a:r>
            <a:rPr lang="en-AU" sz="900">
              <a:solidFill>
                <a:schemeClr val="dk1"/>
              </a:solidFill>
              <a:effectLst/>
              <a:latin typeface="Cambria" panose="02040503050406030204" pitchFamily="18" charset="0"/>
              <a:ea typeface="+mn-ea"/>
              <a:cs typeface="+mn-cs"/>
            </a:rPr>
            <a:t>a) raw materials and stores – purchase cost on a first-in-first-out basis; and</a:t>
          </a:r>
        </a:p>
        <a:p>
          <a:r>
            <a:rPr lang="en-AU" sz="900">
              <a:solidFill>
                <a:schemeClr val="dk1"/>
              </a:solidFill>
              <a:effectLst/>
              <a:latin typeface="Cambria" panose="02040503050406030204" pitchFamily="18" charset="0"/>
              <a:ea typeface="+mn-ea"/>
              <a:cs typeface="+mn-cs"/>
            </a:rPr>
            <a:t>b) finished goods and work-in-progress – cost of direct materials and labour plus attributable costs that can be allocated on a reasonable basis.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Inventories acquired at no cost or nominal consideration are initially measured at current replacement cost at the date of acquisition.</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12700</xdr:colOff>
      <xdr:row>33</xdr:row>
      <xdr:rowOff>68580</xdr:rowOff>
    </xdr:from>
    <xdr:to>
      <xdr:col>8</xdr:col>
      <xdr:colOff>0</xdr:colOff>
      <xdr:row>34</xdr:row>
      <xdr:rowOff>2087880</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2489200" y="6355080"/>
          <a:ext cx="2463800" cy="31432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Investment properties are measured initially at cost, including transaction costs. Subsequent to initial recognition, investment properties are stated at fair value. Gains or losses arising from changes in the fair values of investment properties are recognised in profit or loss in the year in which they arise.  	</a:t>
          </a:r>
        </a:p>
        <a:p>
          <a:r>
            <a:rPr lang="en-AU" sz="900">
              <a:solidFill>
                <a:schemeClr val="dk1"/>
              </a:solidFill>
              <a:effectLst/>
              <a:latin typeface="Cambria" panose="02040503050406030204" pitchFamily="18" charset="0"/>
              <a:ea typeface="+mn-ea"/>
              <a:cs typeface="+mn-cs"/>
            </a:rPr>
            <a:t>Where an investment property is acquired at no cost or for nominal cost, its cost is deemed to be its fair value as at the date of acquisition.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Investment properties are derecognised either when they have been disposed of or when the investment property is permanently withdrawn from use and no future economic benefit is expected from its disposal. Any gain or losses on disposal of an investment property are recognised in profit or loss in the year of disposal. </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xdr:txBody>
    </xdr:sp>
    <xdr:clientData/>
  </xdr:twoCellAnchor>
  <xdr:twoCellAnchor>
    <xdr:from>
      <xdr:col>4</xdr:col>
      <xdr:colOff>12700</xdr:colOff>
      <xdr:row>104</xdr:row>
      <xdr:rowOff>60960</xdr:rowOff>
    </xdr:from>
    <xdr:to>
      <xdr:col>8</xdr:col>
      <xdr:colOff>0</xdr:colOff>
      <xdr:row>106</xdr:row>
      <xdr:rowOff>99060</xdr:rowOff>
    </xdr:to>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2489200" y="19872960"/>
          <a:ext cx="2463800" cy="41910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0" y="57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twoCellAnchor>
    <xdr:from>
      <xdr:col>0</xdr:col>
      <xdr:colOff>0</xdr:colOff>
      <xdr:row>19</xdr:row>
      <xdr:rowOff>0</xdr:rowOff>
    </xdr:from>
    <xdr:to>
      <xdr:col>3</xdr:col>
      <xdr:colOff>66675</xdr:colOff>
      <xdr:row>33</xdr:row>
      <xdr:rowOff>102592</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0" y="3619500"/>
          <a:ext cx="1924050" cy="2769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X23A1T</a:t>
          </a:r>
        </a:p>
      </xdr:txBody>
    </xdr:sp>
    <xdr:clientData/>
  </xdr:twoCellAnchor>
  <xdr:twoCellAnchor>
    <xdr:from>
      <xdr:col>0</xdr:col>
      <xdr:colOff>0</xdr:colOff>
      <xdr:row>42</xdr:row>
      <xdr:rowOff>3175</xdr:rowOff>
    </xdr:from>
    <xdr:to>
      <xdr:col>3</xdr:col>
      <xdr:colOff>66675</xdr:colOff>
      <xdr:row>42</xdr:row>
      <xdr:rowOff>105767</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0" y="80041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X23A2T</a:t>
          </a:r>
        </a:p>
      </xdr:txBody>
    </xdr:sp>
    <xdr:clientData/>
  </xdr:twoCellAnchor>
  <xdr:twoCellAnchor>
    <xdr:from>
      <xdr:col>0</xdr:col>
      <xdr:colOff>0</xdr:colOff>
      <xdr:row>51</xdr:row>
      <xdr:rowOff>3175</xdr:rowOff>
    </xdr:from>
    <xdr:to>
      <xdr:col>3</xdr:col>
      <xdr:colOff>66675</xdr:colOff>
      <xdr:row>51</xdr:row>
      <xdr:rowOff>105767</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0" y="9718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X23A3T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78</xdr:row>
      <xdr:rowOff>76201</xdr:rowOff>
    </xdr:from>
    <xdr:to>
      <xdr:col>7</xdr:col>
      <xdr:colOff>0</xdr:colOff>
      <xdr:row>80</xdr:row>
      <xdr:rowOff>46692</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2438400" y="14935201"/>
          <a:ext cx="1828800" cy="35149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i="0" u="none">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Parental Leave Payments Scheme (For-profit entities only)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Amounts received under the Parental Leave Payments Scheme by the entity not yet paid to employees were presented gross as cash and a liability (payable). The total amount received under this scheme was [$....] (</a:t>
          </a:r>
          <a:r>
            <a:rPr lang="en-AU" sz="900" b="0">
              <a:solidFill>
                <a:srgbClr val="FF0000"/>
              </a:solidFill>
              <a:effectLst/>
              <a:latin typeface="Cambria" panose="02040503050406030204" pitchFamily="18" charset="0"/>
              <a:ea typeface="+mn-ea"/>
              <a:cs typeface="Times New Roman" panose="02020603050405020304" pitchFamily="18" charset="0"/>
            </a:rPr>
            <a:t>20x1</a:t>
          </a:r>
          <a:r>
            <a:rPr lang="en-AU" sz="900" b="0">
              <a:solidFill>
                <a:schemeClr val="dk1"/>
              </a:solidFill>
              <a:effectLst/>
              <a:latin typeface="Cambria" panose="02040503050406030204" pitchFamily="18" charset="0"/>
              <a:ea typeface="+mn-ea"/>
              <a:cs typeface="Times New Roman" panose="02020603050405020304" pitchFamily="18" charset="0"/>
            </a:rPr>
            <a:t>: $....). </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0</xdr:colOff>
      <xdr:row>23</xdr:row>
      <xdr:rowOff>3175</xdr:rowOff>
    </xdr:from>
    <xdr:to>
      <xdr:col>3</xdr:col>
      <xdr:colOff>66675</xdr:colOff>
      <xdr:row>23</xdr:row>
      <xdr:rowOff>105767</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0" y="438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X24A1T</a:t>
          </a:r>
        </a:p>
      </xdr:txBody>
    </xdr:sp>
    <xdr:clientData/>
  </xdr:twoCellAnchor>
  <xdr:twoCellAnchor>
    <xdr:from>
      <xdr:col>0</xdr:col>
      <xdr:colOff>0</xdr:colOff>
      <xdr:row>32</xdr:row>
      <xdr:rowOff>3175</xdr:rowOff>
    </xdr:from>
    <xdr:to>
      <xdr:col>3</xdr:col>
      <xdr:colOff>66675</xdr:colOff>
      <xdr:row>32</xdr:row>
      <xdr:rowOff>105767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0" y="6099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X24A2T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X24A3T</a:t>
          </a:r>
        </a:p>
      </xdr:txBody>
    </xdr:sp>
    <xdr:clientData/>
  </xdr:twoCellAnchor>
  <xdr:twoCellAnchor>
    <xdr:from>
      <xdr:col>0</xdr:col>
      <xdr:colOff>0</xdr:colOff>
      <xdr:row>56</xdr:row>
      <xdr:rowOff>3175</xdr:rowOff>
    </xdr:from>
    <xdr:to>
      <xdr:col>3</xdr:col>
      <xdr:colOff>66675</xdr:colOff>
      <xdr:row>56</xdr:row>
      <xdr:rowOff>105767</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0" y="10671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63</xdr:row>
      <xdr:rowOff>3175</xdr:rowOff>
    </xdr:from>
    <xdr:to>
      <xdr:col>3</xdr:col>
      <xdr:colOff>66675</xdr:colOff>
      <xdr:row>63</xdr:row>
      <xdr:rowOff>105767</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0" y="1200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X24A5T</a:t>
          </a:r>
        </a:p>
      </xdr:txBody>
    </xdr:sp>
    <xdr:clientData/>
  </xdr:twoCellAnchor>
  <xdr:twoCellAnchor>
    <xdr:from>
      <xdr:col>7</xdr:col>
      <xdr:colOff>231588</xdr:colOff>
      <xdr:row>8</xdr:row>
      <xdr:rowOff>22412</xdr:rowOff>
    </xdr:from>
    <xdr:to>
      <xdr:col>10</xdr:col>
      <xdr:colOff>123000</xdr:colOff>
      <xdr:row>11</xdr:row>
      <xdr:rowOff>7471</xdr:rowOff>
    </xdr:to>
    <xdr:sp macro="" textlink="">
      <xdr:nvSpPr>
        <xdr:cNvPr id="9" name="Rounded Rectangular Callout 1">
          <a:extLst>
            <a:ext uri="{FF2B5EF4-FFF2-40B4-BE49-F238E27FC236}">
              <a16:creationId xmlns:a16="http://schemas.microsoft.com/office/drawing/2014/main" id="{00000000-0008-0000-1900-000009000000}"/>
            </a:ext>
          </a:extLst>
        </xdr:cNvPr>
        <xdr:cNvSpPr/>
      </xdr:nvSpPr>
      <xdr:spPr>
        <a:xfrm rot="10800000" flipH="1" flipV="1">
          <a:off x="4498788" y="1546412"/>
          <a:ext cx="1720212" cy="556559"/>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25</xdr:row>
      <xdr:rowOff>43479</xdr:rowOff>
    </xdr:from>
    <xdr:to>
      <xdr:col>7</xdr:col>
      <xdr:colOff>0</xdr:colOff>
      <xdr:row>28</xdr:row>
      <xdr:rowOff>45272</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2438400" y="4805979"/>
          <a:ext cx="1828800" cy="573293"/>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xdr:from>
      <xdr:col>0</xdr:col>
      <xdr:colOff>0</xdr:colOff>
      <xdr:row>29</xdr:row>
      <xdr:rowOff>3175</xdr:rowOff>
    </xdr:from>
    <xdr:to>
      <xdr:col>3</xdr:col>
      <xdr:colOff>66675</xdr:colOff>
      <xdr:row>29</xdr:row>
      <xdr:rowOff>105767</xdr:rowOff>
    </xdr:to>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0" y="5527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X25A1T</a:t>
          </a:r>
        </a:p>
      </xdr:txBody>
    </xdr:sp>
    <xdr:clientData/>
  </xdr:twoCellAnchor>
  <xdr:twoCellAnchor>
    <xdr:from>
      <xdr:col>0</xdr:col>
      <xdr:colOff>0</xdr:colOff>
      <xdr:row>47</xdr:row>
      <xdr:rowOff>3175</xdr:rowOff>
    </xdr:from>
    <xdr:to>
      <xdr:col>3</xdr:col>
      <xdr:colOff>66675</xdr:colOff>
      <xdr:row>47</xdr:row>
      <xdr:rowOff>105767</xdr:rowOff>
    </xdr:to>
    <xdr:sp macro="" textlink="">
      <xdr:nvSpPr>
        <xdr:cNvPr id="5" name="TextBox 4">
          <a:extLst>
            <a:ext uri="{FF2B5EF4-FFF2-40B4-BE49-F238E27FC236}">
              <a16:creationId xmlns:a16="http://schemas.microsoft.com/office/drawing/2014/main" id="{00000000-0008-0000-1A00-000005000000}"/>
            </a:ext>
          </a:extLst>
        </xdr:cNvPr>
        <xdr:cNvSpPr txBox="1"/>
      </xdr:nvSpPr>
      <xdr:spPr>
        <a:xfrm>
          <a:off x="0" y="8956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X25A2T</a:t>
          </a:r>
        </a:p>
      </xdr:txBody>
    </xdr:sp>
    <xdr:clientData/>
  </xdr:twoCellAnchor>
  <xdr:twoCellAnchor>
    <xdr:from>
      <xdr:col>0</xdr:col>
      <xdr:colOff>0</xdr:colOff>
      <xdr:row>62</xdr:row>
      <xdr:rowOff>3175</xdr:rowOff>
    </xdr:from>
    <xdr:to>
      <xdr:col>3</xdr:col>
      <xdr:colOff>66675</xdr:colOff>
      <xdr:row>67</xdr:row>
      <xdr:rowOff>14327</xdr:rowOff>
    </xdr:to>
    <xdr:sp macro="" textlink="">
      <xdr:nvSpPr>
        <xdr:cNvPr id="6" name="TextBox 5">
          <a:extLst>
            <a:ext uri="{FF2B5EF4-FFF2-40B4-BE49-F238E27FC236}">
              <a16:creationId xmlns:a16="http://schemas.microsoft.com/office/drawing/2014/main" id="{00000000-0008-0000-1A00-000006000000}"/>
            </a:ext>
          </a:extLst>
        </xdr:cNvPr>
        <xdr:cNvSpPr txBox="1"/>
      </xdr:nvSpPr>
      <xdr:spPr>
        <a:xfrm>
          <a:off x="0" y="11814175"/>
          <a:ext cx="1895475" cy="96365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X25A3T</a:t>
          </a:r>
        </a:p>
      </xdr:txBody>
    </xdr:sp>
    <xdr:clientData/>
  </xdr:twoCellAnchor>
  <xdr:twoCellAnchor>
    <xdr:from>
      <xdr:col>3</xdr:col>
      <xdr:colOff>1268186</xdr:colOff>
      <xdr:row>44</xdr:row>
      <xdr:rowOff>33938</xdr:rowOff>
    </xdr:from>
    <xdr:to>
      <xdr:col>6</xdr:col>
      <xdr:colOff>687161</xdr:colOff>
      <xdr:row>45</xdr:row>
      <xdr:rowOff>2027113</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2439761" y="8415938"/>
          <a:ext cx="1828800" cy="345350"/>
        </a:xfrm>
        <a:prstGeom prst="rect">
          <a:avLst/>
        </a:prstGeom>
        <a:solidFill>
          <a:schemeClr val="bg1"/>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i="0" u="none">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Leases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For all new contracts entered</a:t>
          </a:r>
          <a:r>
            <a:rPr lang="en-AU" sz="900" b="0" baseline="0">
              <a:solidFill>
                <a:schemeClr val="dk1"/>
              </a:solidFill>
              <a:effectLst/>
              <a:latin typeface="Cambria" panose="02040503050406030204" pitchFamily="18" charset="0"/>
              <a:ea typeface="+mn-ea"/>
              <a:cs typeface="Times New Roman" panose="02020603050405020304" pitchFamily="18" charset="0"/>
            </a:rPr>
            <a:t> into, t</a:t>
          </a:r>
          <a:r>
            <a:rPr lang="en-AU" sz="900" b="0">
              <a:solidFill>
                <a:schemeClr val="dk1"/>
              </a:solidFill>
              <a:effectLst/>
              <a:latin typeface="Cambria" panose="02040503050406030204" pitchFamily="18" charset="0"/>
              <a:ea typeface="+mn-ea"/>
              <a:cs typeface="Times New Roman" panose="02020603050405020304" pitchFamily="18" charset="0"/>
            </a:rPr>
            <a:t>he [Entity] considers whether the contract is, or contains a lease. A lease is defined as ‘a contract, or part of a contract, that conveys the right to use an asset (the underlying asset) for a period of time in exchange for consideration’.</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Once it has been determined that a contract is,</a:t>
          </a:r>
          <a:r>
            <a:rPr lang="en-AU" sz="900" b="0" baseline="0">
              <a:solidFill>
                <a:schemeClr val="dk1"/>
              </a:solidFill>
              <a:effectLst/>
              <a:latin typeface="Cambria" panose="02040503050406030204" pitchFamily="18" charset="0"/>
              <a:ea typeface="+mn-ea"/>
              <a:cs typeface="Times New Roman" panose="02020603050405020304" pitchFamily="18" charset="0"/>
            </a:rPr>
            <a:t> or contains a lease, t</a:t>
          </a:r>
          <a:r>
            <a:rPr lang="en-AU" sz="900" b="0">
              <a:solidFill>
                <a:schemeClr val="dk1"/>
              </a:solidFill>
              <a:effectLst/>
              <a:latin typeface="Cambria" panose="02040503050406030204" pitchFamily="18" charset="0"/>
              <a:ea typeface="+mn-ea"/>
              <a:cs typeface="Times New Roman" panose="02020603050405020304" pitchFamily="18" charset="0"/>
            </a:rPr>
            <a:t>he lease liability is initially measured at the present value of the lease payments unpaid at the commencement date, discounted using the interest rate implicit in the lease,</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if that rate is readily determinable, or the department’s incremental borrowing rate.</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Subsequent to initial measurement, the liability will be reduced for payments made and increased for interest. It is remeasured to reflect any reassessment or modification to the lease. When the lease liability is remeasured, the corresponding adjustment is reflected in the right-of-use asset or profit and loss depending</a:t>
          </a:r>
          <a:r>
            <a:rPr lang="en-AU" sz="900" b="0" baseline="0">
              <a:solidFill>
                <a:schemeClr val="dk1"/>
              </a:solidFill>
              <a:effectLst/>
              <a:latin typeface="Cambria" panose="02040503050406030204" pitchFamily="18" charset="0"/>
              <a:ea typeface="+mn-ea"/>
              <a:cs typeface="Times New Roman" panose="02020603050405020304" pitchFamily="18" charset="0"/>
            </a:rPr>
            <a:t> on the nature of the reassessment or modification</a:t>
          </a:r>
          <a:r>
            <a:rPr lang="en-AU" sz="900" b="0">
              <a:solidFill>
                <a:schemeClr val="dk1"/>
              </a:solidFill>
              <a:effectLst/>
              <a:latin typeface="Cambria" panose="02040503050406030204" pitchFamily="18" charset="0"/>
              <a:ea typeface="+mn-ea"/>
              <a:cs typeface="Times New Roman" panose="02020603050405020304" pitchFamily="18" charset="0"/>
            </a:rPr>
            <a: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33</xdr:row>
      <xdr:rowOff>116541</xdr:rowOff>
    </xdr:from>
    <xdr:to>
      <xdr:col>8</xdr:col>
      <xdr:colOff>2540</xdr:colOff>
      <xdr:row>35</xdr:row>
      <xdr:rowOff>113701</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2476500" y="6403041"/>
          <a:ext cx="2479040" cy="37816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0" y="193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0</xdr:colOff>
      <xdr:row>15</xdr:row>
      <xdr:rowOff>3175</xdr:rowOff>
    </xdr:from>
    <xdr:to>
      <xdr:col>3</xdr:col>
      <xdr:colOff>66675</xdr:colOff>
      <xdr:row>15</xdr:row>
      <xdr:rowOff>105767</xdr:rowOff>
    </xdr:to>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0" y="2860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X26A1T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7620</xdr:colOff>
      <xdr:row>157</xdr:row>
      <xdr:rowOff>60961</xdr:rowOff>
    </xdr:from>
    <xdr:to>
      <xdr:col>8</xdr:col>
      <xdr:colOff>825500</xdr:colOff>
      <xdr:row>159</xdr:row>
      <xdr:rowOff>129540</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2446020" y="29969461"/>
          <a:ext cx="3037205" cy="449579"/>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Administered Investments</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Administered investments in subsidiaries, joint ventures and associates are not consolidated because their consolidation is relevant only at the Whole of Government level.</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Administered investments other than those held for sale are classified as </a:t>
          </a:r>
          <a:r>
            <a:rPr lang="en-AU" sz="900">
              <a:solidFill>
                <a:sysClr val="windowText" lastClr="000000"/>
              </a:solidFill>
              <a:effectLst/>
              <a:latin typeface="Cambria" panose="02040503050406030204" pitchFamily="18" charset="0"/>
              <a:ea typeface="+mn-ea"/>
              <a:cs typeface="+mn-cs"/>
            </a:rPr>
            <a:t>at</a:t>
          </a:r>
          <a:r>
            <a:rPr lang="en-AU" sz="900" baseline="0">
              <a:solidFill>
                <a:sysClr val="windowText" lastClr="000000"/>
              </a:solidFill>
              <a:effectLst/>
              <a:latin typeface="Cambria" panose="02040503050406030204" pitchFamily="18" charset="0"/>
              <a:ea typeface="+mn-ea"/>
              <a:cs typeface="+mn-cs"/>
            </a:rPr>
            <a:t> amortised cost</a:t>
          </a:r>
          <a:r>
            <a:rPr lang="en-AU" sz="900" baseline="0">
              <a:solidFill>
                <a:schemeClr val="accent5"/>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and are measured at their fair value as at 30 June 20x2.  Fair value has been taken to be the Australian Government's proportional interest in the net assets of the entities as at end of reporting period. </a:t>
          </a:r>
        </a:p>
        <a:p>
          <a:endParaRPr lang="en-AU" sz="900">
            <a:effectLst/>
          </a:endParaRPr>
        </a:p>
        <a:p>
          <a:pPr marL="0" indent="0" eaLnBrk="1" fontAlgn="auto" latinLnBrk="0" hangingPunct="1"/>
          <a:r>
            <a:rPr lang="en-AU" sz="900" b="1" i="0" u="none">
              <a:solidFill>
                <a:schemeClr val="dk1"/>
              </a:solidFill>
              <a:effectLst/>
              <a:latin typeface="Cambria" panose="02040503050406030204" pitchFamily="18" charset="0"/>
              <a:ea typeface="+mn-ea"/>
              <a:cs typeface="+mn-cs"/>
            </a:rPr>
            <a:t>Accounting Judgements and Estimates</a:t>
          </a:r>
        </a:p>
        <a:p>
          <a:pPr marL="0" indent="0" eaLnBrk="1" fontAlgn="auto" latinLnBrk="0" hangingPunct="1"/>
          <a:r>
            <a:rPr lang="en-AU" sz="900">
              <a:solidFill>
                <a:schemeClr val="dk1"/>
              </a:solidFill>
              <a:effectLst/>
              <a:latin typeface="Cambria" panose="02040503050406030204" pitchFamily="18" charset="0"/>
              <a:ea typeface="+mn-ea"/>
              <a:cs typeface="+mn-cs"/>
            </a:rPr>
            <a:t>[Disclose by details]</a:t>
          </a:r>
        </a:p>
        <a:p>
          <a:endParaRPr lang="en-AU" sz="900">
            <a:solidFill>
              <a:schemeClr val="dk1"/>
            </a:solidFill>
            <a:effectLst/>
            <a:latin typeface="Cambria" panose="02040503050406030204" pitchFamily="18" charset="0"/>
            <a:ea typeface="+mn-ea"/>
            <a:cs typeface="+mn-cs"/>
          </a:endParaRPr>
        </a:p>
      </xdr:txBody>
    </xdr:sp>
    <xdr:clientData/>
  </xdr:twoCellAnchor>
  <xdr:oneCellAnchor>
    <xdr:from>
      <xdr:col>4</xdr:col>
      <xdr:colOff>7620</xdr:colOff>
      <xdr:row>1</xdr:row>
      <xdr:rowOff>0</xdr:rowOff>
    </xdr:from>
    <xdr:ext cx="5381625" cy="600075"/>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2446020" y="190500"/>
          <a:ext cx="5381625" cy="6000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Assets and Liabilities Administered on Behalf</a:t>
          </a:r>
          <a:r>
            <a:rPr lang="en-AU" sz="1600" b="1" baseline="0">
              <a:solidFill>
                <a:sysClr val="windowText" lastClr="000000"/>
              </a:solidFill>
              <a:effectLst/>
              <a:latin typeface="Cambria" panose="02040503050406030204" pitchFamily="18" charset="0"/>
              <a:ea typeface="+mn-ea"/>
              <a:cs typeface="Times New Roman" panose="02020603050405020304" pitchFamily="18" charset="0"/>
            </a:rPr>
            <a:t> of the Government</a:t>
          </a:r>
          <a:endParaRPr lang="en-AU" sz="1600" b="1">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oneCellAnchor>
  <xdr:oneCellAnchor>
    <xdr:from>
      <xdr:col>4</xdr:col>
      <xdr:colOff>32385</xdr:colOff>
      <xdr:row>2</xdr:row>
      <xdr:rowOff>382903</xdr:rowOff>
    </xdr:from>
    <xdr:ext cx="5255895" cy="674371"/>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2470785" y="573403"/>
          <a:ext cx="5255895" cy="67437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assets used to conduct operations and the operating liabilities incurred as a result the [Entity] does not control but administers on behalf of the Government</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Unless otherwise noted, the accounting policies adopted are consistent with those applied for departmental reporting.</a:t>
          </a:r>
        </a:p>
      </xdr:txBody>
    </xdr:sp>
    <xdr:clientData/>
  </xdr:oneCellAnchor>
  <xdr:twoCellAnchor>
    <xdr:from>
      <xdr:col>0</xdr:col>
      <xdr:colOff>0</xdr:colOff>
      <xdr:row>2</xdr:row>
      <xdr:rowOff>3175</xdr:rowOff>
    </xdr:from>
    <xdr:to>
      <xdr:col>3</xdr:col>
      <xdr:colOff>66675</xdr:colOff>
      <xdr:row>2</xdr:row>
      <xdr:rowOff>105767</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0</xdr:colOff>
      <xdr:row>13</xdr:row>
      <xdr:rowOff>3175</xdr:rowOff>
    </xdr:from>
    <xdr:to>
      <xdr:col>3</xdr:col>
      <xdr:colOff>66675</xdr:colOff>
      <xdr:row>13</xdr:row>
      <xdr:rowOff>105767</xdr:rowOff>
    </xdr:to>
    <xdr:sp macro="" textlink="">
      <xdr:nvSpPr>
        <xdr:cNvPr id="6" name="TextBox 5">
          <a:extLst>
            <a:ext uri="{FF2B5EF4-FFF2-40B4-BE49-F238E27FC236}">
              <a16:creationId xmlns:a16="http://schemas.microsoft.com/office/drawing/2014/main" id="{00000000-0008-0000-1C00-000006000000}"/>
            </a:ext>
          </a:extLst>
        </xdr:cNvPr>
        <xdr:cNvSpPr txBox="1"/>
      </xdr:nvSpPr>
      <xdr:spPr>
        <a:xfrm>
          <a:off x="0" y="2479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X27A1T</a:t>
          </a:r>
        </a:p>
      </xdr:txBody>
    </xdr:sp>
    <xdr:clientData/>
  </xdr:twoCellAnchor>
  <xdr:twoCellAnchor>
    <xdr:from>
      <xdr:col>0</xdr:col>
      <xdr:colOff>0</xdr:colOff>
      <xdr:row>94</xdr:row>
      <xdr:rowOff>3175</xdr:rowOff>
    </xdr:from>
    <xdr:to>
      <xdr:col>3</xdr:col>
      <xdr:colOff>66675</xdr:colOff>
      <xdr:row>94</xdr:row>
      <xdr:rowOff>105767</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0" y="17910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X27A3T</a:t>
          </a:r>
        </a:p>
      </xdr:txBody>
    </xdr:sp>
    <xdr:clientData/>
  </xdr:twoCellAnchor>
  <xdr:twoCellAnchor>
    <xdr:from>
      <xdr:col>0</xdr:col>
      <xdr:colOff>0</xdr:colOff>
      <xdr:row>153</xdr:row>
      <xdr:rowOff>3174</xdr:rowOff>
    </xdr:from>
    <xdr:to>
      <xdr:col>3</xdr:col>
      <xdr:colOff>66675</xdr:colOff>
      <xdr:row>153</xdr:row>
      <xdr:rowOff>105766</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0" y="29149674"/>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X27A4T</a:t>
          </a:r>
        </a:p>
      </xdr:txBody>
    </xdr:sp>
    <xdr:clientData/>
  </xdr:twoCellAnchor>
  <xdr:twoCellAnchor>
    <xdr:from>
      <xdr:col>0</xdr:col>
      <xdr:colOff>0</xdr:colOff>
      <xdr:row>183</xdr:row>
      <xdr:rowOff>3174</xdr:rowOff>
    </xdr:from>
    <xdr:to>
      <xdr:col>3</xdr:col>
      <xdr:colOff>66675</xdr:colOff>
      <xdr:row>183</xdr:row>
      <xdr:rowOff>105766</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0" y="34864674"/>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X27A5T</a:t>
          </a:r>
        </a:p>
      </xdr:txBody>
    </xdr:sp>
    <xdr:clientData/>
  </xdr:twoCellAnchor>
  <xdr:twoCellAnchor>
    <xdr:from>
      <xdr:col>9</xdr:col>
      <xdr:colOff>266700</xdr:colOff>
      <xdr:row>34</xdr:row>
      <xdr:rowOff>15240</xdr:rowOff>
    </xdr:from>
    <xdr:to>
      <xdr:col>12</xdr:col>
      <xdr:colOff>335165</xdr:colOff>
      <xdr:row>37</xdr:row>
      <xdr:rowOff>144780</xdr:rowOff>
    </xdr:to>
    <xdr:sp macro="" textlink="">
      <xdr:nvSpPr>
        <xdr:cNvPr id="10" name="Rounded Rectangular Callout 1">
          <a:extLst>
            <a:ext uri="{FF2B5EF4-FFF2-40B4-BE49-F238E27FC236}">
              <a16:creationId xmlns:a16="http://schemas.microsoft.com/office/drawing/2014/main" id="{00000000-0008-0000-1C00-00000A000000}"/>
            </a:ext>
          </a:extLst>
        </xdr:cNvPr>
        <xdr:cNvSpPr/>
      </xdr:nvSpPr>
      <xdr:spPr>
        <a:xfrm rot="10800000" flipH="1" flipV="1">
          <a:off x="5753100" y="6492240"/>
          <a:ext cx="1897265" cy="70104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900" b="1">
              <a:solidFill>
                <a:schemeClr val="tx1"/>
              </a:solidFill>
              <a:effectLst/>
              <a:latin typeface="+mn-lt"/>
              <a:ea typeface="+mn-ea"/>
              <a:cs typeface="+mn-cs"/>
            </a:rPr>
            <a:t>AASB 101.29: </a:t>
          </a:r>
          <a:endParaRPr lang="en-AU" sz="900">
            <a:solidFill>
              <a:schemeClr val="tx1"/>
            </a:solidFill>
            <a:effectLst/>
          </a:endParaRPr>
        </a:p>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10160</xdr:colOff>
      <xdr:row>33</xdr:row>
      <xdr:rowOff>53340</xdr:rowOff>
    </xdr:from>
    <xdr:to>
      <xdr:col>7</xdr:col>
      <xdr:colOff>703580</xdr:colOff>
      <xdr:row>36</xdr:row>
      <xdr:rowOff>99060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2486660" y="6339840"/>
          <a:ext cx="2465070" cy="61722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17780</xdr:colOff>
      <xdr:row>101</xdr:row>
      <xdr:rowOff>38100</xdr:rowOff>
    </xdr:from>
    <xdr:to>
      <xdr:col>8</xdr:col>
      <xdr:colOff>2540</xdr:colOff>
      <xdr:row>103</xdr:row>
      <xdr:rowOff>60960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2494280" y="19278600"/>
          <a:ext cx="2461260" cy="4038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0" y="57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X29A0T</a:t>
          </a:r>
        </a:p>
      </xdr:txBody>
    </xdr:sp>
    <xdr:clientData/>
  </xdr:twoCellAnchor>
  <xdr:twoCellAnchor>
    <xdr:from>
      <xdr:col>0</xdr:col>
      <xdr:colOff>0</xdr:colOff>
      <xdr:row>18</xdr:row>
      <xdr:rowOff>0</xdr:rowOff>
    </xdr:from>
    <xdr:to>
      <xdr:col>3</xdr:col>
      <xdr:colOff>66675</xdr:colOff>
      <xdr:row>33</xdr:row>
      <xdr:rowOff>102592</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0" y="3429000"/>
          <a:ext cx="1924050" cy="29600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X29A1T</a:t>
          </a:r>
        </a:p>
      </xdr:txBody>
    </xdr:sp>
    <xdr:clientData/>
  </xdr:twoCellAnchor>
  <xdr:twoCellAnchor>
    <xdr:from>
      <xdr:col>0</xdr:col>
      <xdr:colOff>0</xdr:colOff>
      <xdr:row>43</xdr:row>
      <xdr:rowOff>3175</xdr:rowOff>
    </xdr:from>
    <xdr:to>
      <xdr:col>3</xdr:col>
      <xdr:colOff>66675</xdr:colOff>
      <xdr:row>43</xdr:row>
      <xdr:rowOff>105767</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0" y="819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X29A2T</a:t>
          </a:r>
        </a:p>
      </xdr:txBody>
    </xdr:sp>
    <xdr:clientData/>
  </xdr:twoCellAnchor>
  <xdr:twoCellAnchor>
    <xdr:from>
      <xdr:col>0</xdr:col>
      <xdr:colOff>0</xdr:colOff>
      <xdr:row>52</xdr:row>
      <xdr:rowOff>3175</xdr:rowOff>
    </xdr:from>
    <xdr:to>
      <xdr:col>3</xdr:col>
      <xdr:colOff>66675</xdr:colOff>
      <xdr:row>52</xdr:row>
      <xdr:rowOff>105767</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0" y="99091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X29A3T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0</xdr:colOff>
      <xdr:row>23</xdr:row>
      <xdr:rowOff>3175</xdr:rowOff>
    </xdr:from>
    <xdr:to>
      <xdr:col>3</xdr:col>
      <xdr:colOff>66675</xdr:colOff>
      <xdr:row>23</xdr:row>
      <xdr:rowOff>105767</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0" y="438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X30A1T</a:t>
          </a:r>
        </a:p>
      </xdr:txBody>
    </xdr:sp>
    <xdr:clientData/>
  </xdr:twoCellAnchor>
  <xdr:twoCellAnchor>
    <xdr:from>
      <xdr:col>0</xdr:col>
      <xdr:colOff>0</xdr:colOff>
      <xdr:row>32</xdr:row>
      <xdr:rowOff>3175</xdr:rowOff>
    </xdr:from>
    <xdr:to>
      <xdr:col>3</xdr:col>
      <xdr:colOff>66675</xdr:colOff>
      <xdr:row>32</xdr:row>
      <xdr:rowOff>105767</xdr:rowOff>
    </xdr:to>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0" y="6099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X30A2T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X30A3T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X30A4T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xdr:colOff>
      <xdr:row>1</xdr:row>
      <xdr:rowOff>160018</xdr:rowOff>
    </xdr:from>
    <xdr:to>
      <xdr:col>7</xdr:col>
      <xdr:colOff>1905</xdr:colOff>
      <xdr:row>44</xdr:row>
      <xdr:rowOff>7620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56540" y="335278"/>
          <a:ext cx="6283325" cy="7780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The Primary Reporting Information and Management Information Aid (PRIMA) Financial Statements detail the disclosures recommended in the financial statements of reporting entities.  </a:t>
          </a:r>
          <a:r>
            <a:rPr lang="en-AU" sz="1100">
              <a:solidFill>
                <a:sysClr val="windowText" lastClr="000000"/>
              </a:solidFill>
              <a:effectLst/>
              <a:latin typeface="+mn-lt"/>
              <a:ea typeface="+mn-ea"/>
              <a:cs typeface="+mn-cs"/>
            </a:rPr>
            <a:t>For policy and guidance on financial statement disclosure requirements, entities should refer to Resource Management Guide No 125, </a:t>
          </a:r>
          <a:r>
            <a:rPr lang="en-AU" sz="1100" i="1">
              <a:solidFill>
                <a:sysClr val="windowText" lastClr="000000"/>
              </a:solidFill>
              <a:effectLst/>
              <a:latin typeface="+mn-lt"/>
              <a:ea typeface="+mn-ea"/>
              <a:cs typeface="+mn-cs"/>
            </a:rPr>
            <a:t>Commonwealth Entities Financial Statements Guide, </a:t>
          </a:r>
          <a:r>
            <a:rPr lang="en-AU" sz="1100" i="0">
              <a:solidFill>
                <a:sysClr val="windowText" lastClr="000000"/>
              </a:solidFill>
              <a:latin typeface="+mn-lt"/>
              <a:ea typeface="+mn-ea"/>
              <a:cs typeface="+mn-cs"/>
            </a:rPr>
            <a:t>the </a:t>
          </a:r>
          <a:r>
            <a:rPr lang="en-AU" sz="1100" i="1">
              <a:solidFill>
                <a:sysClr val="windowText" lastClr="000000"/>
              </a:solidFill>
              <a:latin typeface="+mn-lt"/>
              <a:ea typeface="+mn-ea"/>
              <a:cs typeface="+mn-cs"/>
            </a:rPr>
            <a:t>Public Governance, Performance and Accountability (Financial Reporting) Rule 2015 </a:t>
          </a:r>
          <a:r>
            <a:rPr lang="en-AU" sz="1100">
              <a:solidFill>
                <a:sysClr val="windowText" lastClr="000000"/>
              </a:solidFill>
              <a:latin typeface="+mn-lt"/>
              <a:ea typeface="+mn-ea"/>
              <a:cs typeface="+mn-cs"/>
            </a:rPr>
            <a:t>(FRR)</a:t>
          </a:r>
          <a:r>
            <a:rPr lang="en-AU" sz="1100" i="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and/or the applicable </a:t>
          </a:r>
          <a:r>
            <a:rPr lang="en-AU" sz="1100">
              <a:solidFill>
                <a:schemeClr val="dk1"/>
              </a:solidFill>
              <a:effectLst/>
              <a:latin typeface="+mn-lt"/>
              <a:ea typeface="+mn-ea"/>
              <a:cs typeface="+mn-cs"/>
            </a:rPr>
            <a:t>Australian Accounting Standard </a:t>
          </a:r>
          <a:r>
            <a:rPr lang="en-AU" sz="1100">
              <a:solidFill>
                <a:sysClr val="windowText" lastClr="000000"/>
              </a:solidFill>
              <a:effectLst/>
              <a:latin typeface="+mn-lt"/>
              <a:ea typeface="+mn-ea"/>
              <a:cs typeface="+mn-cs"/>
            </a:rPr>
            <a:t>(AAS). Policy and disclosure guidance have been removed from the PRIMA financial statements to reduce duplication.</a:t>
          </a:r>
        </a:p>
        <a:p>
          <a:r>
            <a:rPr lang="en-AU" sz="1100">
              <a:solidFill>
                <a:sysClr val="windowText" lastClr="000000"/>
              </a:solidFill>
              <a:effectLst/>
              <a:latin typeface="+mn-lt"/>
              <a:ea typeface="+mn-ea"/>
              <a:cs typeface="+mn-cs"/>
            </a:rPr>
            <a:t> </a:t>
          </a:r>
        </a:p>
        <a:p>
          <a:r>
            <a:rPr lang="en-AU" sz="1100">
              <a:solidFill>
                <a:sysClr val="windowText" lastClr="000000"/>
              </a:solidFill>
              <a:effectLst/>
              <a:latin typeface="+mn-lt"/>
              <a:ea typeface="+mn-ea"/>
              <a:cs typeface="+mn-cs"/>
            </a:rPr>
            <a:t>It is suggested that reporting entities should follow the overall format and structure of PRIMA.</a:t>
          </a:r>
          <a:r>
            <a:rPr lang="en-AU" sz="1100" baseline="0">
              <a:solidFill>
                <a:sysClr val="windowText" lastClr="000000"/>
              </a:solidFill>
              <a:effectLst/>
              <a:latin typeface="+mn-lt"/>
              <a:ea typeface="+mn-ea"/>
              <a:cs typeface="+mn-cs"/>
            </a:rPr>
            <a:t> H</a:t>
          </a:r>
          <a:r>
            <a:rPr lang="en-AU" sz="1100">
              <a:solidFill>
                <a:sysClr val="windowText" lastClr="000000"/>
              </a:solidFill>
              <a:effectLst/>
              <a:latin typeface="+mn-lt"/>
              <a:ea typeface="+mn-ea"/>
              <a:cs typeface="+mn-cs"/>
            </a:rPr>
            <a:t>owever it is not mandatory,</a:t>
          </a:r>
          <a:r>
            <a:rPr lang="en-AU" sz="1100" baseline="0">
              <a:solidFill>
                <a:sysClr val="windowText" lastClr="000000"/>
              </a:solidFill>
              <a:effectLst/>
              <a:latin typeface="+mn-lt"/>
              <a:ea typeface="+mn-ea"/>
              <a:cs typeface="+mn-cs"/>
            </a:rPr>
            <a:t> and so entities are encouraged to</a:t>
          </a:r>
          <a:r>
            <a:rPr lang="en-AU" sz="1100">
              <a:solidFill>
                <a:sysClr val="windowText" lastClr="000000"/>
              </a:solidFill>
              <a:latin typeface="+mn-lt"/>
              <a:ea typeface="+mn-ea"/>
              <a:cs typeface="+mn-cs"/>
            </a:rPr>
            <a:t> use professional judgement to modify disclosures to best suit the circumstances of their entity.</a:t>
          </a:r>
          <a:r>
            <a:rPr lang="en-AU" sz="1100">
              <a:solidFill>
                <a:sysClr val="windowText" lastClr="000000"/>
              </a:solidFill>
              <a:effectLst/>
              <a:latin typeface="+mn-lt"/>
              <a:ea typeface="+mn-ea"/>
              <a:cs typeface="+mn-cs"/>
            </a:rPr>
            <a:t>  This includes judgement in:</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the ordering of notes to reflect focus areas of most relevance to the entity;</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changes to font and table orientation;</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using the primary statements rather than the notes (e.g. an entity might not want to include </a:t>
          </a:r>
          <a:r>
            <a:rPr lang="en-AU" sz="1100">
              <a:solidFill>
                <a:schemeClr val="dk1"/>
              </a:solidFill>
              <a:effectLst/>
              <a:latin typeface="+mn-lt"/>
              <a:ea typeface="+mn-ea"/>
              <a:cs typeface="+mn-cs"/>
            </a:rPr>
            <a:t>information in a note if the note simply restates information from the primary statements);</a:t>
          </a:r>
        </a:p>
        <a:p>
          <a:pPr marL="171450" lvl="0" indent="-171450">
            <a:buFont typeface="Arial" panose="020B0604020202020204" pitchFamily="34" charset="0"/>
            <a:buChar char="•"/>
          </a:pPr>
          <a:r>
            <a:rPr lang="en-AU" sz="1100">
              <a:solidFill>
                <a:schemeClr val="dk1"/>
              </a:solidFill>
              <a:effectLst/>
              <a:latin typeface="+mn-lt"/>
              <a:ea typeface="+mn-ea"/>
              <a:cs typeface="+mn-cs"/>
            </a:rPr>
            <a:t>amending disclosures such that they reflect the nature of the entity, its activities, financial results and position as at the reporting date, including the explanation of significant accounting policies and key judgements;</a:t>
          </a:r>
        </a:p>
        <a:p>
          <a:pPr marL="171450" lvl="0" indent="-171450">
            <a:buFont typeface="Arial" panose="020B0604020202020204" pitchFamily="34" charset="0"/>
            <a:buChar char="•"/>
          </a:pPr>
          <a:r>
            <a:rPr lang="en-AU" sz="1100">
              <a:solidFill>
                <a:schemeClr val="dk1"/>
              </a:solidFill>
              <a:effectLst/>
              <a:latin typeface="+mn-lt"/>
              <a:ea typeface="+mn-ea"/>
              <a:cs typeface="+mn-cs"/>
            </a:rPr>
            <a:t>additional line items, headings and sub-totals when it is necessary, or would assist readers, to understand the entity’s financial results;</a:t>
          </a:r>
          <a:r>
            <a:rPr lang="en-AU" sz="1100" baseline="0">
              <a:solidFill>
                <a:schemeClr val="dk1"/>
              </a:solidFill>
              <a:effectLst/>
              <a:latin typeface="+mn-lt"/>
              <a:ea typeface="+mn-ea"/>
              <a:cs typeface="+mn-cs"/>
            </a:rPr>
            <a:t> and</a:t>
          </a:r>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using graphs and tables to communicate key results, movements or variances.</a:t>
          </a:r>
        </a:p>
        <a:p>
          <a:pPr marL="171450" lvl="0" indent="-171450">
            <a:buFont typeface="Arial" panose="020B0604020202020204" pitchFamily="34" charset="0"/>
            <a:buChar char="•"/>
          </a:pPr>
          <a:endParaRPr lang="en-AU"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Unless otherwise stated in the FRR or the applicable AAS, all disclosures are subject to materiality. For guidance on materiality, please refer to the RMG125 - </a:t>
          </a:r>
          <a:r>
            <a:rPr lang="en-AU" sz="1100" i="1">
              <a:solidFill>
                <a:schemeClr val="dk1"/>
              </a:solidFill>
              <a:effectLst/>
              <a:latin typeface="+mn-lt"/>
              <a:ea typeface="+mn-ea"/>
              <a:cs typeface="+mn-cs"/>
            </a:rPr>
            <a:t>Commonwealth Entities Financial Statements Guide</a:t>
          </a:r>
          <a:r>
            <a:rPr lang="en-AU" sz="1100">
              <a:solidFill>
                <a:schemeClr val="dk1"/>
              </a:solidFill>
              <a:effectLst/>
              <a:latin typeface="+mn-lt"/>
              <a:ea typeface="+mn-ea"/>
              <a:cs typeface="+mn-cs"/>
            </a:rPr>
            <a:t> and/or the applicable AAS.</a:t>
          </a:r>
        </a:p>
        <a:p>
          <a:pPr marL="0" marR="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Entities are reminded that they may:</a:t>
          </a:r>
        </a:p>
        <a:p>
          <a:pPr marL="171450" lvl="0" indent="-171450">
            <a:buFont typeface="Arial" panose="020B0604020202020204" pitchFamily="34" charset="0"/>
            <a:buChar char="•"/>
          </a:pPr>
          <a:r>
            <a:rPr lang="en-AU" sz="1100">
              <a:solidFill>
                <a:schemeClr val="dk1"/>
              </a:solidFill>
              <a:effectLst/>
              <a:latin typeface="+mn-lt"/>
              <a:ea typeface="+mn-ea"/>
              <a:cs typeface="+mn-cs"/>
            </a:rPr>
            <a:t>exclude components of the PRIMA Forms that are not relevant to their operations or where no activity in either the current or previous financial reporting period has taken place, unless inclusion is mandatory under the FRR; and</a:t>
          </a:r>
        </a:p>
        <a:p>
          <a:pPr marL="171450" lvl="0" indent="-171450">
            <a:buFont typeface="Arial" panose="020B0604020202020204" pitchFamily="34" charset="0"/>
            <a:buChar char="•"/>
          </a:pPr>
          <a:r>
            <a:rPr lang="en-AU" sz="1100">
              <a:solidFill>
                <a:schemeClr val="dk1"/>
              </a:solidFill>
              <a:effectLst/>
              <a:latin typeface="+mn-lt"/>
              <a:ea typeface="+mn-ea"/>
              <a:cs typeface="+mn-cs"/>
            </a:rPr>
            <a:t>aggregate line items that are not material. </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PRIMA financial statements do not contain all disclosures required under the accounting standards as applicable to individual reporting entities. For example, reporting entities with non-controlling interests or discontinued operations are required to report additional line items within the primary financial statements.  Entities may also report additional line items and/or notes to that contained in the PRIMA financial statements.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Entities may wish to discuss the above principles with their auditors when preparing the entity’s financial statements.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Entities will need to replace the example financial year with the current financial year and the comparative Financial year (being the previous year). </a:t>
          </a:r>
          <a:r>
            <a:rPr lang="en-AU" sz="1100">
              <a:solidFill>
                <a:srgbClr val="FF0000"/>
              </a:solidFill>
              <a:effectLst/>
              <a:latin typeface="+mn-lt"/>
              <a:ea typeface="+mn-ea"/>
              <a:cs typeface="+mn-cs"/>
            </a:rPr>
            <a:t>Entities can change the years in</a:t>
          </a:r>
          <a:r>
            <a:rPr lang="en-AU" sz="1100" baseline="0">
              <a:solidFill>
                <a:srgbClr val="FF0000"/>
              </a:solidFill>
              <a:effectLst/>
              <a:latin typeface="+mn-lt"/>
              <a:ea typeface="+mn-ea"/>
              <a:cs typeface="+mn-cs"/>
            </a:rPr>
            <a:t> Cells F3 and F4 on the Contents tab.</a:t>
          </a:r>
          <a:endParaRPr lang="en-AU" sz="1100">
            <a:solidFill>
              <a:srgbClr val="FF0000"/>
            </a:solidFill>
            <a:effectLst/>
            <a:latin typeface="+mn-lt"/>
            <a:ea typeface="+mn-ea"/>
            <a:cs typeface="+mn-cs"/>
          </a:endParaRPr>
        </a:p>
      </xdr:txBody>
    </xdr:sp>
    <xdr:clientData/>
  </xdr:twoCellAnchor>
  <xdr:twoCellAnchor editAs="oneCell">
    <xdr:from>
      <xdr:col>1</xdr:col>
      <xdr:colOff>0</xdr:colOff>
      <xdr:row>0</xdr:row>
      <xdr:rowOff>19051</xdr:rowOff>
    </xdr:from>
    <xdr:to>
      <xdr:col>2</xdr:col>
      <xdr:colOff>247650</xdr:colOff>
      <xdr:row>1</xdr:row>
      <xdr:rowOff>142876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47650" y="19051"/>
          <a:ext cx="1295400" cy="3048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GUIDANCE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15240</xdr:colOff>
      <xdr:row>56</xdr:row>
      <xdr:rowOff>91440</xdr:rowOff>
    </xdr:from>
    <xdr:to>
      <xdr:col>7</xdr:col>
      <xdr:colOff>2540</xdr:colOff>
      <xdr:row>57</xdr:row>
      <xdr:rowOff>929640</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2453640" y="10759440"/>
          <a:ext cx="1816100" cy="28575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Guarantees to Subsidiaries, Joint Ventures and Associates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The amounts guaranteed by the Commonwealth have been disclosed </a:t>
          </a:r>
          <a:r>
            <a:rPr lang="en-AU" sz="900">
              <a:solidFill>
                <a:sysClr val="windowText" lastClr="000000"/>
              </a:solidFill>
              <a:effectLst/>
              <a:latin typeface="Cambria" panose="02040503050406030204" pitchFamily="18" charset="0"/>
              <a:ea typeface="+mn-ea"/>
              <a:cs typeface="+mn-cs"/>
            </a:rPr>
            <a:t>above</a:t>
          </a:r>
          <a:r>
            <a:rPr lang="en-AU" sz="900">
              <a:solidFill>
                <a:schemeClr val="dk1"/>
              </a:solidFill>
              <a:effectLst/>
              <a:latin typeface="Cambria" panose="02040503050406030204" pitchFamily="18" charset="0"/>
              <a:ea typeface="+mn-ea"/>
              <a:cs typeface="+mn-cs"/>
            </a:rPr>
            <a:t>. At the time of completion of the financial statements, there was no reason to believe that the guarantees would be called upon, and recognition of a liability was therefore not required. The guarantees are in relation to lease obligations and are measured at the present value of future lease payments.</a:t>
          </a:r>
        </a:p>
        <a:p>
          <a:endParaRPr lang="en-AU" sz="900">
            <a:solidFill>
              <a:schemeClr val="dk1"/>
            </a:solidFill>
            <a:effectLst/>
            <a:latin typeface="Cambria" panose="02040503050406030204" pitchFamily="18" charset="0"/>
            <a:ea typeface="+mn-ea"/>
            <a:cs typeface="+mn-cs"/>
          </a:endParaRP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21</xdr:row>
      <xdr:rowOff>3175</xdr:rowOff>
    </xdr:from>
    <xdr:to>
      <xdr:col>3</xdr:col>
      <xdr:colOff>66675</xdr:colOff>
      <xdr:row>21</xdr:row>
      <xdr:rowOff>105767</xdr:rowOff>
    </xdr:to>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0" y="400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X31A1T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X31A2T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X31A3T</a:t>
          </a:r>
        </a:p>
      </xdr:txBody>
    </xdr:sp>
    <xdr:clientData/>
  </xdr:twoCellAnchor>
  <xdr:twoCellAnchor>
    <xdr:from>
      <xdr:col>0</xdr:col>
      <xdr:colOff>0</xdr:colOff>
      <xdr:row>73</xdr:row>
      <xdr:rowOff>3175</xdr:rowOff>
    </xdr:from>
    <xdr:to>
      <xdr:col>3</xdr:col>
      <xdr:colOff>66675</xdr:colOff>
      <xdr:row>73</xdr:row>
      <xdr:rowOff>105767</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0" y="13909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X31A4T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10160</xdr:colOff>
      <xdr:row>15</xdr:row>
      <xdr:rowOff>76200</xdr:rowOff>
    </xdr:from>
    <xdr:to>
      <xdr:col>8</xdr:col>
      <xdr:colOff>0</xdr:colOff>
      <xdr:row>17</xdr:row>
      <xdr:rowOff>137160</xdr:rowOff>
    </xdr:to>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2448560" y="2933700"/>
          <a:ext cx="2428240" cy="4419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10160</xdr:colOff>
      <xdr:row>26</xdr:row>
      <xdr:rowOff>76200</xdr:rowOff>
    </xdr:from>
    <xdr:to>
      <xdr:col>8</xdr:col>
      <xdr:colOff>0</xdr:colOff>
      <xdr:row>28</xdr:row>
      <xdr:rowOff>137160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2448560" y="5029200"/>
          <a:ext cx="2428240" cy="4419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10160</xdr:colOff>
      <xdr:row>49</xdr:row>
      <xdr:rowOff>15240</xdr:rowOff>
    </xdr:from>
    <xdr:to>
      <xdr:col>8</xdr:col>
      <xdr:colOff>0</xdr:colOff>
      <xdr:row>51</xdr:row>
      <xdr:rowOff>121920</xdr:rowOff>
    </xdr:to>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2448560" y="9349740"/>
          <a:ext cx="2428240" cy="48768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0</xdr:colOff>
      <xdr:row>20</xdr:row>
      <xdr:rowOff>3175</xdr:rowOff>
    </xdr:from>
    <xdr:to>
      <xdr:col>3</xdr:col>
      <xdr:colOff>66675</xdr:colOff>
      <xdr:row>20</xdr:row>
      <xdr:rowOff>105767</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0" y="3813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X32A1T</a:t>
          </a:r>
        </a:p>
      </xdr:txBody>
    </xdr:sp>
    <xdr:clientData/>
  </xdr:twoCellAnchor>
  <xdr:twoCellAnchor>
    <xdr:from>
      <xdr:col>0</xdr:col>
      <xdr:colOff>0</xdr:colOff>
      <xdr:row>31</xdr:row>
      <xdr:rowOff>3175</xdr:rowOff>
    </xdr:from>
    <xdr:to>
      <xdr:col>3</xdr:col>
      <xdr:colOff>66675</xdr:colOff>
      <xdr:row>31</xdr:row>
      <xdr:rowOff>105767</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0" y="5908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X32A2T</a:t>
          </a:r>
        </a:p>
      </xdr:txBody>
    </xdr:sp>
    <xdr:clientData/>
  </xdr:twoCellAnchor>
</xdr:wsDr>
</file>

<file path=xl/drawings/drawing32.xml><?xml version="1.0" encoding="utf-8"?>
<xdr:wsDr xmlns:xdr="http://schemas.openxmlformats.org/drawingml/2006/spreadsheetDrawing" xmlns:a="http://schemas.openxmlformats.org/drawingml/2006/main">
  <xdr:oneCellAnchor>
    <xdr:from>
      <xdr:col>4</xdr:col>
      <xdr:colOff>60960</xdr:colOff>
      <xdr:row>0</xdr:row>
      <xdr:rowOff>1</xdr:rowOff>
    </xdr:from>
    <xdr:ext cx="4558101" cy="314324"/>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2499360" y="1"/>
          <a:ext cx="4558101" cy="31432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Funding</a:t>
          </a:r>
        </a:p>
      </xdr:txBody>
    </xdr:sp>
    <xdr:clientData/>
  </xdr:oneCellAnchor>
  <xdr:oneCellAnchor>
    <xdr:from>
      <xdr:col>4</xdr:col>
      <xdr:colOff>1242060</xdr:colOff>
      <xdr:row>0</xdr:row>
      <xdr:rowOff>53340</xdr:rowOff>
    </xdr:from>
    <xdr:ext cx="3257550" cy="245745"/>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3051810" y="53340"/>
          <a:ext cx="3257550" cy="24574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identifies the [Entity's] funding structure.</a:t>
          </a: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4" name="TextBox 3">
          <a:extLst>
            <a:ext uri="{FF2B5EF4-FFF2-40B4-BE49-F238E27FC236}">
              <a16:creationId xmlns:a16="http://schemas.microsoft.com/office/drawing/2014/main" id="{00000000-0008-0000-2200-000004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4</xdr:row>
      <xdr:rowOff>3175</xdr:rowOff>
    </xdr:from>
    <xdr:to>
      <xdr:col>3</xdr:col>
      <xdr:colOff>66675</xdr:colOff>
      <xdr:row>4</xdr:row>
      <xdr:rowOff>105767</xdr:rowOff>
    </xdr:to>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0" y="76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9" name="TextBox 8">
          <a:extLst>
            <a:ext uri="{FF2B5EF4-FFF2-40B4-BE49-F238E27FC236}">
              <a16:creationId xmlns:a16="http://schemas.microsoft.com/office/drawing/2014/main" id="{00000000-0008-0000-2200-000009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10</xdr:col>
      <xdr:colOff>228600</xdr:colOff>
      <xdr:row>8</xdr:row>
      <xdr:rowOff>114300</xdr:rowOff>
    </xdr:from>
    <xdr:to>
      <xdr:col>13</xdr:col>
      <xdr:colOff>285750</xdr:colOff>
      <xdr:row>13</xdr:row>
      <xdr:rowOff>19050</xdr:rowOff>
    </xdr:to>
    <xdr:sp macro="" textlink="">
      <xdr:nvSpPr>
        <xdr:cNvPr id="11" name="Rounded Rectangular Callout 1">
          <a:extLst>
            <a:ext uri="{FF2B5EF4-FFF2-40B4-BE49-F238E27FC236}">
              <a16:creationId xmlns:a16="http://schemas.microsoft.com/office/drawing/2014/main" id="{00000000-0008-0000-2200-00000B000000}"/>
            </a:ext>
          </a:extLst>
        </xdr:cNvPr>
        <xdr:cNvSpPr/>
      </xdr:nvSpPr>
      <xdr:spPr>
        <a:xfrm rot="10800000" flipH="1" flipV="1">
          <a:off x="6324600" y="1638300"/>
          <a:ext cx="1885950" cy="85725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Refer to Appendix A: Prompts to user-focused presentation in RMG 125 for further guidance on grouping line items.</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23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3175</xdr:rowOff>
    </xdr:from>
    <xdr:to>
      <xdr:col>3</xdr:col>
      <xdr:colOff>66675</xdr:colOff>
      <xdr:row>2</xdr:row>
      <xdr:rowOff>105767</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3175</xdr:rowOff>
    </xdr:from>
    <xdr:to>
      <xdr:col>3</xdr:col>
      <xdr:colOff>66675</xdr:colOff>
      <xdr:row>2</xdr:row>
      <xdr:rowOff>105767</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198120</xdr:colOff>
      <xdr:row>4</xdr:row>
      <xdr:rowOff>114300</xdr:rowOff>
    </xdr:from>
    <xdr:to>
      <xdr:col>10</xdr:col>
      <xdr:colOff>11430</xdr:colOff>
      <xdr:row>12</xdr:row>
      <xdr:rowOff>11430</xdr:rowOff>
    </xdr:to>
    <xdr:sp macro="" textlink="">
      <xdr:nvSpPr>
        <xdr:cNvPr id="2" name="Rounded Rectangular Callout 1">
          <a:extLst>
            <a:ext uri="{FF2B5EF4-FFF2-40B4-BE49-F238E27FC236}">
              <a16:creationId xmlns:a16="http://schemas.microsoft.com/office/drawing/2014/main" id="{00000000-0008-0000-2600-000002000000}"/>
            </a:ext>
          </a:extLst>
        </xdr:cNvPr>
        <xdr:cNvSpPr/>
      </xdr:nvSpPr>
      <xdr:spPr>
        <a:xfrm rot="10800000" flipH="1" flipV="1">
          <a:off x="4465320" y="876300"/>
          <a:ext cx="1642110" cy="1421130"/>
        </a:xfrm>
        <a:prstGeom prst="wedgeRectCallout">
          <a:avLst>
            <a:gd name="adj1" fmla="val -58416"/>
            <a:gd name="adj2" fmla="val 30557"/>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A reconciliation of cash and cash equivalents would be required where there is a discrepancy to the amount reported as 'cash and cash equivalents' in the statement of financial position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15240</xdr:colOff>
      <xdr:row>28</xdr:row>
      <xdr:rowOff>106681</xdr:rowOff>
    </xdr:from>
    <xdr:to>
      <xdr:col>6</xdr:col>
      <xdr:colOff>678180</xdr:colOff>
      <xdr:row>54</xdr:row>
      <xdr:rowOff>411480</xdr:rowOff>
    </xdr:to>
    <xdr:sp macro="" textlink="">
      <xdr:nvSpPr>
        <xdr:cNvPr id="2" name="TextBox 1">
          <a:extLst>
            <a:ext uri="{FF2B5EF4-FFF2-40B4-BE49-F238E27FC236}">
              <a16:creationId xmlns:a16="http://schemas.microsoft.com/office/drawing/2014/main" id="{00000000-0008-0000-2700-000002000000}"/>
            </a:ext>
          </a:extLst>
        </xdr:cNvPr>
        <xdr:cNvSpPr txBox="1"/>
      </xdr:nvSpPr>
      <xdr:spPr>
        <a:xfrm>
          <a:off x="2453640" y="5440681"/>
          <a:ext cx="1815465" cy="5038724"/>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Liabilities for short-term employee benefits and termination benefits expected within twelve months of the end of reporting period are measured at their nominal amounts.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Other long-term employee benefits are measured as net total of the present value of the defined benefit obligation at the end of the reporting period minus the fair value at the end of the reporting period of plan assets (if any) out of which the obligations are to be settled directly. </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Leave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employee benefits includes provision for annual leave and long service leave.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leave liabilities are calculated on the basis of employees’ remuneration at the estimated salary rates that will be applied at the time the leave is taken, including the entity’s employer superannuation contribution rates to the extent that the leave is likely to be taken during service rather than paid out on termination.</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long service leave has been determined by reference to the work of an actuary as at 30 June </a:t>
          </a:r>
          <a:r>
            <a:rPr lang="en-AU" sz="900" b="0">
              <a:solidFill>
                <a:srgbClr val="FF0000"/>
              </a:solidFill>
              <a:effectLst/>
              <a:latin typeface="Cambria" panose="02040503050406030204" pitchFamily="18" charset="0"/>
              <a:ea typeface="+mn-ea"/>
              <a:cs typeface="Times New Roman" panose="02020603050405020304" pitchFamily="18" charset="0"/>
            </a:rPr>
            <a:t>20X2</a:t>
          </a:r>
          <a:r>
            <a:rPr lang="en-AU" sz="900" b="0">
              <a:solidFill>
                <a:schemeClr val="dk1"/>
              </a:solidFill>
              <a:effectLst/>
              <a:latin typeface="Cambria" panose="02040503050406030204" pitchFamily="18" charset="0"/>
              <a:ea typeface="+mn-ea"/>
              <a:cs typeface="Times New Roman" panose="02020603050405020304" pitchFamily="18" charset="0"/>
            </a:rPr>
            <a:t>. The estimate of the present value of the liability takes into account attrition rates and pay increases through promotion and inflation.</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Separation and Redundancy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Provision is made for separation and redundancy benefit payments. The entity recognises a provision for termination when it has developed a detailed formal plan for the terminations and has informed those employees affected that it will carry out the terminations. </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Superannuation</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entity's staff are members of the Commonwealth Superannuation Scheme (CSS), the Public Sector Superannuation Scheme (PSS), or the PSS accumulation plan (PSSap), or other superannuation funds held outside the Australian Government.</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CSS and PSS are defined benefit schemes for the Australian Government. The PSSap is a defined contribution scheme.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defined benefits is recognised in the financial statements of the Australian Government and is settled by the Australian Government in due course. This liability is reported in the Department of Finance’s administered schedules and notes.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entity makes employer contributions to the employees' defined benefit</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superannuation scheme at rates determined by an actuary to be sufficient to meet the current cost to the Government. The entity accounts for the contributions as if they were contributions to defined contribution plans.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superannuation recognised as at 30 June represents outstanding contributions.</a:t>
          </a: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a:solidFill>
                <a:schemeClr val="dk1"/>
              </a:solidFill>
              <a:effectLst/>
              <a:latin typeface="Cambria" panose="02040503050406030204" pitchFamily="18" charset="0"/>
              <a:ea typeface="+mn-ea"/>
              <a:cs typeface="+mn-cs"/>
            </a:rPr>
            <a:t>[Disclose</a:t>
          </a:r>
          <a:r>
            <a:rPr lang="en-AU" sz="900" baseline="0">
              <a:solidFill>
                <a:schemeClr val="dk1"/>
              </a:solidFill>
              <a:effectLst/>
              <a:latin typeface="Cambria" panose="02040503050406030204" pitchFamily="18" charset="0"/>
              <a:ea typeface="+mn-ea"/>
              <a:cs typeface="+mn-cs"/>
            </a:rPr>
            <a:t> by details]</a:t>
          </a:r>
          <a:endParaRPr lang="en-AU" sz="900">
            <a:effectLst/>
            <a:latin typeface="Cambria" panose="02040503050406030204" pitchFamily="18" charset="0"/>
          </a:endParaRPr>
        </a:p>
      </xdr:txBody>
    </xdr:sp>
    <xdr:clientData/>
  </xdr:twoCellAnchor>
  <xdr:oneCellAnchor>
    <xdr:from>
      <xdr:col>4</xdr:col>
      <xdr:colOff>9524</xdr:colOff>
      <xdr:row>0</xdr:row>
      <xdr:rowOff>9526</xdr:rowOff>
    </xdr:from>
    <xdr:ext cx="3667125" cy="350520"/>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2447924" y="9526"/>
          <a:ext cx="3667125" cy="35052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People and relationships</a:t>
          </a:r>
        </a:p>
      </xdr:txBody>
    </xdr:sp>
    <xdr:clientData/>
  </xdr:oneCellAnchor>
  <xdr:oneCellAnchor>
    <xdr:from>
      <xdr:col>4</xdr:col>
      <xdr:colOff>2446020</xdr:colOff>
      <xdr:row>0</xdr:row>
      <xdr:rowOff>22860</xdr:rowOff>
    </xdr:from>
    <xdr:ext cx="2716530" cy="546735"/>
    <xdr:sp macro="" textlink="">
      <xdr:nvSpPr>
        <xdr:cNvPr id="4" name="TextBox 3">
          <a:extLst>
            <a:ext uri="{FF2B5EF4-FFF2-40B4-BE49-F238E27FC236}">
              <a16:creationId xmlns:a16="http://schemas.microsoft.com/office/drawing/2014/main" id="{00000000-0008-0000-2700-000004000000}"/>
            </a:ext>
          </a:extLst>
        </xdr:cNvPr>
        <xdr:cNvSpPr txBox="1"/>
      </xdr:nvSpPr>
      <xdr:spPr>
        <a:xfrm>
          <a:off x="3046095" y="22860"/>
          <a:ext cx="2716530" cy="54673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a:t>
          </a:r>
          <a:r>
            <a:rPr lang="en-AU" sz="900" b="0">
              <a:solidFill>
                <a:sysClr val="windowText" lastClr="000000"/>
              </a:solidFill>
              <a:effectLst/>
              <a:latin typeface="Cambria" panose="02040503050406030204" pitchFamily="18" charset="0"/>
              <a:ea typeface="+mn-ea"/>
              <a:cs typeface="Times New Roman" panose="02020603050405020304" pitchFamily="18" charset="0"/>
            </a:rPr>
            <a:t>n describes a range of employment and post employment benefits provided to our people and our relationships with other key people.</a:t>
          </a:r>
        </a:p>
        <a:p>
          <a:pPr eaLnBrk="1" fontAlgn="auto" latinLnBrk="0" hangingPunct="1"/>
          <a:endParaRPr lang="en-AU" sz="900" b="0" baseline="0">
            <a:solidFill>
              <a:srgbClr val="006843"/>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27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2</xdr:row>
      <xdr:rowOff>3175</xdr:rowOff>
    </xdr:from>
    <xdr:to>
      <xdr:col>3</xdr:col>
      <xdr:colOff>66675</xdr:colOff>
      <xdr:row>2</xdr:row>
      <xdr:rowOff>105767</xdr:rowOff>
    </xdr:to>
    <xdr:sp macro="" textlink="">
      <xdr:nvSpPr>
        <xdr:cNvPr id="6" name="TextBox 5">
          <a:extLst>
            <a:ext uri="{FF2B5EF4-FFF2-40B4-BE49-F238E27FC236}">
              <a16:creationId xmlns:a16="http://schemas.microsoft.com/office/drawing/2014/main" id="{00000000-0008-0000-2700-000006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X38A1T</a:t>
          </a:r>
        </a:p>
      </xdr:txBody>
    </xdr:sp>
    <xdr:clientData/>
  </xdr:twoCellAnchor>
  <xdr:twoCellAnchor>
    <xdr:from>
      <xdr:col>0</xdr:col>
      <xdr:colOff>0</xdr:colOff>
      <xdr:row>18</xdr:row>
      <xdr:rowOff>3175</xdr:rowOff>
    </xdr:from>
    <xdr:to>
      <xdr:col>3</xdr:col>
      <xdr:colOff>66675</xdr:colOff>
      <xdr:row>18</xdr:row>
      <xdr:rowOff>105767</xdr:rowOff>
    </xdr:to>
    <xdr:sp macro="" textlink="">
      <xdr:nvSpPr>
        <xdr:cNvPr id="7" name="TextBox 6">
          <a:extLst>
            <a:ext uri="{FF2B5EF4-FFF2-40B4-BE49-F238E27FC236}">
              <a16:creationId xmlns:a16="http://schemas.microsoft.com/office/drawing/2014/main" id="{00000000-0008-0000-2700-000007000000}"/>
            </a:ext>
          </a:extLst>
        </xdr:cNvPr>
        <xdr:cNvSpPr txBox="1"/>
      </xdr:nvSpPr>
      <xdr:spPr>
        <a:xfrm>
          <a:off x="0" y="343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X38A2T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7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9" name="TextBox 8">
          <a:extLst>
            <a:ext uri="{FF2B5EF4-FFF2-40B4-BE49-F238E27FC236}">
              <a16:creationId xmlns:a16="http://schemas.microsoft.com/office/drawing/2014/main" id="{00000000-0008-0000-2700-000009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0" name="TextBox 9">
          <a:extLst>
            <a:ext uri="{FF2B5EF4-FFF2-40B4-BE49-F238E27FC236}">
              <a16:creationId xmlns:a16="http://schemas.microsoft.com/office/drawing/2014/main" id="{00000000-0008-0000-2700-00000A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2" name="TextBox 11">
          <a:extLst>
            <a:ext uri="{FF2B5EF4-FFF2-40B4-BE49-F238E27FC236}">
              <a16:creationId xmlns:a16="http://schemas.microsoft.com/office/drawing/2014/main" id="{00000000-0008-0000-2700-00000C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5</xdr:row>
      <xdr:rowOff>3175</xdr:rowOff>
    </xdr:from>
    <xdr:to>
      <xdr:col>3</xdr:col>
      <xdr:colOff>66675</xdr:colOff>
      <xdr:row>5</xdr:row>
      <xdr:rowOff>105767</xdr:rowOff>
    </xdr:to>
    <xdr:sp macro="" textlink="">
      <xdr:nvSpPr>
        <xdr:cNvPr id="2" name="TextBox 1">
          <a:extLst>
            <a:ext uri="{FF2B5EF4-FFF2-40B4-BE49-F238E27FC236}">
              <a16:creationId xmlns:a16="http://schemas.microsoft.com/office/drawing/2014/main" id="{00000000-0008-0000-2800-000002000000}"/>
            </a:ext>
          </a:extLst>
        </xdr:cNvPr>
        <xdr:cNvSpPr txBox="1"/>
      </xdr:nvSpPr>
      <xdr:spPr>
        <a:xfrm>
          <a:off x="0" y="955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495300</xdr:colOff>
      <xdr:row>15</xdr:row>
      <xdr:rowOff>22860</xdr:rowOff>
    </xdr:from>
    <xdr:to>
      <xdr:col>8</xdr:col>
      <xdr:colOff>60960</xdr:colOff>
      <xdr:row>20</xdr:row>
      <xdr:rowOff>99060</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2324100" y="2880360"/>
          <a:ext cx="2613660" cy="10287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Loans were made to the following directors and director-related entities. They were approved under [disclose details] and were made under normal terms and conditions. The directors involved took no part in the relevant decisions of the board.</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Loans were made to [disclose entities/persons the loans relate to].</a:t>
          </a:r>
        </a:p>
      </xdr:txBody>
    </xdr:sp>
    <xdr:clientData/>
  </xdr:twoCellAnchor>
  <xdr:twoCellAnchor>
    <xdr:from>
      <xdr:col>4</xdr:col>
      <xdr:colOff>0</xdr:colOff>
      <xdr:row>23</xdr:row>
      <xdr:rowOff>99060</xdr:rowOff>
    </xdr:from>
    <xdr:to>
      <xdr:col>8</xdr:col>
      <xdr:colOff>129540</xdr:colOff>
      <xdr:row>26</xdr:row>
      <xdr:rowOff>137160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2438400" y="4480560"/>
          <a:ext cx="2567940" cy="6096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Grants were made to [disclose name of grantee], which is wholly owned by [disclose name of director].  They were approved under [disclose details] and were made on normal terms and conditions. The directors involved took no part in the relevant decisions of the board.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561975</xdr:colOff>
      <xdr:row>0</xdr:row>
      <xdr:rowOff>38100</xdr:rowOff>
    </xdr:from>
    <xdr:to>
      <xdr:col>4</xdr:col>
      <xdr:colOff>802005</xdr:colOff>
      <xdr:row>1</xdr:row>
      <xdr:rowOff>162426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80975" y="38100"/>
          <a:ext cx="1316355" cy="30530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CONTENTS</a:t>
          </a:r>
        </a:p>
      </xdr:txBody>
    </xdr:sp>
    <xdr:clientData/>
  </xdr:twoCellAnchor>
</xdr:wsDr>
</file>

<file path=xl/drawings/drawing40.xml><?xml version="1.0" encoding="utf-8"?>
<xdr:wsDr xmlns:xdr="http://schemas.openxmlformats.org/drawingml/2006/spreadsheetDrawing" xmlns:a="http://schemas.openxmlformats.org/drawingml/2006/main">
  <xdr:oneCellAnchor>
    <xdr:from>
      <xdr:col>4</xdr:col>
      <xdr:colOff>1</xdr:colOff>
      <xdr:row>0</xdr:row>
      <xdr:rowOff>0</xdr:rowOff>
    </xdr:from>
    <xdr:ext cx="5846444" cy="333711"/>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2438401" y="0"/>
          <a:ext cx="5846444" cy="33371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Managing</a:t>
          </a:r>
          <a:r>
            <a:rPr lang="en-AU" sz="1600" b="1" baseline="0">
              <a:solidFill>
                <a:sysClr val="windowText" lastClr="000000"/>
              </a:solidFill>
              <a:effectLst/>
              <a:latin typeface="Cambria" panose="02040503050406030204" pitchFamily="18" charset="0"/>
              <a:ea typeface="+mn-ea"/>
              <a:cs typeface="Times New Roman" panose="02020603050405020304" pitchFamily="18" charset="0"/>
            </a:rPr>
            <a:t> uncertainties</a:t>
          </a:r>
          <a:endParaRPr lang="en-AU" sz="1600" b="1">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4</xdr:col>
      <xdr:colOff>12700</xdr:colOff>
      <xdr:row>63</xdr:row>
      <xdr:rowOff>484991</xdr:rowOff>
    </xdr:from>
    <xdr:to>
      <xdr:col>13</xdr:col>
      <xdr:colOff>0</xdr:colOff>
      <xdr:row>66</xdr:row>
      <xdr:rowOff>68580</xdr:rowOff>
    </xdr:to>
    <xdr:sp macro="" textlink="">
      <xdr:nvSpPr>
        <xdr:cNvPr id="3" name="TextBox 2">
          <a:extLst>
            <a:ext uri="{FF2B5EF4-FFF2-40B4-BE49-F238E27FC236}">
              <a16:creationId xmlns:a16="http://schemas.microsoft.com/office/drawing/2014/main" id="{00000000-0008-0000-2A00-000003000000}"/>
            </a:ext>
          </a:extLst>
        </xdr:cNvPr>
        <xdr:cNvSpPr txBox="1"/>
      </xdr:nvSpPr>
      <xdr:spPr>
        <a:xfrm>
          <a:off x="2451100" y="12191216"/>
          <a:ext cx="5473700" cy="450364"/>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Indemnities and/or</a:t>
          </a:r>
          <a:r>
            <a:rPr lang="en-AU" sz="900" i="1" u="sng" baseline="0">
              <a:solidFill>
                <a:schemeClr val="dk1"/>
              </a:solidFill>
              <a:effectLst/>
              <a:latin typeface="Cambria" panose="02040503050406030204" pitchFamily="18" charset="0"/>
              <a:ea typeface="+mn-ea"/>
              <a:cs typeface="+mn-cs"/>
            </a:rPr>
            <a:t> guarantees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The maximum amounts payable under the indemnities given is disclosed above.  The guarantees are in relation to lease obligations and are measured at the present value of future lease payments. At the time of completion of the financial statements, there was no reason to believe that the indemnities and/or</a:t>
          </a:r>
          <a:r>
            <a:rPr lang="en-AU" sz="900" baseline="0">
              <a:solidFill>
                <a:schemeClr val="dk1"/>
              </a:solidFill>
              <a:effectLst/>
              <a:latin typeface="Cambria" panose="02040503050406030204" pitchFamily="18" charset="0"/>
              <a:ea typeface="+mn-ea"/>
              <a:cs typeface="+mn-cs"/>
            </a:rPr>
            <a:t> guarantees</a:t>
          </a:r>
          <a:r>
            <a:rPr lang="en-AU" sz="900">
              <a:solidFill>
                <a:schemeClr val="dk1"/>
              </a:solidFill>
              <a:effectLst/>
              <a:latin typeface="Cambria" panose="02040503050406030204" pitchFamily="18" charset="0"/>
              <a:ea typeface="+mn-ea"/>
              <a:cs typeface="+mn-cs"/>
            </a:rPr>
            <a:t> would be called upon, and no recognition of any liability was therefore required.</a:t>
          </a:r>
        </a:p>
        <a:p>
          <a:endParaRPr lang="en-AU" sz="900">
            <a:solidFill>
              <a:schemeClr val="dk1"/>
            </a:solidFill>
            <a:effectLst/>
            <a:latin typeface="Cambria" panose="02040503050406030204" pitchFamily="18" charset="0"/>
            <a:ea typeface="+mn-ea"/>
            <a:cs typeface="+mn-cs"/>
          </a:endParaRPr>
        </a:p>
        <a:p>
          <a:pPr marL="0" indent="0" eaLnBrk="1" fontAlgn="auto" latinLnBrk="0" hangingPunct="1"/>
          <a:r>
            <a:rPr lang="en-AU" sz="900" b="1" i="0" u="none">
              <a:solidFill>
                <a:schemeClr val="dk1"/>
              </a:solidFill>
              <a:effectLst/>
              <a:latin typeface="Cambria" panose="02040503050406030204" pitchFamily="18" charset="0"/>
              <a:ea typeface="+mn-ea"/>
              <a:cs typeface="+mn-cs"/>
            </a:rPr>
            <a:t>Accounting Judgements and Estimates</a:t>
          </a:r>
        </a:p>
        <a:p>
          <a:pPr marL="0" indent="0" eaLnBrk="1" fontAlgn="auto" latinLnBrk="0" hangingPunct="1"/>
          <a:r>
            <a:rPr lang="en-AU" sz="900">
              <a:solidFill>
                <a:schemeClr val="dk1"/>
              </a:solidFill>
              <a:effectLst/>
              <a:latin typeface="Cambria" panose="02040503050406030204" pitchFamily="18" charset="0"/>
              <a:ea typeface="+mn-ea"/>
              <a:cs typeface="+mn-cs"/>
            </a:rPr>
            <a:t>[Disclose by details]</a:t>
          </a:r>
        </a:p>
        <a:p>
          <a:endParaRPr lang="en-AU" sz="900">
            <a:solidFill>
              <a:schemeClr val="dk1"/>
            </a:solidFill>
            <a:effectLst/>
            <a:latin typeface="Cambria" panose="02040503050406030204" pitchFamily="18" charset="0"/>
            <a:ea typeface="+mn-ea"/>
            <a:cs typeface="+mn-cs"/>
          </a:endParaRPr>
        </a:p>
      </xdr:txBody>
    </xdr:sp>
    <xdr:clientData/>
  </xdr:twoCellAnchor>
  <xdr:twoCellAnchor>
    <xdr:from>
      <xdr:col>4</xdr:col>
      <xdr:colOff>0</xdr:colOff>
      <xdr:row>29</xdr:row>
      <xdr:rowOff>458209</xdr:rowOff>
    </xdr:from>
    <xdr:to>
      <xdr:col>13</xdr:col>
      <xdr:colOff>5080</xdr:colOff>
      <xdr:row>33</xdr:row>
      <xdr:rowOff>41910</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2438400" y="5716009"/>
          <a:ext cx="5491480" cy="61240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Contingent liabilities and contingent assets are not recognised in the statement of financial position but are reported in the notes.  They may arise from uncertainty as to the existence of a liability or asset or represent an asset or liability in respect of which the amount cannot be reliably measured. Contingent assets are disclosed when settlement is probable but not virtually certain and contingent liabilities are disclosed when settlement is greater than remote.</a:t>
          </a: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oneCellAnchor>
    <xdr:from>
      <xdr:col>6</xdr:col>
      <xdr:colOff>335280</xdr:colOff>
      <xdr:row>0</xdr:row>
      <xdr:rowOff>30480</xdr:rowOff>
    </xdr:from>
    <xdr:ext cx="3528060" cy="403860"/>
    <xdr:sp macro="" textlink="">
      <xdr:nvSpPr>
        <xdr:cNvPr id="5" name="TextBox 4">
          <a:extLst>
            <a:ext uri="{FF2B5EF4-FFF2-40B4-BE49-F238E27FC236}">
              <a16:creationId xmlns:a16="http://schemas.microsoft.com/office/drawing/2014/main" id="{00000000-0008-0000-2A00-000005000000}"/>
            </a:ext>
          </a:extLst>
        </xdr:cNvPr>
        <xdr:cNvSpPr txBox="1"/>
      </xdr:nvSpPr>
      <xdr:spPr>
        <a:xfrm>
          <a:off x="3992880" y="30480"/>
          <a:ext cx="3528060" cy="40386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how the [entity] manages financial risks within its operating environment.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rgbClr val="006843"/>
            </a:solidFill>
            <a:effectLst/>
            <a:latin typeface="Cambria" panose="02040503050406030204" pitchFamily="18" charset="0"/>
            <a:ea typeface="+mn-ea"/>
            <a:cs typeface="Times New Roman" panose="02020603050405020304" pitchFamily="18" charset="0"/>
          </a:endParaRPr>
        </a:p>
        <a:p>
          <a:pPr eaLnBrk="1" fontAlgn="auto" latinLnBrk="0" hangingPunct="1"/>
          <a:endParaRPr lang="en-AU" sz="900" b="0">
            <a:solidFill>
              <a:srgbClr val="006843"/>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2A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24</xdr:row>
      <xdr:rowOff>3175</xdr:rowOff>
    </xdr:from>
    <xdr:to>
      <xdr:col>3</xdr:col>
      <xdr:colOff>66675</xdr:colOff>
      <xdr:row>24</xdr:row>
      <xdr:rowOff>105767</xdr:rowOff>
    </xdr:to>
    <xdr:sp macro="" textlink="">
      <xdr:nvSpPr>
        <xdr:cNvPr id="9" name="TextBox 8">
          <a:extLst>
            <a:ext uri="{FF2B5EF4-FFF2-40B4-BE49-F238E27FC236}">
              <a16:creationId xmlns:a16="http://schemas.microsoft.com/office/drawing/2014/main" id="{00000000-0008-0000-2A00-000009000000}"/>
            </a:ext>
          </a:extLst>
        </xdr:cNvPr>
        <xdr:cNvSpPr txBox="1"/>
      </xdr:nvSpPr>
      <xdr:spPr>
        <a:xfrm>
          <a:off x="0" y="457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28</xdr:row>
      <xdr:rowOff>3175</xdr:rowOff>
    </xdr:from>
    <xdr:to>
      <xdr:col>3</xdr:col>
      <xdr:colOff>66675</xdr:colOff>
      <xdr:row>28</xdr:row>
      <xdr:rowOff>105767</xdr:rowOff>
    </xdr:to>
    <xdr:sp macro="" textlink="">
      <xdr:nvSpPr>
        <xdr:cNvPr id="10" name="TextBox 9">
          <a:extLst>
            <a:ext uri="{FF2B5EF4-FFF2-40B4-BE49-F238E27FC236}">
              <a16:creationId xmlns:a16="http://schemas.microsoft.com/office/drawing/2014/main" id="{00000000-0008-0000-2A00-00000A000000}"/>
            </a:ext>
          </a:extLst>
        </xdr:cNvPr>
        <xdr:cNvSpPr txBox="1"/>
      </xdr:nvSpPr>
      <xdr:spPr>
        <a:xfrm>
          <a:off x="0" y="5337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62</xdr:row>
      <xdr:rowOff>3175</xdr:rowOff>
    </xdr:from>
    <xdr:to>
      <xdr:col>3</xdr:col>
      <xdr:colOff>66675</xdr:colOff>
      <xdr:row>62</xdr:row>
      <xdr:rowOff>105767</xdr:rowOff>
    </xdr:to>
    <xdr:sp macro="" textlink="">
      <xdr:nvSpPr>
        <xdr:cNvPr id="12" name="TextBox 11">
          <a:extLst>
            <a:ext uri="{FF2B5EF4-FFF2-40B4-BE49-F238E27FC236}">
              <a16:creationId xmlns:a16="http://schemas.microsoft.com/office/drawing/2014/main" id="{00000000-0008-0000-2A00-00000C000000}"/>
            </a:ext>
          </a:extLst>
        </xdr:cNvPr>
        <xdr:cNvSpPr txBox="1"/>
      </xdr:nvSpPr>
      <xdr:spPr>
        <a:xfrm>
          <a:off x="0" y="1181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3" name="TextBox 12">
          <a:extLst>
            <a:ext uri="{FF2B5EF4-FFF2-40B4-BE49-F238E27FC236}">
              <a16:creationId xmlns:a16="http://schemas.microsoft.com/office/drawing/2014/main" id="{00000000-0008-0000-2A00-00000D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X42A0T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4" name="TextBox 13">
          <a:extLst>
            <a:ext uri="{FF2B5EF4-FFF2-40B4-BE49-F238E27FC236}">
              <a16:creationId xmlns:a16="http://schemas.microsoft.com/office/drawing/2014/main" id="{00000000-0008-0000-2A00-00000E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X42A0T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5" name="TextBox 14">
          <a:extLst>
            <a:ext uri="{FF2B5EF4-FFF2-40B4-BE49-F238E27FC236}">
              <a16:creationId xmlns:a16="http://schemas.microsoft.com/office/drawing/2014/main" id="{00000000-0008-0000-2A00-00000F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403860</xdr:colOff>
      <xdr:row>11</xdr:row>
      <xdr:rowOff>68580</xdr:rowOff>
    </xdr:from>
    <xdr:to>
      <xdr:col>13</xdr:col>
      <xdr:colOff>217170</xdr:colOff>
      <xdr:row>22</xdr:row>
      <xdr:rowOff>133350</xdr:rowOff>
    </xdr:to>
    <xdr:sp macro="" textlink="">
      <xdr:nvSpPr>
        <xdr:cNvPr id="2" name="Rounded Rectangular Callout 1">
          <a:extLst>
            <a:ext uri="{FF2B5EF4-FFF2-40B4-BE49-F238E27FC236}">
              <a16:creationId xmlns:a16="http://schemas.microsoft.com/office/drawing/2014/main" id="{00000000-0008-0000-2B00-000002000000}"/>
            </a:ext>
          </a:extLst>
        </xdr:cNvPr>
        <xdr:cNvSpPr/>
      </xdr:nvSpPr>
      <xdr:spPr>
        <a:xfrm rot="10800000" flipH="1" flipV="1">
          <a:off x="6499860" y="2164080"/>
          <a:ext cx="1642110" cy="2160270"/>
        </a:xfrm>
        <a:prstGeom prst="wedgeRectCallout">
          <a:avLst>
            <a:gd name="adj1" fmla="val -58416"/>
            <a:gd name="adj2" fmla="val 30557"/>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Note: Tier 1 entities</a:t>
          </a:r>
          <a:r>
            <a:rPr lang="en-AU" sz="900" b="0" baseline="0">
              <a:solidFill>
                <a:sysClr val="windowText" lastClr="000000"/>
              </a:solidFill>
            </a:rPr>
            <a:t> who report investments in equity instruments at fair value through other comprehensive income also have additional disclosure requirements under AASB 7.11A which are not included in this illustrative disclosure.</a:t>
          </a:r>
          <a:endParaRPr lang="en-AU" sz="900" b="0">
            <a:solidFill>
              <a:sysClr val="windowText" lastClr="000000"/>
            </a:solidFill>
          </a:endParaRPr>
        </a:p>
      </xdr:txBody>
    </xdr:sp>
    <xdr:clientData/>
  </xdr:twoCellAnchor>
  <xdr:twoCellAnchor>
    <xdr:from>
      <xdr:col>4</xdr:col>
      <xdr:colOff>17928</xdr:colOff>
      <xdr:row>47</xdr:row>
      <xdr:rowOff>57150</xdr:rowOff>
    </xdr:from>
    <xdr:to>
      <xdr:col>10</xdr:col>
      <xdr:colOff>2539</xdr:colOff>
      <xdr:row>87</xdr:row>
      <xdr:rowOff>60959</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2456328" y="9010650"/>
          <a:ext cx="3642211" cy="762380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indent="0"/>
          <a:r>
            <a:rPr lang="en-AU" sz="900" b="1" i="1" u="sng">
              <a:solidFill>
                <a:schemeClr val="dk1"/>
              </a:solidFill>
              <a:effectLst/>
              <a:latin typeface="Cambria" panose="02040503050406030204" pitchFamily="18" charset="0"/>
              <a:ea typeface="+mn-ea"/>
              <a:cs typeface="+mn-cs"/>
            </a:rPr>
            <a:t>Financial assets</a:t>
          </a:r>
        </a:p>
        <a:p>
          <a:pPr marL="0" marR="0" indent="0" defTabSz="914400" eaLnBrk="1" fontAlgn="auto" latinLnBrk="0" hangingPunct="1">
            <a:lnSpc>
              <a:spcPct val="100000"/>
            </a:lnSpc>
            <a:spcBef>
              <a:spcPts val="0"/>
            </a:spcBef>
            <a:spcAft>
              <a:spcPts val="0"/>
            </a:spcAft>
            <a:buClrTx/>
            <a:buSzTx/>
            <a:buFontTx/>
            <a:buNone/>
            <a:tabLst/>
            <a:defRPr/>
          </a:pPr>
          <a:r>
            <a:rPr lang="en-AU" sz="900">
              <a:solidFill>
                <a:sysClr val="windowText" lastClr="000000"/>
              </a:solidFill>
              <a:effectLst/>
              <a:latin typeface="Cambria" panose="02040503050406030204" pitchFamily="18" charset="0"/>
              <a:ea typeface="+mn-ea"/>
              <a:cs typeface="+mn-cs"/>
            </a:rPr>
            <a:t>In accordance with </a:t>
          </a:r>
          <a:r>
            <a:rPr lang="en-AU" sz="900" baseline="0">
              <a:solidFill>
                <a:sysClr val="windowText" lastClr="000000"/>
              </a:solidFill>
              <a:effectLst/>
              <a:latin typeface="Cambria" panose="02040503050406030204" pitchFamily="18" charset="0"/>
              <a:ea typeface="+mn-ea"/>
              <a:cs typeface="+mn-cs"/>
            </a:rPr>
            <a:t>AASB 9 </a:t>
          </a:r>
          <a:r>
            <a:rPr lang="en-AU" sz="900" i="1" baseline="0">
              <a:solidFill>
                <a:sysClr val="windowText" lastClr="000000"/>
              </a:solidFill>
              <a:effectLst/>
              <a:latin typeface="Cambria" panose="02040503050406030204" pitchFamily="18" charset="0"/>
              <a:ea typeface="+mn-ea"/>
              <a:cs typeface="+mn-cs"/>
            </a:rPr>
            <a:t>Financial Instruments</a:t>
          </a:r>
          <a:r>
            <a:rPr lang="en-AU" sz="900" i="0" baseline="0">
              <a:solidFill>
                <a:sysClr val="windowText" lastClr="000000"/>
              </a:solidFill>
              <a:effectLst/>
              <a:latin typeface="Cambria" panose="02040503050406030204" pitchFamily="18" charset="0"/>
              <a:ea typeface="+mn-ea"/>
              <a:cs typeface="+mn-cs"/>
            </a:rPr>
            <a:t>,</a:t>
          </a:r>
          <a:r>
            <a:rPr lang="en-AU" sz="900" i="1" baseline="0">
              <a:solidFill>
                <a:sysClr val="windowText" lastClr="000000"/>
              </a:solidFill>
              <a:effectLst/>
              <a:latin typeface="Cambria" panose="02040503050406030204" pitchFamily="18" charset="0"/>
              <a:ea typeface="+mn-ea"/>
              <a:cs typeface="+mn-cs"/>
            </a:rPr>
            <a:t> </a:t>
          </a:r>
          <a:r>
            <a:rPr lang="en-AU" sz="900">
              <a:solidFill>
                <a:sysClr val="windowText" lastClr="000000"/>
              </a:solidFill>
              <a:effectLst/>
              <a:latin typeface="Cambria" panose="02040503050406030204" pitchFamily="18" charset="0"/>
              <a:ea typeface="+mn-ea"/>
              <a:cs typeface="+mn-cs"/>
            </a:rPr>
            <a:t>the entity classifies its financial assets in the following categories: </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at fair value through profit or loss;</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at fair</a:t>
          </a:r>
          <a:r>
            <a:rPr lang="en-AU" sz="900" baseline="0">
              <a:solidFill>
                <a:sysClr val="windowText" lastClr="000000"/>
              </a:solidFill>
              <a:effectLst/>
              <a:latin typeface="Cambria" panose="02040503050406030204" pitchFamily="18" charset="0"/>
              <a:ea typeface="+mn-ea"/>
              <a:cs typeface="+mn-cs"/>
            </a:rPr>
            <a:t> value through other comprehensive income</a:t>
          </a:r>
          <a:r>
            <a:rPr lang="en-AU" sz="900">
              <a:solidFill>
                <a:sysClr val="windowText" lastClr="000000"/>
              </a:solidFill>
              <a:effectLst/>
              <a:latin typeface="Cambria" panose="02040503050406030204" pitchFamily="18" charset="0"/>
              <a:ea typeface="+mn-ea"/>
              <a:cs typeface="+mn-cs"/>
            </a:rPr>
            <a:t>; and</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measured at amortised</a:t>
          </a:r>
          <a:r>
            <a:rPr lang="en-AU" sz="900" baseline="0">
              <a:solidFill>
                <a:sysClr val="windowText" lastClr="000000"/>
              </a:solidFill>
              <a:effectLst/>
              <a:latin typeface="Cambria" panose="02040503050406030204" pitchFamily="18" charset="0"/>
              <a:ea typeface="+mn-ea"/>
              <a:cs typeface="+mn-cs"/>
            </a:rPr>
            <a:t> cost.</a:t>
          </a:r>
          <a:endParaRPr lang="en-AU" sz="900" strike="sngStrike" baseline="0">
            <a:solidFill>
              <a:sysClr val="windowText" lastClr="000000"/>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The classification depends o</a:t>
          </a:r>
          <a:r>
            <a:rPr lang="en-AU" sz="900">
              <a:solidFill>
                <a:sysClr val="windowText" lastClr="000000"/>
              </a:solidFill>
              <a:effectLst/>
              <a:latin typeface="Cambria" panose="02040503050406030204" pitchFamily="18" charset="0"/>
              <a:ea typeface="+mn-ea"/>
              <a:cs typeface="+mn-cs"/>
            </a:rPr>
            <a:t>n both the entity's</a:t>
          </a:r>
          <a:r>
            <a:rPr lang="en-AU" sz="900" baseline="0">
              <a:solidFill>
                <a:sysClr val="windowText" lastClr="000000"/>
              </a:solidFill>
              <a:effectLst/>
              <a:latin typeface="Cambria" panose="02040503050406030204" pitchFamily="18" charset="0"/>
              <a:ea typeface="+mn-ea"/>
              <a:cs typeface="+mn-cs"/>
            </a:rPr>
            <a:t> business model for managing the financial assets and contractual cash flow characteristics</a:t>
          </a:r>
          <a:r>
            <a:rPr lang="en-AU" sz="900">
              <a:solidFill>
                <a:sysClr val="windowText" lastClr="000000"/>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at the time of initial recognition. Financial assets are recognised</a:t>
          </a:r>
          <a:r>
            <a:rPr lang="en-AU" sz="900">
              <a:solidFill>
                <a:sysClr val="windowText" lastClr="000000"/>
              </a:solidFill>
              <a:effectLst/>
              <a:latin typeface="Cambria" panose="02040503050406030204" pitchFamily="18" charset="0"/>
              <a:ea typeface="+mn-ea"/>
              <a:cs typeface="+mn-cs"/>
            </a:rPr>
            <a:t> when the entity becomes a party to the contract and, as a consequence, has a legal right to receive or a legal obligation to pay cash and derecognised when the contractual rights to the cash flows from the financial asset expire or are transferred</a:t>
          </a:r>
          <a:r>
            <a:rPr lang="en-AU" sz="900" strike="noStrike" baseline="0">
              <a:solidFill>
                <a:sysClr val="windowText" lastClr="000000"/>
              </a:solidFill>
              <a:effectLst/>
              <a:latin typeface="Cambria" panose="02040503050406030204" pitchFamily="18" charset="0"/>
              <a:ea typeface="+mn-ea"/>
              <a:cs typeface="+mn-cs"/>
            </a:rPr>
            <a:t> upon trade date</a:t>
          </a:r>
          <a:r>
            <a:rPr lang="en-AU" sz="900">
              <a:solidFill>
                <a:sysClr val="windowText" lastClr="000000"/>
              </a:solidFill>
              <a:effectLst/>
              <a:latin typeface="Cambria" panose="02040503050406030204" pitchFamily="18" charset="0"/>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accent5"/>
            </a:solidFill>
            <a:effectLst/>
            <a:latin typeface="Cambria" panose="02040503050406030204" pitchFamily="18" charset="0"/>
            <a:ea typeface="+mn-ea"/>
            <a:cs typeface="+mn-cs"/>
          </a:endParaRPr>
        </a:p>
        <a:p>
          <a:pPr marL="0" indent="0"/>
          <a:r>
            <a:rPr lang="en-AU" sz="900" i="1" u="sng">
              <a:solidFill>
                <a:sysClr val="windowText" lastClr="000000"/>
              </a:solidFill>
              <a:effectLst/>
              <a:latin typeface="Cambria" panose="02040503050406030204" pitchFamily="18" charset="0"/>
              <a:ea typeface="+mn-ea"/>
              <a:cs typeface="+mn-cs"/>
            </a:rPr>
            <a:t>Financial Assets at Amortised Cost</a:t>
          </a:r>
        </a:p>
        <a:p>
          <a:pPr marL="0" indent="0"/>
          <a:r>
            <a:rPr lang="en-AU" sz="900" i="0" u="none">
              <a:solidFill>
                <a:sysClr val="windowText" lastClr="000000"/>
              </a:solidFill>
              <a:effectLst/>
              <a:latin typeface="Cambria" panose="02040503050406030204" pitchFamily="18" charset="0"/>
              <a:ea typeface="+mn-ea"/>
              <a:cs typeface="+mn-cs"/>
            </a:rPr>
            <a:t>Financial</a:t>
          </a:r>
          <a:r>
            <a:rPr lang="en-AU" sz="900" i="0" u="none" baseline="0">
              <a:solidFill>
                <a:sysClr val="windowText" lastClr="000000"/>
              </a:solidFill>
              <a:effectLst/>
              <a:latin typeface="Cambria" panose="02040503050406030204" pitchFamily="18" charset="0"/>
              <a:ea typeface="+mn-ea"/>
              <a:cs typeface="+mn-cs"/>
            </a:rPr>
            <a:t> assets included in this category need to meet two criteria:</a:t>
          </a:r>
        </a:p>
        <a:p>
          <a:pPr marL="0" indent="0"/>
          <a:r>
            <a:rPr lang="en-AU" sz="900" i="0" u="none" baseline="0">
              <a:solidFill>
                <a:sysClr val="windowText" lastClr="000000"/>
              </a:solidFill>
              <a:effectLst/>
              <a:latin typeface="Cambria" panose="02040503050406030204" pitchFamily="18" charset="0"/>
              <a:ea typeface="+mn-ea"/>
              <a:cs typeface="+mn-cs"/>
            </a:rPr>
            <a:t>1. the financial asset is held in order to collect the contractual cash flows; and</a:t>
          </a:r>
        </a:p>
        <a:p>
          <a:pPr marL="0" indent="0"/>
          <a:r>
            <a:rPr lang="en-AU" sz="900" i="0" u="none" baseline="0">
              <a:solidFill>
                <a:sysClr val="windowText" lastClr="000000"/>
              </a:solidFill>
              <a:effectLst/>
              <a:latin typeface="Cambria" panose="02040503050406030204" pitchFamily="18" charset="0"/>
              <a:ea typeface="+mn-ea"/>
              <a:cs typeface="+mn-cs"/>
            </a:rPr>
            <a:t>2. the cash flows are solely payments of principal and interest (SPPI) on the principal outstanding amount.</a:t>
          </a:r>
        </a:p>
        <a:p>
          <a:pPr marL="0" indent="0"/>
          <a:endParaRPr lang="en-AU" sz="900" i="0" u="none" baseline="0">
            <a:solidFill>
              <a:sysClr val="windowText" lastClr="000000"/>
            </a:solidFill>
            <a:effectLst/>
            <a:latin typeface="Cambria" panose="02040503050406030204" pitchFamily="18" charset="0"/>
            <a:ea typeface="+mn-ea"/>
            <a:cs typeface="+mn-cs"/>
          </a:endParaRPr>
        </a:p>
        <a:p>
          <a:pPr marL="0" indent="0"/>
          <a:r>
            <a:rPr lang="en-AU" sz="900" i="0" u="none">
              <a:solidFill>
                <a:sysClr val="windowText" lastClr="000000"/>
              </a:solidFill>
              <a:effectLst/>
              <a:latin typeface="Cambria" panose="02040503050406030204" pitchFamily="18" charset="0"/>
              <a:ea typeface="+mn-ea"/>
              <a:cs typeface="+mn-cs"/>
            </a:rPr>
            <a:t>Amortised</a:t>
          </a:r>
          <a:r>
            <a:rPr lang="en-AU" sz="900" i="0" u="none" baseline="0">
              <a:solidFill>
                <a:sysClr val="windowText" lastClr="000000"/>
              </a:solidFill>
              <a:effectLst/>
              <a:latin typeface="Cambria" panose="02040503050406030204" pitchFamily="18" charset="0"/>
              <a:ea typeface="+mn-ea"/>
              <a:cs typeface="+mn-cs"/>
            </a:rPr>
            <a:t> cost is determined using the effective interest method.</a:t>
          </a:r>
          <a:endParaRPr lang="en-AU" sz="900" i="0" u="none">
            <a:solidFill>
              <a:sysClr val="windowText" lastClr="000000"/>
            </a:solidFill>
            <a:effectLst/>
            <a:latin typeface="Cambria" panose="02040503050406030204" pitchFamily="18" charset="0"/>
            <a:ea typeface="+mn-ea"/>
            <a:cs typeface="+mn-cs"/>
          </a:endParaRPr>
        </a:p>
        <a:p>
          <a:pPr marL="0" indent="0"/>
          <a:endParaRPr lang="en-AU" sz="900" i="1" u="sng">
            <a:solidFill>
              <a:srgbClr val="FF0000"/>
            </a:solidFill>
            <a:effectLst/>
            <a:latin typeface="Cambria" panose="02040503050406030204" pitchFamily="18" charset="0"/>
            <a:ea typeface="+mn-ea"/>
            <a:cs typeface="+mn-cs"/>
          </a:endParaRPr>
        </a:p>
        <a:p>
          <a:pPr marL="0" indent="0"/>
          <a:r>
            <a:rPr lang="en-AU" sz="900" i="1" u="sng">
              <a:solidFill>
                <a:schemeClr val="dk1"/>
              </a:solidFill>
              <a:effectLst/>
              <a:latin typeface="Cambria" panose="02040503050406030204" pitchFamily="18" charset="0"/>
              <a:ea typeface="+mn-ea"/>
              <a:cs typeface="+mn-cs"/>
            </a:rPr>
            <a:t>Effective Interest Method</a:t>
          </a:r>
        </a:p>
        <a:p>
          <a:r>
            <a:rPr lang="en-AU" sz="900">
              <a:solidFill>
                <a:schemeClr val="dk1"/>
              </a:solidFill>
              <a:effectLst/>
              <a:latin typeface="Cambria" panose="02040503050406030204" pitchFamily="18" charset="0"/>
              <a:ea typeface="+mn-ea"/>
              <a:cs typeface="+mn-cs"/>
            </a:rPr>
            <a:t> Income is recognised on an effective interest rate basis for financial assets that are recognised at </a:t>
          </a:r>
          <a:r>
            <a:rPr lang="en-AU" sz="900" strike="noStrike" baseline="0">
              <a:solidFill>
                <a:sysClr val="windowText" lastClr="000000"/>
              </a:solidFill>
              <a:effectLst/>
              <a:latin typeface="Cambria" panose="02040503050406030204" pitchFamily="18" charset="0"/>
              <a:ea typeface="+mn-ea"/>
              <a:cs typeface="+mn-cs"/>
            </a:rPr>
            <a:t>amortised cost</a:t>
          </a:r>
          <a:r>
            <a:rPr lang="en-AU" sz="900">
              <a:solidFill>
                <a:sysClr val="windowText" lastClr="000000"/>
              </a:solidFill>
              <a:effectLst/>
              <a:latin typeface="Cambria" panose="02040503050406030204" pitchFamily="18" charset="0"/>
              <a:ea typeface="+mn-ea"/>
              <a:cs typeface="+mn-cs"/>
            </a:rPr>
            <a:t>.</a:t>
          </a:r>
        </a:p>
        <a:p>
          <a:endParaRPr lang="en-AU" sz="900">
            <a:solidFill>
              <a:sysClr val="windowText" lastClr="000000"/>
            </a:solidFill>
            <a:effectLst/>
            <a:latin typeface="Cambria" panose="02040503050406030204" pitchFamily="18" charset="0"/>
            <a:ea typeface="+mn-ea"/>
            <a:cs typeface="+mn-cs"/>
          </a:endParaRPr>
        </a:p>
        <a:p>
          <a:r>
            <a:rPr lang="en-AU" sz="900" i="1" u="sng">
              <a:solidFill>
                <a:sysClr val="windowText" lastClr="000000"/>
              </a:solidFill>
              <a:effectLst/>
              <a:latin typeface="Cambria" panose="02040503050406030204" pitchFamily="18" charset="0"/>
              <a:ea typeface="+mn-ea"/>
              <a:cs typeface="+mn-cs"/>
            </a:rPr>
            <a:t>Financial Assets at Fair Value Through Other Comprehensive Income (FVOCI)</a:t>
          </a:r>
        </a:p>
        <a:p>
          <a:r>
            <a:rPr lang="en-AU" sz="900" i="0" u="none">
              <a:solidFill>
                <a:sysClr val="windowText" lastClr="000000"/>
              </a:solidFill>
              <a:effectLst/>
              <a:latin typeface="Cambria" panose="02040503050406030204" pitchFamily="18" charset="0"/>
              <a:ea typeface="+mn-ea"/>
              <a:cs typeface="+mn-cs"/>
            </a:rPr>
            <a:t>Financial</a:t>
          </a:r>
          <a:r>
            <a:rPr lang="en-AU" sz="900" i="0" u="none" baseline="0">
              <a:solidFill>
                <a:sysClr val="windowText" lastClr="000000"/>
              </a:solidFill>
              <a:effectLst/>
              <a:latin typeface="Cambria" panose="02040503050406030204" pitchFamily="18" charset="0"/>
              <a:ea typeface="+mn-ea"/>
              <a:cs typeface="+mn-cs"/>
            </a:rPr>
            <a:t> assets measured at fair value through other comprehensive income are held with the objective of  both collecting contractual cash flows and selling the financial assets and the cash flows meet the SPPI test.</a:t>
          </a:r>
          <a:endParaRPr lang="en-AU" sz="900" i="0" u="none">
            <a:solidFill>
              <a:sysClr val="windowText" lastClr="000000"/>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 </a:t>
          </a:r>
        </a:p>
        <a:p>
          <a:r>
            <a:rPr lang="en-AU" sz="900">
              <a:solidFill>
                <a:sysClr val="windowText" lastClr="000000"/>
              </a:solidFill>
              <a:effectLst/>
              <a:latin typeface="Cambria" panose="02040503050406030204" pitchFamily="18" charset="0"/>
              <a:ea typeface="+mn-ea"/>
              <a:cs typeface="+mn-cs"/>
            </a:rPr>
            <a:t>Any gains or losses as a result of fair value measurement or</a:t>
          </a:r>
          <a:r>
            <a:rPr lang="en-AU" sz="900" baseline="0">
              <a:solidFill>
                <a:sysClr val="windowText" lastClr="000000"/>
              </a:solidFill>
              <a:effectLst/>
              <a:latin typeface="Cambria" panose="02040503050406030204" pitchFamily="18" charset="0"/>
              <a:ea typeface="+mn-ea"/>
              <a:cs typeface="+mn-cs"/>
            </a:rPr>
            <a:t> the recognition of an impairment loss allowance is recognised in other comprehensive income.</a:t>
          </a:r>
        </a:p>
        <a:p>
          <a:endParaRPr lang="en-AU" sz="900">
            <a:solidFill>
              <a:sysClr val="windowText" lastClr="000000"/>
            </a:solidFill>
            <a:effectLst/>
            <a:latin typeface="Cambria" panose="02040503050406030204" pitchFamily="18" charset="0"/>
            <a:ea typeface="+mn-ea"/>
            <a:cs typeface="+mn-cs"/>
          </a:endParaRPr>
        </a:p>
        <a:p>
          <a:pPr marL="0" indent="0"/>
          <a:r>
            <a:rPr lang="en-AU" sz="900" i="1" u="sng">
              <a:solidFill>
                <a:sysClr val="windowText" lastClr="000000"/>
              </a:solidFill>
              <a:effectLst/>
              <a:latin typeface="Cambria" panose="02040503050406030204" pitchFamily="18" charset="0"/>
              <a:ea typeface="+mn-ea"/>
              <a:cs typeface="+mn-cs"/>
            </a:rPr>
            <a:t>Financial Assets at Fair Value Through Profit or Loss (FVTPL)</a:t>
          </a:r>
        </a:p>
        <a:p>
          <a:pPr marL="0" indent="0"/>
          <a:r>
            <a:rPr lang="en-AU" sz="900">
              <a:solidFill>
                <a:sysClr val="windowText" lastClr="000000"/>
              </a:solidFill>
              <a:effectLst/>
              <a:latin typeface="Cambria" panose="02040503050406030204" pitchFamily="18" charset="0"/>
              <a:ea typeface="+mn-ea"/>
              <a:cs typeface="+mn-cs"/>
            </a:rPr>
            <a:t>Financial assets are classified as financial assets at fair value through profit or loss where the financial assets either doesn't</a:t>
          </a:r>
          <a:r>
            <a:rPr lang="en-AU" sz="900" baseline="0">
              <a:solidFill>
                <a:sysClr val="windowText" lastClr="000000"/>
              </a:solidFill>
              <a:effectLst/>
              <a:latin typeface="Cambria" panose="02040503050406030204" pitchFamily="18" charset="0"/>
              <a:ea typeface="+mn-ea"/>
              <a:cs typeface="+mn-cs"/>
            </a:rPr>
            <a:t> meet the criteria of financial assets held at amortised cost or at FVOCI (i.e. mandatorily held at FVTPL) or may be designated.</a:t>
          </a:r>
          <a:r>
            <a:rPr lang="en-AU" sz="900">
              <a:solidFill>
                <a:schemeClr val="dk1"/>
              </a:solidFill>
              <a:effectLst/>
              <a:latin typeface="Cambria" panose="02040503050406030204" pitchFamily="18" charset="0"/>
              <a:ea typeface="+mn-ea"/>
              <a:cs typeface="+mn-cs"/>
            </a:rPr>
            <a:t>  </a:t>
          </a:r>
        </a:p>
        <a:p>
          <a:pPr marL="0" indent="0"/>
          <a:r>
            <a:rPr lang="en-AU" sz="900">
              <a:solidFill>
                <a:schemeClr val="dk1"/>
              </a:solidFill>
              <a:effectLst/>
              <a:latin typeface="Cambria" panose="02040503050406030204" pitchFamily="18" charset="0"/>
              <a:ea typeface="+mn-ea"/>
              <a:cs typeface="+mn-cs"/>
            </a:rPr>
            <a:t>	</a:t>
          </a:r>
        </a:p>
        <a:p>
          <a:pPr marL="0" lvl="0" indent="0"/>
          <a:r>
            <a:rPr lang="en-AU" sz="900">
              <a:solidFill>
                <a:schemeClr val="dk1"/>
              </a:solidFill>
              <a:effectLst/>
              <a:latin typeface="Cambria" panose="02040503050406030204" pitchFamily="18" charset="0"/>
              <a:ea typeface="+mn-ea"/>
              <a:cs typeface="+mn-cs"/>
            </a:rPr>
            <a:t>Financial assets at </a:t>
          </a:r>
          <a:r>
            <a:rPr lang="en-AU" sz="900">
              <a:solidFill>
                <a:sysClr val="windowText" lastClr="000000"/>
              </a:solidFill>
              <a:effectLst/>
              <a:latin typeface="Cambria" panose="02040503050406030204" pitchFamily="18" charset="0"/>
              <a:ea typeface="+mn-ea"/>
              <a:cs typeface="+mn-cs"/>
            </a:rPr>
            <a:t>FVTPL </a:t>
          </a:r>
          <a:r>
            <a:rPr lang="en-AU" sz="900">
              <a:solidFill>
                <a:schemeClr val="dk1"/>
              </a:solidFill>
              <a:effectLst/>
              <a:latin typeface="Cambria" panose="02040503050406030204" pitchFamily="18" charset="0"/>
              <a:ea typeface="+mn-ea"/>
              <a:cs typeface="+mn-cs"/>
            </a:rPr>
            <a:t>are stated at fair value, with any resultant gain or loss recognised in profit or loss.  The net gain or loss recognised in profit or loss incorporates any interest earned on the financial asset. </a:t>
          </a:r>
        </a:p>
        <a:p>
          <a:pPr marL="0" lvl="0" indent="0"/>
          <a:r>
            <a:rPr lang="en-AU" sz="900">
              <a:solidFill>
                <a:schemeClr val="dk1"/>
              </a:solidFill>
              <a:effectLst/>
              <a:latin typeface="Cambria" panose="02040503050406030204" pitchFamily="18" charset="0"/>
              <a:ea typeface="+mn-ea"/>
              <a:cs typeface="+mn-cs"/>
            </a:rPr>
            <a:t> </a:t>
          </a:r>
        </a:p>
        <a:p>
          <a:r>
            <a:rPr lang="en-AU" sz="900" i="1" u="sng">
              <a:solidFill>
                <a:schemeClr val="dk1"/>
              </a:solidFill>
              <a:effectLst/>
              <a:latin typeface="Cambria" panose="02040503050406030204" pitchFamily="18" charset="0"/>
              <a:ea typeface="+mn-ea"/>
              <a:cs typeface="+mn-cs"/>
            </a:rPr>
            <a:t>Impairment of Financial Assets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Financial assets are assessed for impairment</a:t>
          </a:r>
          <a:r>
            <a:rPr lang="en-AU" sz="900" baseline="0">
              <a:solidFill>
                <a:schemeClr val="dk1"/>
              </a:solidFill>
              <a:effectLst/>
              <a:latin typeface="Cambria" panose="02040503050406030204" pitchFamily="18" charset="0"/>
              <a:ea typeface="+mn-ea"/>
              <a:cs typeface="+mn-cs"/>
            </a:rPr>
            <a:t> at the end of </a:t>
          </a:r>
          <a:r>
            <a:rPr lang="en-AU" sz="900" baseline="0">
              <a:solidFill>
                <a:sysClr val="windowText" lastClr="000000"/>
              </a:solidFill>
              <a:effectLst/>
              <a:latin typeface="Cambria" panose="02040503050406030204" pitchFamily="18" charset="0"/>
              <a:ea typeface="+mn-ea"/>
              <a:cs typeface="+mn-cs"/>
            </a:rPr>
            <a:t>each reporting period based on Expected Credit Losses, using the general approach which measures the loss allowance based on an amount equal to </a:t>
          </a:r>
          <a:r>
            <a:rPr lang="en-AU" sz="900" i="1" baseline="0">
              <a:solidFill>
                <a:sysClr val="windowText" lastClr="000000"/>
              </a:solidFill>
              <a:effectLst/>
              <a:latin typeface="Cambria" panose="02040503050406030204" pitchFamily="18" charset="0"/>
              <a:ea typeface="+mn-ea"/>
              <a:cs typeface="+mn-cs"/>
            </a:rPr>
            <a:t>lifetime expected credit losses </a:t>
          </a:r>
          <a:r>
            <a:rPr lang="en-AU" sz="900" i="0" baseline="0">
              <a:solidFill>
                <a:sysClr val="windowText" lastClr="000000"/>
              </a:solidFill>
              <a:effectLst/>
              <a:latin typeface="Cambria" panose="02040503050406030204" pitchFamily="18" charset="0"/>
              <a:ea typeface="+mn-ea"/>
              <a:cs typeface="+mn-cs"/>
            </a:rPr>
            <a:t>where risk has significantly increased, or an amount equal to </a:t>
          </a:r>
          <a:r>
            <a:rPr lang="en-AU" sz="900" i="1" baseline="0">
              <a:solidFill>
                <a:sysClr val="windowText" lastClr="000000"/>
              </a:solidFill>
              <a:effectLst/>
              <a:latin typeface="Cambria" panose="02040503050406030204" pitchFamily="18" charset="0"/>
              <a:ea typeface="+mn-ea"/>
              <a:cs typeface="+mn-cs"/>
            </a:rPr>
            <a:t>12-month expected credit losses</a:t>
          </a:r>
          <a:r>
            <a:rPr lang="en-AU" sz="900" i="0" baseline="0">
              <a:solidFill>
                <a:sysClr val="windowText" lastClr="000000"/>
              </a:solidFill>
              <a:effectLst/>
              <a:latin typeface="Cambria" panose="02040503050406030204" pitchFamily="18" charset="0"/>
              <a:ea typeface="+mn-ea"/>
              <a:cs typeface="+mn-cs"/>
            </a:rPr>
            <a:t> if risk has not increased. </a:t>
          </a:r>
        </a:p>
        <a:p>
          <a:endParaRPr lang="en-AU" sz="900" i="0" baseline="0">
            <a:solidFill>
              <a:sysClr val="windowText" lastClr="000000"/>
            </a:solidFill>
            <a:effectLst/>
            <a:latin typeface="Cambria" panose="02040503050406030204" pitchFamily="18" charset="0"/>
            <a:ea typeface="+mn-ea"/>
            <a:cs typeface="+mn-cs"/>
          </a:endParaRPr>
        </a:p>
        <a:p>
          <a:r>
            <a:rPr lang="en-AU" sz="900" i="0" baseline="0">
              <a:solidFill>
                <a:sysClr val="windowText" lastClr="000000"/>
              </a:solidFill>
              <a:effectLst/>
              <a:latin typeface="Cambria" panose="02040503050406030204" pitchFamily="18" charset="0"/>
              <a:ea typeface="+mn-ea"/>
              <a:cs typeface="+mn-cs"/>
            </a:rPr>
            <a:t>The simplified approach for trade, contract and lease receivables is used. This approach always measures the loss allowance as the amount equal to the lifetime expected credit losses.</a:t>
          </a:r>
        </a:p>
        <a:p>
          <a:endParaRPr lang="en-AU" sz="900" i="0" baseline="0">
            <a:solidFill>
              <a:sysClr val="windowText" lastClr="000000"/>
            </a:solidFill>
            <a:effectLst/>
            <a:latin typeface="Cambria" panose="02040503050406030204" pitchFamily="18" charset="0"/>
            <a:ea typeface="+mn-ea"/>
            <a:cs typeface="+mn-cs"/>
          </a:endParaRPr>
        </a:p>
        <a:p>
          <a:r>
            <a:rPr lang="en-AU" sz="900" baseline="0">
              <a:solidFill>
                <a:sysClr val="windowText" lastClr="000000"/>
              </a:solidFill>
              <a:effectLst/>
              <a:latin typeface="Cambria" panose="02040503050406030204" pitchFamily="18" charset="0"/>
              <a:ea typeface="+mn-ea"/>
              <a:cs typeface="+mn-cs"/>
            </a:rPr>
            <a:t>A write-off constitutes a derecognition event where the write-off directly reduces the gross carrying amount of the financial asset.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i="1" u="sng">
              <a:solidFill>
                <a:schemeClr val="dk1"/>
              </a:solidFill>
              <a:effectLst/>
              <a:latin typeface="Cambria" panose="02040503050406030204" pitchFamily="18" charset="0"/>
              <a:ea typeface="+mn-ea"/>
              <a:cs typeface="+mn-cs"/>
            </a:rPr>
            <a:t>Financial liabilities</a:t>
          </a:r>
        </a:p>
        <a:p>
          <a:pPr marL="0" lvl="0" indent="0"/>
          <a:r>
            <a:rPr lang="en-AU" sz="900">
              <a:solidFill>
                <a:schemeClr val="dk1"/>
              </a:solidFill>
              <a:effectLst/>
              <a:latin typeface="Cambria" panose="02040503050406030204" pitchFamily="18" charset="0"/>
              <a:ea typeface="+mn-ea"/>
              <a:cs typeface="+mn-cs"/>
            </a:rPr>
            <a:t>Financial liabilities are classified as either financial liabilities ‘at fair value through profit or loss’ or other financial liabilities. Financial liabilities are recognised and derecognised upon ‘trade date’.</a:t>
          </a:r>
        </a:p>
        <a:p>
          <a:endParaRPr lang="en-AU" sz="900">
            <a:effectLst/>
          </a:endParaRPr>
        </a:p>
        <a:p>
          <a:pPr marL="0" indent="0"/>
          <a:r>
            <a:rPr lang="en-AU" sz="900" i="1" u="sng">
              <a:solidFill>
                <a:schemeClr val="dk1"/>
              </a:solidFill>
              <a:effectLst/>
              <a:latin typeface="Cambria" panose="02040503050406030204" pitchFamily="18" charset="0"/>
              <a:ea typeface="+mn-ea"/>
              <a:cs typeface="+mn-cs"/>
            </a:rPr>
            <a:t>Financial Liabilities at Fair Value Through Profit or Loss</a:t>
          </a:r>
        </a:p>
        <a:p>
          <a:pPr marL="0" lvl="0" indent="0"/>
          <a:r>
            <a:rPr lang="en-AU" sz="900">
              <a:solidFill>
                <a:schemeClr val="dk1"/>
              </a:solidFill>
              <a:effectLst/>
              <a:latin typeface="Cambria" panose="02040503050406030204" pitchFamily="18" charset="0"/>
              <a:ea typeface="+mn-ea"/>
              <a:cs typeface="+mn-cs"/>
            </a:rPr>
            <a:t>Financial liabilities at fair value through profit or loss are initially measured at fair value. Subsequent fair value adjustments are recognised in profit or loss.  The net gain or loss recognised in profit or loss incorporates any interest paid on the financial liability.</a:t>
          </a:r>
        </a:p>
        <a:p>
          <a:endParaRPr lang="en-AU" sz="900">
            <a:effectLst/>
          </a:endParaRPr>
        </a:p>
        <a:p>
          <a:pPr marL="0" indent="0"/>
          <a:r>
            <a:rPr lang="en-AU" sz="900" i="1" u="sng">
              <a:solidFill>
                <a:sysClr val="windowText" lastClr="000000"/>
              </a:solidFill>
              <a:effectLst/>
              <a:latin typeface="Cambria" panose="02040503050406030204" pitchFamily="18" charset="0"/>
              <a:ea typeface="+mn-ea"/>
              <a:cs typeface="+mn-cs"/>
            </a:rPr>
            <a:t>Financial Liabilities at Amortised Cost</a:t>
          </a:r>
        </a:p>
        <a:p>
          <a:pPr marL="0" lvl="0" indent="0"/>
          <a:r>
            <a:rPr lang="en-AU" sz="900">
              <a:solidFill>
                <a:sysClr val="windowText" lastClr="000000"/>
              </a:solidFill>
              <a:effectLst/>
              <a:latin typeface="Cambria" panose="02040503050406030204" pitchFamily="18" charset="0"/>
              <a:ea typeface="+mn-ea"/>
              <a:cs typeface="+mn-cs"/>
            </a:rPr>
            <a:t>Financial liabilities, including borrowings, are initially </a:t>
          </a:r>
          <a:r>
            <a:rPr lang="en-AU" sz="900">
              <a:solidFill>
                <a:schemeClr val="dk1"/>
              </a:solidFill>
              <a:effectLst/>
              <a:latin typeface="Cambria" panose="02040503050406030204" pitchFamily="18" charset="0"/>
              <a:ea typeface="+mn-ea"/>
              <a:cs typeface="+mn-cs"/>
            </a:rPr>
            <a:t>measured at fair value, net of transaction costs.  These liabilities are subsequently measured at amortised cost using the effective interest method, with interest expense recognised on an effective interest basis. </a:t>
          </a:r>
        </a:p>
        <a:p>
          <a:pPr marL="0" lvl="0" indent="0"/>
          <a:r>
            <a:rPr lang="en-AU" sz="900">
              <a:solidFill>
                <a:schemeClr val="dk1"/>
              </a:solidFill>
              <a:effectLst/>
              <a:latin typeface="Cambria" panose="02040503050406030204" pitchFamily="18" charset="0"/>
              <a:ea typeface="+mn-ea"/>
              <a:cs typeface="+mn-cs"/>
            </a:rPr>
            <a:t>  </a:t>
          </a:r>
        </a:p>
        <a:p>
          <a:pPr marL="0" lvl="0" indent="0"/>
          <a:r>
            <a:rPr lang="en-AU" sz="900">
              <a:solidFill>
                <a:schemeClr val="dk1"/>
              </a:solidFill>
              <a:effectLst/>
              <a:latin typeface="Cambria" panose="02040503050406030204" pitchFamily="18" charset="0"/>
              <a:ea typeface="+mn-ea"/>
              <a:cs typeface="+mn-cs"/>
            </a:rPr>
            <a:t>Supplier and other payables are recognised at amortised cost.  Liabilities are recognised to the extent that the goods or services have been received (and irrespective of having been invoiced).</a:t>
          </a:r>
        </a:p>
        <a:p>
          <a:pPr marL="0" lvl="0" indent="0" eaLnBrk="1" fontAlgn="auto" latinLnBrk="0" hangingPunct="1"/>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lvl="0" indent="0" eaLnBrk="1" fontAlgn="auto" latinLnBrk="0" hangingPunct="1"/>
          <a:r>
            <a:rPr lang="en-AU" sz="900">
              <a:solidFill>
                <a:schemeClr val="dk1"/>
              </a:solidFill>
              <a:effectLst/>
              <a:latin typeface="Cambria" panose="02040503050406030204" pitchFamily="18" charset="0"/>
              <a:ea typeface="+mn-ea"/>
              <a:cs typeface="+mn-cs"/>
            </a:rPr>
            <a:t>[Disclose by details]</a:t>
          </a:r>
        </a:p>
      </xdr:txBody>
    </xdr:sp>
    <xdr:clientData/>
  </xdr:twoCellAnchor>
</xdr:wsDr>
</file>

<file path=xl/drawings/drawing4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68580</xdr:colOff>
          <xdr:row>2</xdr:row>
          <xdr:rowOff>0</xdr:rowOff>
        </xdr:from>
        <xdr:to>
          <xdr:col>5</xdr:col>
          <xdr:colOff>0</xdr:colOff>
          <xdr:row>2</xdr:row>
          <xdr:rowOff>0</xdr:rowOff>
        </xdr:to>
        <xdr:sp macro="" textlink="">
          <xdr:nvSpPr>
            <xdr:cNvPr id="129025" name="Label 1" hidden="1">
              <a:extLst>
                <a:ext uri="{63B3BB69-23CF-44E3-9099-C40C66FF867C}">
                  <a14:compatExt spid="_x0000_s129025"/>
                </a:ext>
                <a:ext uri="{FF2B5EF4-FFF2-40B4-BE49-F238E27FC236}">
                  <a16:creationId xmlns:a16="http://schemas.microsoft.com/office/drawing/2014/main" id="{00000000-0008-0000-2C00-000001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6" name="Label 2" hidden="1">
              <a:extLst>
                <a:ext uri="{63B3BB69-23CF-44E3-9099-C40C66FF867C}">
                  <a14:compatExt spid="_x0000_s129026"/>
                </a:ext>
                <a:ext uri="{FF2B5EF4-FFF2-40B4-BE49-F238E27FC236}">
                  <a16:creationId xmlns:a16="http://schemas.microsoft.com/office/drawing/2014/main" id="{00000000-0008-0000-2C00-000002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7" name="Label 3" hidden="1">
              <a:extLst>
                <a:ext uri="{63B3BB69-23CF-44E3-9099-C40C66FF867C}">
                  <a14:compatExt spid="_x0000_s129027"/>
                </a:ext>
                <a:ext uri="{FF2B5EF4-FFF2-40B4-BE49-F238E27FC236}">
                  <a16:creationId xmlns:a16="http://schemas.microsoft.com/office/drawing/2014/main" id="{00000000-0008-0000-2C00-000003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8" name="Label 4" hidden="1">
              <a:extLst>
                <a:ext uri="{63B3BB69-23CF-44E3-9099-C40C66FF867C}">
                  <a14:compatExt spid="_x0000_s129028"/>
                </a:ext>
                <a:ext uri="{FF2B5EF4-FFF2-40B4-BE49-F238E27FC236}">
                  <a16:creationId xmlns:a16="http://schemas.microsoft.com/office/drawing/2014/main" id="{00000000-0008-0000-2C00-000004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9" name="Label 5" hidden="1">
              <a:extLst>
                <a:ext uri="{63B3BB69-23CF-44E3-9099-C40C66FF867C}">
                  <a14:compatExt spid="_x0000_s129029"/>
                </a:ext>
                <a:ext uri="{FF2B5EF4-FFF2-40B4-BE49-F238E27FC236}">
                  <a16:creationId xmlns:a16="http://schemas.microsoft.com/office/drawing/2014/main" id="{00000000-0008-0000-2C00-000005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0" name="Label 6" hidden="1">
              <a:extLst>
                <a:ext uri="{63B3BB69-23CF-44E3-9099-C40C66FF867C}">
                  <a14:compatExt spid="_x0000_s129030"/>
                </a:ext>
                <a:ext uri="{FF2B5EF4-FFF2-40B4-BE49-F238E27FC236}">
                  <a16:creationId xmlns:a16="http://schemas.microsoft.com/office/drawing/2014/main" id="{00000000-0008-0000-2C00-000006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1" name="Label 7" hidden="1">
              <a:extLst>
                <a:ext uri="{63B3BB69-23CF-44E3-9099-C40C66FF867C}">
                  <a14:compatExt spid="_x0000_s129031"/>
                </a:ext>
                <a:ext uri="{FF2B5EF4-FFF2-40B4-BE49-F238E27FC236}">
                  <a16:creationId xmlns:a16="http://schemas.microsoft.com/office/drawing/2014/main" id="{00000000-0008-0000-2C00-000007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2" name="Label 8" hidden="1">
              <a:extLst>
                <a:ext uri="{63B3BB69-23CF-44E3-9099-C40C66FF867C}">
                  <a14:compatExt spid="_x0000_s129032"/>
                </a:ext>
                <a:ext uri="{FF2B5EF4-FFF2-40B4-BE49-F238E27FC236}">
                  <a16:creationId xmlns:a16="http://schemas.microsoft.com/office/drawing/2014/main" id="{00000000-0008-0000-2C00-000008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xdr:wsDr>
</file>

<file path=xl/drawings/drawing43.xml><?xml version="1.0" encoding="utf-8"?>
<xdr:wsDr xmlns:xdr="http://schemas.openxmlformats.org/drawingml/2006/spreadsheetDrawing" xmlns:a="http://schemas.openxmlformats.org/drawingml/2006/main">
  <xdr:twoCellAnchor>
    <xdr:from>
      <xdr:col>10</xdr:col>
      <xdr:colOff>403860</xdr:colOff>
      <xdr:row>12</xdr:row>
      <xdr:rowOff>68580</xdr:rowOff>
    </xdr:from>
    <xdr:to>
      <xdr:col>13</xdr:col>
      <xdr:colOff>217170</xdr:colOff>
      <xdr:row>17</xdr:row>
      <xdr:rowOff>213360</xdr:rowOff>
    </xdr:to>
    <xdr:sp macro="" textlink="">
      <xdr:nvSpPr>
        <xdr:cNvPr id="2" name="Rounded Rectangular Callout 1">
          <a:extLst>
            <a:ext uri="{FF2B5EF4-FFF2-40B4-BE49-F238E27FC236}">
              <a16:creationId xmlns:a16="http://schemas.microsoft.com/office/drawing/2014/main" id="{00000000-0008-0000-2E00-000002000000}"/>
            </a:ext>
          </a:extLst>
        </xdr:cNvPr>
        <xdr:cNvSpPr/>
      </xdr:nvSpPr>
      <xdr:spPr>
        <a:xfrm rot="10800000" flipH="1" flipV="1">
          <a:off x="6499860" y="2354580"/>
          <a:ext cx="1642110" cy="1078230"/>
        </a:xfrm>
        <a:prstGeom prst="wedgeRectCallout">
          <a:avLst>
            <a:gd name="adj1" fmla="val -58416"/>
            <a:gd name="adj2" fmla="val 30557"/>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Note: Tier 1 entities</a:t>
          </a:r>
          <a:r>
            <a:rPr lang="en-AU" sz="900" b="0" baseline="0">
              <a:solidFill>
                <a:sysClr val="windowText" lastClr="000000"/>
              </a:solidFill>
            </a:rPr>
            <a:t> who report investments in equity instruments at fair value through other comprehensive income also have additional disclosure requirements under AASB 7.11A which are not included in this illustrative disclosure.</a:t>
          </a:r>
          <a:endParaRPr lang="en-AU" sz="900" b="0">
            <a:solidFill>
              <a:sysClr val="windowText" lastClr="000000"/>
            </a:solidFill>
          </a:endParaRPr>
        </a:p>
      </xdr:txBody>
    </xdr:sp>
    <xdr:clientData/>
  </xdr:twoCellAnchor>
</xdr:wsDr>
</file>

<file path=xl/drawings/drawing4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7" name="Label 1" hidden="1">
              <a:extLst>
                <a:ext uri="{63B3BB69-23CF-44E3-9099-C40C66FF867C}">
                  <a14:compatExt spid="_x0000_s132097"/>
                </a:ext>
                <a:ext uri="{FF2B5EF4-FFF2-40B4-BE49-F238E27FC236}">
                  <a16:creationId xmlns:a16="http://schemas.microsoft.com/office/drawing/2014/main" id="{00000000-0008-0000-2F00-000001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8" name="Label 2" hidden="1">
              <a:extLst>
                <a:ext uri="{63B3BB69-23CF-44E3-9099-C40C66FF867C}">
                  <a14:compatExt spid="_x0000_s132098"/>
                </a:ext>
                <a:ext uri="{FF2B5EF4-FFF2-40B4-BE49-F238E27FC236}">
                  <a16:creationId xmlns:a16="http://schemas.microsoft.com/office/drawing/2014/main" id="{00000000-0008-0000-2F00-000002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9" name="Label 3" hidden="1">
              <a:extLst>
                <a:ext uri="{63B3BB69-23CF-44E3-9099-C40C66FF867C}">
                  <a14:compatExt spid="_x0000_s132099"/>
                </a:ext>
                <a:ext uri="{FF2B5EF4-FFF2-40B4-BE49-F238E27FC236}">
                  <a16:creationId xmlns:a16="http://schemas.microsoft.com/office/drawing/2014/main" id="{00000000-0008-0000-2F00-000003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0" name="Label 4" hidden="1">
              <a:extLst>
                <a:ext uri="{63B3BB69-23CF-44E3-9099-C40C66FF867C}">
                  <a14:compatExt spid="_x0000_s132100"/>
                </a:ext>
                <a:ext uri="{FF2B5EF4-FFF2-40B4-BE49-F238E27FC236}">
                  <a16:creationId xmlns:a16="http://schemas.microsoft.com/office/drawing/2014/main" id="{00000000-0008-0000-2F00-000004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1" name="Label 5" hidden="1">
              <a:extLst>
                <a:ext uri="{63B3BB69-23CF-44E3-9099-C40C66FF867C}">
                  <a14:compatExt spid="_x0000_s132101"/>
                </a:ext>
                <a:ext uri="{FF2B5EF4-FFF2-40B4-BE49-F238E27FC236}">
                  <a16:creationId xmlns:a16="http://schemas.microsoft.com/office/drawing/2014/main" id="{00000000-0008-0000-2F00-000005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2" name="Label 6" hidden="1">
              <a:extLst>
                <a:ext uri="{63B3BB69-23CF-44E3-9099-C40C66FF867C}">
                  <a14:compatExt spid="_x0000_s132102"/>
                </a:ext>
                <a:ext uri="{FF2B5EF4-FFF2-40B4-BE49-F238E27FC236}">
                  <a16:creationId xmlns:a16="http://schemas.microsoft.com/office/drawing/2014/main" id="{00000000-0008-0000-2F00-000006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3" name="Label 7" hidden="1">
              <a:extLst>
                <a:ext uri="{63B3BB69-23CF-44E3-9099-C40C66FF867C}">
                  <a14:compatExt spid="_x0000_s132103"/>
                </a:ext>
                <a:ext uri="{FF2B5EF4-FFF2-40B4-BE49-F238E27FC236}">
                  <a16:creationId xmlns:a16="http://schemas.microsoft.com/office/drawing/2014/main" id="{00000000-0008-0000-2F00-000007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4" name="Label 8" hidden="1">
              <a:extLst>
                <a:ext uri="{63B3BB69-23CF-44E3-9099-C40C66FF867C}">
                  <a14:compatExt spid="_x0000_s132104"/>
                </a:ext>
                <a:ext uri="{FF2B5EF4-FFF2-40B4-BE49-F238E27FC236}">
                  <a16:creationId xmlns:a16="http://schemas.microsoft.com/office/drawing/2014/main" id="{00000000-0008-0000-2F00-000008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23</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2</xdr:row>
          <xdr:rowOff>0</xdr:rowOff>
        </xdr:from>
        <xdr:to>
          <xdr:col>5</xdr:col>
          <xdr:colOff>0</xdr:colOff>
          <xdr:row>2</xdr:row>
          <xdr:rowOff>0</xdr:rowOff>
        </xdr:to>
        <xdr:sp macro="" textlink="">
          <xdr:nvSpPr>
            <xdr:cNvPr id="132105" name="Label 9" hidden="1">
              <a:extLst>
                <a:ext uri="{63B3BB69-23CF-44E3-9099-C40C66FF867C}">
                  <a14:compatExt spid="_x0000_s132105"/>
                </a:ext>
                <a:ext uri="{FF2B5EF4-FFF2-40B4-BE49-F238E27FC236}">
                  <a16:creationId xmlns:a16="http://schemas.microsoft.com/office/drawing/2014/main" id="{00000000-0008-0000-2F00-000009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6" name="Label 10" hidden="1">
              <a:extLst>
                <a:ext uri="{63B3BB69-23CF-44E3-9099-C40C66FF867C}">
                  <a14:compatExt spid="_x0000_s132106"/>
                </a:ext>
                <a:ext uri="{FF2B5EF4-FFF2-40B4-BE49-F238E27FC236}">
                  <a16:creationId xmlns:a16="http://schemas.microsoft.com/office/drawing/2014/main" id="{00000000-0008-0000-2F00-00000A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7" name="Label 11" hidden="1">
              <a:extLst>
                <a:ext uri="{63B3BB69-23CF-44E3-9099-C40C66FF867C}">
                  <a14:compatExt spid="_x0000_s132107"/>
                </a:ext>
                <a:ext uri="{FF2B5EF4-FFF2-40B4-BE49-F238E27FC236}">
                  <a16:creationId xmlns:a16="http://schemas.microsoft.com/office/drawing/2014/main" id="{00000000-0008-0000-2F00-00000B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8" name="Label 12" hidden="1">
              <a:extLst>
                <a:ext uri="{63B3BB69-23CF-44E3-9099-C40C66FF867C}">
                  <a14:compatExt spid="_x0000_s132108"/>
                </a:ext>
                <a:ext uri="{FF2B5EF4-FFF2-40B4-BE49-F238E27FC236}">
                  <a16:creationId xmlns:a16="http://schemas.microsoft.com/office/drawing/2014/main" id="{00000000-0008-0000-2F00-00000C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9" name="Label 13" hidden="1">
              <a:extLst>
                <a:ext uri="{63B3BB69-23CF-44E3-9099-C40C66FF867C}">
                  <a14:compatExt spid="_x0000_s132109"/>
                </a:ext>
                <a:ext uri="{FF2B5EF4-FFF2-40B4-BE49-F238E27FC236}">
                  <a16:creationId xmlns:a16="http://schemas.microsoft.com/office/drawing/2014/main" id="{00000000-0008-0000-2F00-00000D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0" name="Label 14" hidden="1">
              <a:extLst>
                <a:ext uri="{63B3BB69-23CF-44E3-9099-C40C66FF867C}">
                  <a14:compatExt spid="_x0000_s132110"/>
                </a:ext>
                <a:ext uri="{FF2B5EF4-FFF2-40B4-BE49-F238E27FC236}">
                  <a16:creationId xmlns:a16="http://schemas.microsoft.com/office/drawing/2014/main" id="{00000000-0008-0000-2F00-00000E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1" name="Label 15" hidden="1">
              <a:extLst>
                <a:ext uri="{63B3BB69-23CF-44E3-9099-C40C66FF867C}">
                  <a14:compatExt spid="_x0000_s132111"/>
                </a:ext>
                <a:ext uri="{FF2B5EF4-FFF2-40B4-BE49-F238E27FC236}">
                  <a16:creationId xmlns:a16="http://schemas.microsoft.com/office/drawing/2014/main" id="{00000000-0008-0000-2F00-00000F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2" name="Label 16" hidden="1">
              <a:extLst>
                <a:ext uri="{63B3BB69-23CF-44E3-9099-C40C66FF867C}">
                  <a14:compatExt spid="_x0000_s132112"/>
                </a:ext>
                <a:ext uri="{FF2B5EF4-FFF2-40B4-BE49-F238E27FC236}">
                  <a16:creationId xmlns:a16="http://schemas.microsoft.com/office/drawing/2014/main" id="{00000000-0008-0000-2F00-000010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3" name="Label 17" hidden="1">
              <a:extLst>
                <a:ext uri="{63B3BB69-23CF-44E3-9099-C40C66FF867C}">
                  <a14:compatExt spid="_x0000_s132113"/>
                </a:ext>
                <a:ext uri="{FF2B5EF4-FFF2-40B4-BE49-F238E27FC236}">
                  <a16:creationId xmlns:a16="http://schemas.microsoft.com/office/drawing/2014/main" id="{00000000-0008-0000-2F00-000011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4" name="Label 18" hidden="1">
              <a:extLst>
                <a:ext uri="{63B3BB69-23CF-44E3-9099-C40C66FF867C}">
                  <a14:compatExt spid="_x0000_s132114"/>
                </a:ext>
                <a:ext uri="{FF2B5EF4-FFF2-40B4-BE49-F238E27FC236}">
                  <a16:creationId xmlns:a16="http://schemas.microsoft.com/office/drawing/2014/main" id="{00000000-0008-0000-2F00-000012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5" name="Label 19" hidden="1">
              <a:extLst>
                <a:ext uri="{63B3BB69-23CF-44E3-9099-C40C66FF867C}">
                  <a14:compatExt spid="_x0000_s132115"/>
                </a:ext>
                <a:ext uri="{FF2B5EF4-FFF2-40B4-BE49-F238E27FC236}">
                  <a16:creationId xmlns:a16="http://schemas.microsoft.com/office/drawing/2014/main" id="{00000000-0008-0000-2F00-000013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6" name="Label 20" hidden="1">
              <a:extLst>
                <a:ext uri="{63B3BB69-23CF-44E3-9099-C40C66FF867C}">
                  <a14:compatExt spid="_x0000_s132116"/>
                </a:ext>
                <a:ext uri="{FF2B5EF4-FFF2-40B4-BE49-F238E27FC236}">
                  <a16:creationId xmlns:a16="http://schemas.microsoft.com/office/drawing/2014/main" id="{00000000-0008-0000-2F00-000014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7" name="Label 21" hidden="1">
              <a:extLst>
                <a:ext uri="{63B3BB69-23CF-44E3-9099-C40C66FF867C}">
                  <a14:compatExt spid="_x0000_s132117"/>
                </a:ext>
                <a:ext uri="{FF2B5EF4-FFF2-40B4-BE49-F238E27FC236}">
                  <a16:creationId xmlns:a16="http://schemas.microsoft.com/office/drawing/2014/main" id="{00000000-0008-0000-2F00-000015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8" name="Label 22" hidden="1">
              <a:extLst>
                <a:ext uri="{63B3BB69-23CF-44E3-9099-C40C66FF867C}">
                  <a14:compatExt spid="_x0000_s132118"/>
                </a:ext>
                <a:ext uri="{FF2B5EF4-FFF2-40B4-BE49-F238E27FC236}">
                  <a16:creationId xmlns:a16="http://schemas.microsoft.com/office/drawing/2014/main" id="{00000000-0008-0000-2F00-000016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9" name="Label 23" hidden="1">
              <a:extLst>
                <a:ext uri="{63B3BB69-23CF-44E3-9099-C40C66FF867C}">
                  <a14:compatExt spid="_x0000_s132119"/>
                </a:ext>
                <a:ext uri="{FF2B5EF4-FFF2-40B4-BE49-F238E27FC236}">
                  <a16:creationId xmlns:a16="http://schemas.microsoft.com/office/drawing/2014/main" id="{00000000-0008-0000-2F00-000017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xdr:wsDr>
</file>

<file path=xl/drawings/drawing45.xml><?xml version="1.0" encoding="utf-8"?>
<xdr:wsDr xmlns:xdr="http://schemas.openxmlformats.org/drawingml/2006/spreadsheetDrawing" xmlns:a="http://schemas.openxmlformats.org/drawingml/2006/main">
  <xdr:oneCellAnchor>
    <xdr:from>
      <xdr:col>4</xdr:col>
      <xdr:colOff>12552</xdr:colOff>
      <xdr:row>8</xdr:row>
      <xdr:rowOff>51998</xdr:rowOff>
    </xdr:from>
    <xdr:ext cx="8515125" cy="1147032"/>
    <xdr:sp macro="" textlink="">
      <xdr:nvSpPr>
        <xdr:cNvPr id="2" name="TextBox 1">
          <a:extLst>
            <a:ext uri="{FF2B5EF4-FFF2-40B4-BE49-F238E27FC236}">
              <a16:creationId xmlns:a16="http://schemas.microsoft.com/office/drawing/2014/main" id="{00000000-0008-0000-3100-000002000000}"/>
            </a:ext>
          </a:extLst>
        </xdr:cNvPr>
        <xdr:cNvSpPr txBox="1">
          <a:spLocks noChangeAspect="1"/>
        </xdr:cNvSpPr>
      </xdr:nvSpPr>
      <xdr:spPr>
        <a:xfrm>
          <a:off x="2489052" y="1575998"/>
          <a:ext cx="8515125" cy="1147032"/>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description of the valuation policy, including how the entity decides its valuation policies and procedures and analyses changes in fair value measurements from period to period. Such items might include the frequency and methods for testing procedures of pricing models; the process for analysing changes in fair value measurements from period to period; how the entity determined that third-party information used in the fair value measurement was developed in accordance with AASB 13; and the methods used to develop and substantiate the unobservable inputs used in a fair value measurement.]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a:t>
          </a:r>
          <a:r>
            <a:rPr lang="en-AU" sz="900" b="0" baseline="0">
              <a:solidFill>
                <a:schemeClr val="dk1"/>
              </a:solidFill>
              <a:effectLst/>
              <a:latin typeface="Cambria" panose="02040503050406030204" pitchFamily="18" charset="0"/>
              <a:ea typeface="+mn-ea"/>
              <a:cs typeface="Times New Roman" panose="02020603050405020304" pitchFamily="18" charset="0"/>
            </a:rPr>
            <a:t> entities policies for determining when transfers between levels are deemed to occur]</a:t>
          </a: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oneCellAnchor>
</xdr:wsDr>
</file>

<file path=xl/drawings/drawing46.xml><?xml version="1.0" encoding="utf-8"?>
<xdr:wsDr xmlns:xdr="http://schemas.openxmlformats.org/drawingml/2006/spreadsheetDrawing" xmlns:a="http://schemas.openxmlformats.org/drawingml/2006/main">
  <xdr:twoCellAnchor>
    <xdr:from>
      <xdr:col>4</xdr:col>
      <xdr:colOff>2857</xdr:colOff>
      <xdr:row>8</xdr:row>
      <xdr:rowOff>23812</xdr:rowOff>
    </xdr:from>
    <xdr:to>
      <xdr:col>12</xdr:col>
      <xdr:colOff>634047</xdr:colOff>
      <xdr:row>13</xdr:row>
      <xdr:rowOff>142874</xdr:rowOff>
    </xdr:to>
    <xdr:sp macro="" textlink="">
      <xdr:nvSpPr>
        <xdr:cNvPr id="2" name="TextBox 1">
          <a:extLst>
            <a:ext uri="{FF2B5EF4-FFF2-40B4-BE49-F238E27FC236}">
              <a16:creationId xmlns:a16="http://schemas.microsoft.com/office/drawing/2014/main" id="{00000000-0008-0000-3200-000002000000}"/>
            </a:ext>
          </a:extLst>
        </xdr:cNvPr>
        <xdr:cNvSpPr txBox="1"/>
      </xdr:nvSpPr>
      <xdr:spPr>
        <a:xfrm>
          <a:off x="2479357" y="1547812"/>
          <a:ext cx="5565140" cy="1071562"/>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description of the valuation policy, including how the entity decides its valuation policies and procedures and analyses changes in fair value measurements from period to period. Such items might include the frequency and methods for testing procedures of pricing models; the process for analysing changes in fair value measurements from period to period; how the entity determined that third-party information used in the fair value measurement was developed in accordance with AASB 13; and the methods used to develop and substantiate the unobservable inputs used in a fair value measurement.]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a:t>
          </a:r>
          <a:r>
            <a:rPr lang="en-AU" sz="900" b="0" baseline="0">
              <a:solidFill>
                <a:schemeClr val="dk1"/>
              </a:solidFill>
              <a:effectLst/>
              <a:latin typeface="Cambria" panose="02040503050406030204" pitchFamily="18" charset="0"/>
              <a:ea typeface="+mn-ea"/>
              <a:cs typeface="Times New Roman" panose="02020603050405020304" pitchFamily="18" charset="0"/>
            </a:rPr>
            <a:t> entities policies for determining when transfers between levels are deemed to occur]</a:t>
          </a: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oneCellAnchor>
    <xdr:from>
      <xdr:col>4</xdr:col>
      <xdr:colOff>1</xdr:colOff>
      <xdr:row>0</xdr:row>
      <xdr:rowOff>0</xdr:rowOff>
    </xdr:from>
    <xdr:ext cx="5314950" cy="402900"/>
    <xdr:sp macro="" textlink="">
      <xdr:nvSpPr>
        <xdr:cNvPr id="2" name="TextBox 1">
          <a:extLst>
            <a:ext uri="{FF2B5EF4-FFF2-40B4-BE49-F238E27FC236}">
              <a16:creationId xmlns:a16="http://schemas.microsoft.com/office/drawing/2014/main" id="{00000000-0008-0000-3300-000002000000}"/>
            </a:ext>
          </a:extLst>
        </xdr:cNvPr>
        <xdr:cNvSpPr txBox="1"/>
      </xdr:nvSpPr>
      <xdr:spPr>
        <a:xfrm>
          <a:off x="2438401" y="0"/>
          <a:ext cx="5314950" cy="402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Other information</a:t>
          </a:r>
        </a:p>
      </xdr:txBody>
    </xdr:sp>
    <xdr:clientData/>
  </xdr:oneCellAnchor>
  <xdr:twoCellAnchor>
    <xdr:from>
      <xdr:col>0</xdr:col>
      <xdr:colOff>0</xdr:colOff>
      <xdr:row>4</xdr:row>
      <xdr:rowOff>3175</xdr:rowOff>
    </xdr:from>
    <xdr:to>
      <xdr:col>3</xdr:col>
      <xdr:colOff>66675</xdr:colOff>
      <xdr:row>4</xdr:row>
      <xdr:rowOff>105767</xdr:rowOff>
    </xdr:to>
    <xdr:sp macro="" textlink="">
      <xdr:nvSpPr>
        <xdr:cNvPr id="3" name="TextBox 2">
          <a:extLst>
            <a:ext uri="{FF2B5EF4-FFF2-40B4-BE49-F238E27FC236}">
              <a16:creationId xmlns:a16="http://schemas.microsoft.com/office/drawing/2014/main" id="{00000000-0008-0000-3300-000003000000}"/>
            </a:ext>
          </a:extLst>
        </xdr:cNvPr>
        <xdr:cNvSpPr txBox="1"/>
      </xdr:nvSpPr>
      <xdr:spPr>
        <a:xfrm>
          <a:off x="0" y="76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49</xdr:row>
      <xdr:rowOff>3175</xdr:rowOff>
    </xdr:from>
    <xdr:to>
      <xdr:col>3</xdr:col>
      <xdr:colOff>66675</xdr:colOff>
      <xdr:row>49</xdr:row>
      <xdr:rowOff>105767</xdr:rowOff>
    </xdr:to>
    <xdr:sp macro="" textlink="">
      <xdr:nvSpPr>
        <xdr:cNvPr id="4" name="TextBox 3">
          <a:extLst>
            <a:ext uri="{FF2B5EF4-FFF2-40B4-BE49-F238E27FC236}">
              <a16:creationId xmlns:a16="http://schemas.microsoft.com/office/drawing/2014/main" id="{00000000-0008-0000-3300-000004000000}"/>
            </a:ext>
          </a:extLst>
        </xdr:cNvPr>
        <xdr:cNvSpPr txBox="1"/>
      </xdr:nvSpPr>
      <xdr:spPr>
        <a:xfrm>
          <a:off x="0" y="9337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33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33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7" name="TextBox 6">
          <a:extLst>
            <a:ext uri="{FF2B5EF4-FFF2-40B4-BE49-F238E27FC236}">
              <a16:creationId xmlns:a16="http://schemas.microsoft.com/office/drawing/2014/main" id="{00000000-0008-0000-3300-000007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00000000-0008-0000-3400-000002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X50A0T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00000000-0008-0000-3400-000003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4" name="TextBox 3">
          <a:extLst>
            <a:ext uri="{FF2B5EF4-FFF2-40B4-BE49-F238E27FC236}">
              <a16:creationId xmlns:a16="http://schemas.microsoft.com/office/drawing/2014/main" id="{00000000-0008-0000-3400-000004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X45A0T</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5" name="TextBox 4">
          <a:extLst>
            <a:ext uri="{FF2B5EF4-FFF2-40B4-BE49-F238E27FC236}">
              <a16:creationId xmlns:a16="http://schemas.microsoft.com/office/drawing/2014/main" id="{00000000-0008-0000-3400-000005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6" name="TextBox 5">
          <a:extLst>
            <a:ext uri="{FF2B5EF4-FFF2-40B4-BE49-F238E27FC236}">
              <a16:creationId xmlns:a16="http://schemas.microsoft.com/office/drawing/2014/main" id="{00000000-0008-0000-3400-000006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48</xdr:row>
      <xdr:rowOff>3175</xdr:rowOff>
    </xdr:from>
    <xdr:to>
      <xdr:col>3</xdr:col>
      <xdr:colOff>66675</xdr:colOff>
      <xdr:row>48</xdr:row>
      <xdr:rowOff>105767</xdr:rowOff>
    </xdr:to>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0" y="9147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2</xdr:row>
      <xdr:rowOff>99060</xdr:rowOff>
    </xdr:from>
    <xdr:to>
      <xdr:col>4</xdr:col>
      <xdr:colOff>0</xdr:colOff>
      <xdr:row>15</xdr:row>
      <xdr:rowOff>83820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93725" y="461010"/>
          <a:ext cx="6197600" cy="3042285"/>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rgbClr val="009560"/>
              </a:solidFill>
              <a:latin typeface="Cambria" panose="02040503050406030204" pitchFamily="18" charset="0"/>
              <a:cs typeface="Times New Roman" panose="02020603050405020304" pitchFamily="18" charset="0"/>
            </a:rPr>
            <a:t>STATEMENT BY THE ACCOUNTABLE AUTHORITY AND CHIEF FINANCIAL OFFICER</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the attached financial statements for the year ended 30 June </a:t>
          </a:r>
          <a:r>
            <a:rPr lang="en-AU" sz="900" b="0">
              <a:solidFill>
                <a:srgbClr val="FF0000"/>
              </a:solidFill>
              <a:latin typeface="Cambria" panose="02040503050406030204" pitchFamily="18" charset="0"/>
              <a:cs typeface="Times New Roman" panose="02020603050405020304" pitchFamily="18" charset="0"/>
            </a:rPr>
            <a:t>20x2</a:t>
          </a:r>
          <a:r>
            <a:rPr lang="en-AU" sz="900" b="0">
              <a:latin typeface="Cambria" panose="02040503050406030204" pitchFamily="18" charset="0"/>
              <a:cs typeface="Times New Roman" panose="02020603050405020304" pitchFamily="18" charset="0"/>
            </a:rPr>
            <a:t> comply with subsection 42(2) of </a:t>
          </a:r>
          <a:r>
            <a:rPr lang="en-AU" sz="900" b="0" i="0">
              <a:latin typeface="Cambria" panose="02040503050406030204" pitchFamily="18" charset="0"/>
              <a:cs typeface="Times New Roman" panose="02020603050405020304" pitchFamily="18" charset="0"/>
            </a:rPr>
            <a:t>the</a:t>
          </a:r>
          <a:r>
            <a:rPr lang="en-AU" sz="900" b="0" i="1">
              <a:latin typeface="Cambria" panose="02040503050406030204" pitchFamily="18" charset="0"/>
              <a:cs typeface="Times New Roman" panose="02020603050405020304" pitchFamily="18" charset="0"/>
            </a:rPr>
            <a:t> Public Governance, Performance and Accountability Act 2013 </a:t>
          </a:r>
          <a:r>
            <a:rPr lang="en-AU" sz="900" b="0">
              <a:latin typeface="Cambria" panose="02040503050406030204" pitchFamily="18" charset="0"/>
              <a:cs typeface="Times New Roman" panose="02020603050405020304" pitchFamily="18" charset="0"/>
            </a:rPr>
            <a:t>(PGPA Act), and are based on properly maintained financial records as per subsection 41(2) of the PGPA Act.</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at the date of this statement, there are reasonable grounds to believe that the non-corporate</a:t>
          </a:r>
          <a:r>
            <a:rPr lang="en-AU" sz="900" b="0" baseline="0">
              <a:latin typeface="Cambria" panose="02040503050406030204" pitchFamily="18" charset="0"/>
              <a:cs typeface="Times New Roman" panose="02020603050405020304" pitchFamily="18" charset="0"/>
            </a:rPr>
            <a:t> </a:t>
          </a:r>
          <a:r>
            <a:rPr lang="en-AU" sz="900" b="0">
              <a:latin typeface="Cambria" panose="02040503050406030204" pitchFamily="18" charset="0"/>
              <a:cs typeface="Times New Roman" panose="02020603050405020304" pitchFamily="18" charset="0"/>
            </a:rPr>
            <a:t>Commonwealth entity will be able to pay its debts as and when they fall due.</a:t>
          </a: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Signed..........</a:t>
          </a: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[Name]</a:t>
          </a:r>
        </a:p>
        <a:p>
          <a:pPr marL="0" indent="0"/>
          <a:r>
            <a:rPr lang="en-AU" sz="900" b="0">
              <a:solidFill>
                <a:schemeClr val="dk1"/>
              </a:solidFill>
              <a:latin typeface="Cambria" panose="02040503050406030204" pitchFamily="18" charset="0"/>
              <a:ea typeface="+mn-ea"/>
              <a:cs typeface="Times New Roman" panose="02020603050405020304" pitchFamily="18" charset="0"/>
            </a:rPr>
            <a:t>Accountable Authority</a:t>
          </a: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[Date]</a:t>
          </a:r>
        </a:p>
      </xdr:txBody>
    </xdr:sp>
    <xdr:clientData/>
  </xdr:twoCellAnchor>
  <xdr:twoCellAnchor>
    <xdr:from>
      <xdr:col>1</xdr:col>
      <xdr:colOff>12700</xdr:colOff>
      <xdr:row>18</xdr:row>
      <xdr:rowOff>76200</xdr:rowOff>
    </xdr:from>
    <xdr:to>
      <xdr:col>4</xdr:col>
      <xdr:colOff>0</xdr:colOff>
      <xdr:row>32</xdr:row>
      <xdr:rowOff>152400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93725" y="4038600"/>
          <a:ext cx="6197600" cy="3438525"/>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rgbClr val="009560"/>
              </a:solidFill>
              <a:latin typeface="Cambria" panose="02040503050406030204" pitchFamily="18" charset="0"/>
              <a:cs typeface="Times New Roman" panose="02020603050405020304" pitchFamily="18" charset="0"/>
            </a:rPr>
            <a:t>STATEMENT BY THE ACCOUNTABLE AUTHORITY,</a:t>
          </a:r>
          <a:r>
            <a:rPr lang="en-AU" sz="900" b="1" baseline="0">
              <a:solidFill>
                <a:srgbClr val="009560"/>
              </a:solidFill>
              <a:latin typeface="Cambria" panose="02040503050406030204" pitchFamily="18" charset="0"/>
              <a:cs typeface="Times New Roman" panose="02020603050405020304" pitchFamily="18" charset="0"/>
            </a:rPr>
            <a:t> CHIEF EXECUTIVE</a:t>
          </a:r>
          <a:r>
            <a:rPr lang="en-AU" sz="900" b="1">
              <a:solidFill>
                <a:srgbClr val="009560"/>
              </a:solidFill>
              <a:latin typeface="Cambria" panose="02040503050406030204" pitchFamily="18" charset="0"/>
              <a:cs typeface="Times New Roman" panose="02020603050405020304" pitchFamily="18" charset="0"/>
            </a:rPr>
            <a:t> AND CHIEF FINANCIAL OFFICER</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the attached financial statements for the year ended 30 June </a:t>
          </a:r>
          <a:r>
            <a:rPr lang="en-AU" sz="900" b="0">
              <a:solidFill>
                <a:srgbClr val="FF0000"/>
              </a:solidFill>
              <a:latin typeface="Cambria" panose="02040503050406030204" pitchFamily="18" charset="0"/>
              <a:cs typeface="Times New Roman" panose="02020603050405020304" pitchFamily="18" charset="0"/>
            </a:rPr>
            <a:t>20x2</a:t>
          </a:r>
          <a:r>
            <a:rPr lang="en-AU" sz="900" b="0">
              <a:latin typeface="Cambria" panose="02040503050406030204" pitchFamily="18" charset="0"/>
              <a:cs typeface="Times New Roman" panose="02020603050405020304" pitchFamily="18" charset="0"/>
            </a:rPr>
            <a:t> comply with subsection 42(2) of the </a:t>
          </a:r>
          <a:r>
            <a:rPr lang="en-AU" sz="900" b="0" i="1">
              <a:latin typeface="Cambria" panose="02040503050406030204" pitchFamily="18" charset="0"/>
              <a:cs typeface="Times New Roman" panose="02020603050405020304" pitchFamily="18" charset="0"/>
            </a:rPr>
            <a:t>Public Governance, Performance and Accountability Act 2013</a:t>
          </a:r>
          <a:r>
            <a:rPr lang="en-AU" sz="900" b="0">
              <a:latin typeface="Cambria" panose="02040503050406030204" pitchFamily="18" charset="0"/>
              <a:cs typeface="Times New Roman" panose="02020603050405020304" pitchFamily="18" charset="0"/>
            </a:rPr>
            <a:t> (PGPA Act), and are based on properly maintained financial records as per subsection 41(2) of the PGPA Act.</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at the date of this statement, there are reasonable grounds to believe that the corporate Commonwealth entity will be able to pay its debts as and when they fall due.</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This statement is made in accordance with a resolution of the directors.	</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Signed..........</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[Name]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Accountable Authority</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[Date]</a:t>
          </a:r>
        </a:p>
        <a:p>
          <a:endParaRPr lang="en-AU" sz="900" b="0">
            <a:latin typeface="Cambria" panose="02040503050406030204" pitchFamily="18" charset="0"/>
            <a:cs typeface="Times New Roman" panose="02020603050405020304" pitchFamily="18" charset="0"/>
          </a:endParaRPr>
        </a:p>
      </xdr:txBody>
    </xdr:sp>
    <xdr:clientData/>
  </xdr:twoCellAnchor>
  <xdr:oneCellAnchor>
    <xdr:from>
      <xdr:col>2</xdr:col>
      <xdr:colOff>541020</xdr:colOff>
      <xdr:row>9</xdr:row>
      <xdr:rowOff>152400</xdr:rowOff>
    </xdr:from>
    <xdr:ext cx="1539240" cy="107632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617595" y="2486025"/>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1</xdr:col>
      <xdr:colOff>1529080</xdr:colOff>
      <xdr:row>27</xdr:row>
      <xdr:rowOff>22860</xdr:rowOff>
    </xdr:from>
    <xdr:ext cx="1539240" cy="107632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110105" y="644271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2</xdr:col>
      <xdr:colOff>614680</xdr:colOff>
      <xdr:row>27</xdr:row>
      <xdr:rowOff>22860</xdr:rowOff>
    </xdr:from>
    <xdr:ext cx="1539240" cy="107632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691255" y="644271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3</xdr:col>
      <xdr:colOff>972820</xdr:colOff>
      <xdr:row>27</xdr:row>
      <xdr:rowOff>7620</xdr:rowOff>
    </xdr:from>
    <xdr:ext cx="1539240" cy="107632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335270" y="642747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wsDr>
</file>

<file path=xl/drawings/drawing50.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36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209550</xdr:colOff>
      <xdr:row>39</xdr:row>
      <xdr:rowOff>41910</xdr:rowOff>
    </xdr:from>
    <xdr:to>
      <xdr:col>10</xdr:col>
      <xdr:colOff>1851660</xdr:colOff>
      <xdr:row>43</xdr:row>
      <xdr:rowOff>76200</xdr:rowOff>
    </xdr:to>
    <xdr:sp macro="" textlink="">
      <xdr:nvSpPr>
        <xdr:cNvPr id="2" name="Rounded Rectangular Callout 1">
          <a:extLst>
            <a:ext uri="{FF2B5EF4-FFF2-40B4-BE49-F238E27FC236}">
              <a16:creationId xmlns:a16="http://schemas.microsoft.com/office/drawing/2014/main" id="{00000000-0008-0000-0600-000002000000}"/>
            </a:ext>
          </a:extLst>
        </xdr:cNvPr>
        <xdr:cNvSpPr/>
      </xdr:nvSpPr>
      <xdr:spPr>
        <a:xfrm rot="10800000" flipH="1" flipV="1">
          <a:off x="6981825" y="5985510"/>
          <a:ext cx="1613535" cy="94869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Where applicable, entities should include totals</a:t>
          </a:r>
          <a:r>
            <a:rPr lang="en-AU" sz="900" b="1" baseline="0">
              <a:solidFill>
                <a:sysClr val="windowText" lastClr="000000"/>
              </a:solidFill>
            </a:rPr>
            <a:t> for non-controlling interests e.g. "</a:t>
          </a:r>
          <a:r>
            <a:rPr lang="en-AU" sz="900" b="1">
              <a:solidFill>
                <a:sysClr val="windowText" lastClr="000000"/>
              </a:solidFill>
            </a:rPr>
            <a:t>Surplus/(Deficit) attributable to non-controlling interests"</a:t>
          </a:r>
        </a:p>
      </xdr:txBody>
    </xdr:sp>
    <xdr:clientData/>
  </xdr:twoCellAnchor>
  <xdr:twoCellAnchor>
    <xdr:from>
      <xdr:col>4</xdr:col>
      <xdr:colOff>7619</xdr:colOff>
      <xdr:row>64</xdr:row>
      <xdr:rowOff>10887</xdr:rowOff>
    </xdr:from>
    <xdr:to>
      <xdr:col>10</xdr:col>
      <xdr:colOff>7774</xdr:colOff>
      <xdr:row>69</xdr:row>
      <xdr:rowOff>75112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7294" y="11164662"/>
          <a:ext cx="5562755" cy="10072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Budget Variances Commentary</a:t>
          </a:r>
        </a:p>
        <a:p>
          <a:endParaRPr lang="en-AU" sz="900" b="1" i="1" u="sng">
            <a:solidFill>
              <a:schemeClr val="dk1"/>
            </a:solidFill>
            <a:effectLst/>
            <a:latin typeface="Cambria" panose="02040503050406030204" pitchFamily="18" charset="0"/>
            <a:ea typeface="+mn-ea"/>
            <a:cs typeface="Times New Roman" panose="02020603050405020304" pitchFamily="18" charset="0"/>
          </a:endParaRPr>
        </a:p>
        <a:p>
          <a:r>
            <a:rPr lang="en-AU" sz="900" b="1" i="0" u="none">
              <a:solidFill>
                <a:schemeClr val="dk1"/>
              </a:solidFill>
              <a:effectLst/>
              <a:latin typeface="Cambria" panose="02040503050406030204" pitchFamily="18" charset="0"/>
              <a:ea typeface="+mn-ea"/>
              <a:cs typeface="Times New Roman" panose="02020603050405020304" pitchFamily="18" charset="0"/>
            </a:rPr>
            <a:t>Statement of Comprehensive Income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br>
            <a:rPr lang="en-AU" sz="900" i="0" u="none">
              <a:solidFill>
                <a:schemeClr val="dk1"/>
              </a:solidFill>
              <a:effectLst/>
              <a:latin typeface="Cambria" panose="02040503050406030204" pitchFamily="18" charset="0"/>
              <a:ea typeface="Cambria" panose="02040503050406030204" pitchFamily="18" charset="0"/>
              <a:cs typeface="+mn-cs"/>
            </a:rPr>
          </a:br>
          <a:r>
            <a:rPr lang="en-AU" sz="900" i="0" u="none">
              <a:solidFill>
                <a:schemeClr val="dk1"/>
              </a:solidFill>
              <a:effectLst/>
              <a:latin typeface="Cambria" panose="02040503050406030204" pitchFamily="18" charset="0"/>
              <a:ea typeface="Cambria" panose="02040503050406030204" pitchFamily="18" charset="0"/>
              <a:cs typeface="+mn-cs"/>
            </a:rPr>
            <a:t>[Example:</a:t>
          </a:r>
          <a:r>
            <a:rPr lang="en-AU" sz="900" i="0" u="none" baseline="0">
              <a:solidFill>
                <a:schemeClr val="dk1"/>
              </a:solidFill>
              <a:effectLst/>
              <a:latin typeface="Cambria" panose="02040503050406030204" pitchFamily="18" charset="0"/>
              <a:ea typeface="Cambria" panose="02040503050406030204" pitchFamily="18" charset="0"/>
              <a:cs typeface="+mn-cs"/>
            </a:rPr>
            <a:t> </a:t>
          </a:r>
          <a:r>
            <a:rPr lang="en-AU" sz="900" i="0" u="none">
              <a:solidFill>
                <a:schemeClr val="dk1"/>
              </a:solidFill>
              <a:effectLst/>
              <a:latin typeface="Cambria" panose="02040503050406030204" pitchFamily="18" charset="0"/>
              <a:ea typeface="Cambria" panose="02040503050406030204" pitchFamily="18" charset="0"/>
              <a:cs typeface="+mn-cs"/>
            </a:rPr>
            <a:t>The variance primarily relates to the transition to AASB 16 Leases, effective 1 January 2019, the budget estimates were updated to reflect this standard in the subsequent budget rounds.]</a:t>
          </a:r>
        </a:p>
      </xdr:txBody>
    </xdr:sp>
    <xdr:clientData/>
  </xdr:twoCellAnchor>
  <xdr:twoCellAnchor>
    <xdr:from>
      <xdr:col>10</xdr:col>
      <xdr:colOff>213360</xdr:colOff>
      <xdr:row>19</xdr:row>
      <xdr:rowOff>99059</xdr:rowOff>
    </xdr:from>
    <xdr:to>
      <xdr:col>10</xdr:col>
      <xdr:colOff>1855470</xdr:colOff>
      <xdr:row>28</xdr:row>
      <xdr:rowOff>44823</xdr:rowOff>
    </xdr:to>
    <xdr:sp macro="" textlink="">
      <xdr:nvSpPr>
        <xdr:cNvPr id="4" name="Rounded Rectangular Callout 1">
          <a:extLst>
            <a:ext uri="{FF2B5EF4-FFF2-40B4-BE49-F238E27FC236}">
              <a16:creationId xmlns:a16="http://schemas.microsoft.com/office/drawing/2014/main" id="{00000000-0008-0000-0600-000004000000}"/>
            </a:ext>
          </a:extLst>
        </xdr:cNvPr>
        <xdr:cNvSpPr/>
      </xdr:nvSpPr>
      <xdr:spPr>
        <a:xfrm rot="10800000" flipH="1" flipV="1">
          <a:off x="6985635" y="3185159"/>
          <a:ext cx="1604010" cy="1203064"/>
        </a:xfrm>
        <a:prstGeom prst="wedgeRectCallout">
          <a:avLst>
            <a:gd name="adj1" fmla="val -60735"/>
            <a:gd name="adj2" fmla="val -33686"/>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Where applicable,</a:t>
          </a:r>
          <a:r>
            <a:rPr lang="en-AU" sz="900" b="1" baseline="0">
              <a:solidFill>
                <a:sysClr val="windowText" lastClr="000000"/>
              </a:solidFill>
            </a:rPr>
            <a:t> entities should include additional line items as required by the AASB 101.82 specific to the entity</a:t>
          </a:r>
          <a:r>
            <a:rPr lang="en-AU" sz="900" b="1">
              <a:solidFill>
                <a:sysClr val="windowText" lastClr="000000"/>
              </a:solidFill>
            </a:rPr>
            <a:t>. e.g. losses on derecognition</a:t>
          </a:r>
          <a:r>
            <a:rPr lang="en-AU" sz="900" b="1" baseline="0">
              <a:solidFill>
                <a:sysClr val="windowText" lastClr="000000"/>
              </a:solidFill>
            </a:rPr>
            <a:t> of financial assets reclassified from amortised cost.</a:t>
          </a:r>
          <a:endParaRPr lang="en-AU" sz="9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30480</xdr:colOff>
      <xdr:row>64</xdr:row>
      <xdr:rowOff>7620</xdr:rowOff>
    </xdr:from>
    <xdr:to>
      <xdr:col>9</xdr:col>
      <xdr:colOff>716280</xdr:colOff>
      <xdr:row>68</xdr:row>
      <xdr:rowOff>7620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49680" y="9770745"/>
          <a:ext cx="5324475" cy="9144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Budget Variances Commentary</a:t>
          </a:r>
        </a:p>
        <a:p>
          <a:endParaRPr lang="en-AU" sz="900" b="1" i="1" u="sng">
            <a:solidFill>
              <a:schemeClr val="dk1"/>
            </a:solidFill>
            <a:effectLst/>
            <a:latin typeface="Cambria" panose="02040503050406030204" pitchFamily="18" charset="0"/>
            <a:ea typeface="+mn-ea"/>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Statement of Financial Position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73" name="Label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74" name="Label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76" name="Label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77" name="Label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78" name="Label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79" name="Label 7" hidden="1">
              <a:extLst>
                <a:ext uri="{63B3BB69-23CF-44E3-9099-C40C66FF867C}">
                  <a14:compatExt spid="_x0000_s3079"/>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0" name="Label 8" hidden="1">
              <a:extLst>
                <a:ext uri="{63B3BB69-23CF-44E3-9099-C40C66FF867C}">
                  <a14:compatExt spid="_x0000_s3080"/>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1" name="Label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xdr:twoCellAnchor>
    <xdr:from>
      <xdr:col>10</xdr:col>
      <xdr:colOff>215516</xdr:colOff>
      <xdr:row>13</xdr:row>
      <xdr:rowOff>23091</xdr:rowOff>
    </xdr:from>
    <xdr:to>
      <xdr:col>13</xdr:col>
      <xdr:colOff>28826</xdr:colOff>
      <xdr:row>19</xdr:row>
      <xdr:rowOff>103947</xdr:rowOff>
    </xdr:to>
    <xdr:sp macro="" textlink="">
      <xdr:nvSpPr>
        <xdr:cNvPr id="3" name="Rounded Rectangular Callout 1">
          <a:extLst>
            <a:ext uri="{FF2B5EF4-FFF2-40B4-BE49-F238E27FC236}">
              <a16:creationId xmlns:a16="http://schemas.microsoft.com/office/drawing/2014/main" id="{00000000-0008-0000-0700-000003000000}"/>
            </a:ext>
          </a:extLst>
        </xdr:cNvPr>
        <xdr:cNvSpPr/>
      </xdr:nvSpPr>
      <xdr:spPr>
        <a:xfrm rot="10800000" flipH="1" flipV="1">
          <a:off x="6825866" y="2299566"/>
          <a:ext cx="1670685" cy="909531"/>
        </a:xfrm>
        <a:prstGeom prst="wedgeRectCallout">
          <a:avLst>
            <a:gd name="adj1" fmla="val -60735"/>
            <a:gd name="adj2" fmla="val -33686"/>
          </a:avLst>
        </a:prstGeom>
        <a:solidFill>
          <a:srgbClr val="A3DBE8"/>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Entities that have PPE under operating leases will need to manually add the balances disclosed in second table in</a:t>
          </a:r>
          <a:r>
            <a:rPr lang="en-AU" sz="900" b="1" baseline="0">
              <a:solidFill>
                <a:sysClr val="windowText" lastClr="000000"/>
              </a:solidFill>
            </a:rPr>
            <a:t> Note FPOPPE3.2</a:t>
          </a:r>
          <a:endParaRPr lang="en-AU" sz="9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2" name="Label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83" name="Label 11" hidden="1">
              <a:extLst>
                <a:ext uri="{63B3BB69-23CF-44E3-9099-C40C66FF867C}">
                  <a14:compatExt spid="_x0000_s3083"/>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84" name="Label 12" hidden="1">
              <a:extLst>
                <a:ext uri="{63B3BB69-23CF-44E3-9099-C40C66FF867C}">
                  <a14:compatExt spid="_x0000_s3084"/>
                </a:ext>
                <a:ext uri="{FF2B5EF4-FFF2-40B4-BE49-F238E27FC236}">
                  <a16:creationId xmlns:a16="http://schemas.microsoft.com/office/drawing/2014/main" id="{00000000-0008-0000-07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5" name="Label 13" hidden="1">
              <a:extLst>
                <a:ext uri="{63B3BB69-23CF-44E3-9099-C40C66FF867C}">
                  <a14:compatExt spid="_x0000_s3085"/>
                </a:ext>
                <a:ext uri="{FF2B5EF4-FFF2-40B4-BE49-F238E27FC236}">
                  <a16:creationId xmlns:a16="http://schemas.microsoft.com/office/drawing/2014/main" id="{00000000-0008-0000-0700-00000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6" name="Label 14" hidden="1">
              <a:extLst>
                <a:ext uri="{63B3BB69-23CF-44E3-9099-C40C66FF867C}">
                  <a14:compatExt spid="_x0000_s3086"/>
                </a:ext>
                <a:ext uri="{FF2B5EF4-FFF2-40B4-BE49-F238E27FC236}">
                  <a16:creationId xmlns:a16="http://schemas.microsoft.com/office/drawing/2014/main" id="{00000000-0008-0000-0700-00000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7" name="Label 15" hidden="1">
              <a:extLst>
                <a:ext uri="{63B3BB69-23CF-44E3-9099-C40C66FF867C}">
                  <a14:compatExt spid="_x0000_s3087"/>
                </a:ext>
                <a:ext uri="{FF2B5EF4-FFF2-40B4-BE49-F238E27FC236}">
                  <a16:creationId xmlns:a16="http://schemas.microsoft.com/office/drawing/2014/main" id="{00000000-0008-0000-0700-00000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88" name="Label 16" hidden="1">
              <a:extLst>
                <a:ext uri="{63B3BB69-23CF-44E3-9099-C40C66FF867C}">
                  <a14:compatExt spid="_x0000_s3088"/>
                </a:ext>
                <a:ext uri="{FF2B5EF4-FFF2-40B4-BE49-F238E27FC236}">
                  <a16:creationId xmlns:a16="http://schemas.microsoft.com/office/drawing/2014/main" id="{00000000-0008-0000-0700-00001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89" name="Label 17" hidden="1">
              <a:extLst>
                <a:ext uri="{63B3BB69-23CF-44E3-9099-C40C66FF867C}">
                  <a14:compatExt spid="_x0000_s3089"/>
                </a:ext>
                <a:ext uri="{FF2B5EF4-FFF2-40B4-BE49-F238E27FC236}">
                  <a16:creationId xmlns:a16="http://schemas.microsoft.com/office/drawing/2014/main" id="{00000000-0008-0000-0700-00001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0" name="Label 18" hidden="1">
              <a:extLst>
                <a:ext uri="{63B3BB69-23CF-44E3-9099-C40C66FF867C}">
                  <a14:compatExt spid="_x0000_s3090"/>
                </a:ext>
                <a:ext uri="{FF2B5EF4-FFF2-40B4-BE49-F238E27FC236}">
                  <a16:creationId xmlns:a16="http://schemas.microsoft.com/office/drawing/2014/main" id="{00000000-0008-0000-0700-00001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1" name="Label 19" hidden="1">
              <a:extLst>
                <a:ext uri="{63B3BB69-23CF-44E3-9099-C40C66FF867C}">
                  <a14:compatExt spid="_x0000_s3091"/>
                </a:ext>
                <a:ext uri="{FF2B5EF4-FFF2-40B4-BE49-F238E27FC236}">
                  <a16:creationId xmlns:a16="http://schemas.microsoft.com/office/drawing/2014/main" id="{00000000-0008-0000-0700-00001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92" name="Label 20" hidden="1">
              <a:extLst>
                <a:ext uri="{63B3BB69-23CF-44E3-9099-C40C66FF867C}">
                  <a14:compatExt spid="_x0000_s3092"/>
                </a:ext>
                <a:ext uri="{FF2B5EF4-FFF2-40B4-BE49-F238E27FC236}">
                  <a16:creationId xmlns:a16="http://schemas.microsoft.com/office/drawing/2014/main" id="{00000000-0008-0000-0700-00001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93" name="Label 21" hidden="1">
              <a:extLst>
                <a:ext uri="{63B3BB69-23CF-44E3-9099-C40C66FF867C}">
                  <a14:compatExt spid="_x0000_s3093"/>
                </a:ext>
                <a:ext uri="{FF2B5EF4-FFF2-40B4-BE49-F238E27FC236}">
                  <a16:creationId xmlns:a16="http://schemas.microsoft.com/office/drawing/2014/main" id="{00000000-0008-0000-0700-00001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4" name="Label 22" hidden="1">
              <a:extLst>
                <a:ext uri="{63B3BB69-23CF-44E3-9099-C40C66FF867C}">
                  <a14:compatExt spid="_x0000_s3094"/>
                </a:ext>
                <a:ext uri="{FF2B5EF4-FFF2-40B4-BE49-F238E27FC236}">
                  <a16:creationId xmlns:a16="http://schemas.microsoft.com/office/drawing/2014/main" id="{00000000-0008-0000-0700-00001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5" name="Label 23" hidden="1">
              <a:extLst>
                <a:ext uri="{63B3BB69-23CF-44E3-9099-C40C66FF867C}">
                  <a14:compatExt spid="_x0000_s3095"/>
                </a:ext>
                <a:ext uri="{FF2B5EF4-FFF2-40B4-BE49-F238E27FC236}">
                  <a16:creationId xmlns:a16="http://schemas.microsoft.com/office/drawing/2014/main" id="{00000000-0008-0000-0700-00001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6" name="Label 24" hidden="1">
              <a:extLst>
                <a:ext uri="{63B3BB69-23CF-44E3-9099-C40C66FF867C}">
                  <a14:compatExt spid="_x0000_s3096"/>
                </a:ext>
                <a:ext uri="{FF2B5EF4-FFF2-40B4-BE49-F238E27FC236}">
                  <a16:creationId xmlns:a16="http://schemas.microsoft.com/office/drawing/2014/main" id="{00000000-0008-0000-07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23</xdr:row>
          <xdr:rowOff>0</xdr:rowOff>
        </xdr:from>
        <xdr:to>
          <xdr:col>5</xdr:col>
          <xdr:colOff>137160</xdr:colOff>
          <xdr:row>23</xdr:row>
          <xdr:rowOff>0</xdr:rowOff>
        </xdr:to>
        <xdr:sp macro="" textlink="">
          <xdr:nvSpPr>
            <xdr:cNvPr id="3097" name="Label 25" hidden="1">
              <a:extLst>
                <a:ext uri="{63B3BB69-23CF-44E3-9099-C40C66FF867C}">
                  <a14:compatExt spid="_x0000_s3097"/>
                </a:ext>
                <a:ext uri="{FF2B5EF4-FFF2-40B4-BE49-F238E27FC236}">
                  <a16:creationId xmlns:a16="http://schemas.microsoft.com/office/drawing/2014/main" id="{00000000-0008-0000-07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8" name="Label 26" hidden="1">
              <a:extLst>
                <a:ext uri="{63B3BB69-23CF-44E3-9099-C40C66FF867C}">
                  <a14:compatExt spid="_x0000_s3098"/>
                </a:ext>
                <a:ext uri="{FF2B5EF4-FFF2-40B4-BE49-F238E27FC236}">
                  <a16:creationId xmlns:a16="http://schemas.microsoft.com/office/drawing/2014/main" id="{00000000-0008-0000-0700-00001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32</xdr:row>
          <xdr:rowOff>0</xdr:rowOff>
        </xdr:from>
        <xdr:to>
          <xdr:col>5</xdr:col>
          <xdr:colOff>137160</xdr:colOff>
          <xdr:row>32</xdr:row>
          <xdr:rowOff>0</xdr:rowOff>
        </xdr:to>
        <xdr:sp macro="" textlink="">
          <xdr:nvSpPr>
            <xdr:cNvPr id="3099" name="Label 27" hidden="1">
              <a:extLst>
                <a:ext uri="{63B3BB69-23CF-44E3-9099-C40C66FF867C}">
                  <a14:compatExt spid="_x0000_s3099"/>
                </a:ext>
                <a:ext uri="{FF2B5EF4-FFF2-40B4-BE49-F238E27FC236}">
                  <a16:creationId xmlns:a16="http://schemas.microsoft.com/office/drawing/2014/main" id="{00000000-0008-0000-0700-00001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9525</xdr:colOff>
      <xdr:row>107</xdr:row>
      <xdr:rowOff>19050</xdr:rowOff>
    </xdr:from>
    <xdr:to>
      <xdr:col>10</xdr:col>
      <xdr:colOff>28575</xdr:colOff>
      <xdr:row>117</xdr:row>
      <xdr:rowOff>152400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76350" y="16449675"/>
          <a:ext cx="5410200" cy="19431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Cambria" panose="02040503050406030204" pitchFamily="18" charset="0"/>
              <a:cs typeface="+mn-cs"/>
            </a:rPr>
            <a:t>Equity Injections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Amounts appropriated which are designated as ‘equity injections’ for a year (less any formal reductions) and Departmental Capital Budgets (DCBs) are recognised directly in contributed equity in that year.</a:t>
          </a:r>
        </a:p>
        <a:p>
          <a:r>
            <a:rPr lang="en-AU" sz="900" i="1" u="none" strike="noStrike">
              <a:solidFill>
                <a:schemeClr val="dk1"/>
              </a:solidFill>
              <a:effectLst/>
              <a:latin typeface="Cambria" panose="02040503050406030204" pitchFamily="18" charset="0"/>
              <a:ea typeface="Cambria" panose="02040503050406030204" pitchFamily="18" charset="0"/>
              <a:cs typeface="+mn-cs"/>
            </a:rPr>
            <a:t>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i="1" u="sng">
              <a:solidFill>
                <a:schemeClr val="dk1"/>
              </a:solidFill>
              <a:effectLst/>
              <a:latin typeface="Cambria" panose="02040503050406030204" pitchFamily="18" charset="0"/>
              <a:ea typeface="Cambria" panose="02040503050406030204" pitchFamily="18" charset="0"/>
              <a:cs typeface="+mn-cs"/>
            </a:rPr>
            <a:t>Restructuring of Administrative Arrangements</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Net assets received from or relinquished to another Government entity under a restructuring of administrative arrangements are adjusted at their book value directly against contributed equity.</a:t>
          </a:r>
        </a:p>
        <a:p>
          <a:r>
            <a:rPr lang="en-AU" sz="900" i="1" u="none" strike="noStrike">
              <a:solidFill>
                <a:schemeClr val="dk1"/>
              </a:solidFill>
              <a:effectLst/>
              <a:latin typeface="Cambria" panose="02040503050406030204" pitchFamily="18" charset="0"/>
              <a:ea typeface="Cambria" panose="02040503050406030204" pitchFamily="18" charset="0"/>
              <a:cs typeface="+mn-cs"/>
            </a:rPr>
            <a:t>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i="1" u="sng">
              <a:solidFill>
                <a:schemeClr val="dk1"/>
              </a:solidFill>
              <a:effectLst/>
              <a:latin typeface="Cambria" panose="02040503050406030204" pitchFamily="18" charset="0"/>
              <a:ea typeface="Cambria" panose="02040503050406030204" pitchFamily="18" charset="0"/>
              <a:cs typeface="+mn-cs"/>
            </a:rPr>
            <a:t>Other Distributions to Owners</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The FRR require that distributions to owners be debited to contributed equity unless it is in the nature of a dividend.  In 20X1-X2, by agreement with the Department of Finance, the entity [……].</a:t>
          </a:r>
        </a:p>
      </xdr:txBody>
    </xdr:sp>
    <xdr:clientData/>
  </xdr:twoCellAnchor>
  <xdr:twoCellAnchor>
    <xdr:from>
      <xdr:col>4</xdr:col>
      <xdr:colOff>12700</xdr:colOff>
      <xdr:row>118</xdr:row>
      <xdr:rowOff>129540</xdr:rowOff>
    </xdr:from>
    <xdr:to>
      <xdr:col>10</xdr:col>
      <xdr:colOff>0</xdr:colOff>
      <xdr:row>122</xdr:row>
      <xdr:rowOff>129540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279525" y="18550890"/>
          <a:ext cx="5378450" cy="93345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Budget Variances Commentary</a:t>
          </a:r>
        </a:p>
        <a:p>
          <a:endParaRPr lang="en-AU" sz="900" b="1" i="0" u="none">
            <a:latin typeface="Cambria" panose="02040503050406030204" pitchFamily="18" charset="0"/>
            <a:ea typeface="Cambria" panose="02040503050406030204" pitchFamily="18" charset="0"/>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Statement of Changes in Equity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45720</xdr:colOff>
      <xdr:row>65</xdr:row>
      <xdr:rowOff>129540</xdr:rowOff>
    </xdr:from>
    <xdr:to>
      <xdr:col>10</xdr:col>
      <xdr:colOff>0</xdr:colOff>
      <xdr:row>69</xdr:row>
      <xdr:rowOff>129540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65529" y="11181853"/>
          <a:ext cx="5308158" cy="689113"/>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Budget Variances Commentary</a:t>
          </a:r>
        </a:p>
        <a:p>
          <a:endParaRPr lang="en-AU" sz="900" b="1" i="0" u="none">
            <a:latin typeface="Cambria" panose="02040503050406030204" pitchFamily="18" charset="0"/>
            <a:ea typeface="Cambria" panose="02040503050406030204" pitchFamily="18" charset="0"/>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Cash Flow Statement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2C0D07-9776-45CF-BDCE-22382021D5DB}" name="TBLStructure" displayName="TBLStructure" ref="A1:Q161" totalsRowShown="0" headerRowDxfId="25" dataDxfId="24">
  <autoFilter ref="A1:Q161" xr:uid="{00000000-0009-0000-0100-000001000000}"/>
  <tableColumns count="17">
    <tableColumn id="12" xr3:uid="{F0F3C403-8881-44C3-AFB6-FD30A7B97CFD}" name="Model Reference" dataDxfId="23"/>
    <tableColumn id="1" xr3:uid="{E600427A-838A-4D74-B968-6679F40D6947}" name="Section" dataDxfId="22"/>
    <tableColumn id="2" xr3:uid="{36A63AD5-1C6A-40B3-84F7-23ACF711B093}" name="Number" dataDxfId="21">
      <calculatedColumnFormula>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calculatedColumnFormula>
    </tableColumn>
    <tableColumn id="3" xr3:uid="{9DF0D01F-5B55-403D-98E2-45C0387B25A0}" name="Sub-category" dataDxfId="20"/>
    <tableColumn id="4" xr3:uid="{672F3372-84E8-453A-AE5E-FD27CB9FC9E8}" name="Sub Number" dataDxfId="19">
      <calculatedColumnFormula>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calculatedColumnFormula>
    </tableColumn>
    <tableColumn id="5" xr3:uid="{DF45312E-BC97-4C9C-9056-D4C635EFFC84}" name="Note Title" dataDxfId="18"/>
    <tableColumn id="6" xr3:uid="{25532E0D-FDF1-4BB3-B2DA-2A8A89D02930}" name="Note Reference" dataDxfId="17">
      <calculatedColumnFormula>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calculatedColumnFormula>
    </tableColumn>
    <tableColumn id="14" xr3:uid="{9F041B2E-14FA-41D8-976F-A09F95FF66B5}" name="Full Note Ref" dataDxfId="16">
      <calculatedColumnFormula>IF(TBLStructure[[#This Row],[Section]]="Primary",TBLStructure[[#This Row],[Note Title]],TBLStructure[[#This Row],[Number]]&amp;"."&amp;TBLStructure[[#This Row],[Sub Number]]&amp;TBLStructure[[#This Row],[Note Reference]])</calculatedColumnFormula>
    </tableColumn>
    <tableColumn id="7" xr3:uid="{BAF7C430-8D30-4906-8C60-B14DCC5DCE4B}" name="Full Note Title" dataDxfId="15">
      <calculatedColumnFormula>IF(TBLStructure[[#This Row],[Section]]="Primary",TBLStructure[[#This Row],[Note Title]],TBLStructure[[#This Row],[Full Note Ref]]&amp; ": " &amp; TBLStructure[[#This Row],[Note Title]])</calculatedColumnFormula>
    </tableColumn>
    <tableColumn id="8" xr3:uid="{534EE11A-F0E8-4739-B000-58C2FAA7314C}" name="Use Note" dataDxfId="14"/>
    <tableColumn id="11" xr3:uid="{8AE0AFF7-81D3-4DBB-86BD-EC6E74A89163}" name="Sheet Ref" dataDxfId="13"/>
    <tableColumn id="10" xr3:uid="{3909658B-5971-4A15-A33E-5C6E9A350B5E}" name="Control Type" dataDxfId="12"/>
    <tableColumn id="9" xr3:uid="{C23045F0-3812-412F-8FF8-1FBB7E19616C}" name="Sheet Name" dataDxfId="11">
      <calculatedColumnFormula>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calculatedColumnFormula>
    </tableColumn>
    <tableColumn id="15" xr3:uid="{2FD15482-8592-45F6-AB27-16F04A8C05A3}" name="Current Sheet Name" dataDxfId="10"/>
    <tableColumn id="16" xr3:uid="{EBBFFA8C-FFC4-4F3A-8A6E-A8E584DBA893}" name="IsSame" dataDxfId="9">
      <calculatedColumnFormula>TBLStructure[[#This Row],[Current Sheet Name]]=TBLStructure[[#This Row],[Sheet Name]]</calculatedColumnFormula>
    </tableColumn>
    <tableColumn id="13" xr3:uid="{4C28E021-3285-48D4-A847-826E69B8C0AB}" name="Page Orientation" dataDxfId="8"/>
    <tableColumn id="17" xr3:uid="{3EC7FDA0-EFB7-4E65-88A1-9CED1171BFA6}" name="Tier" dataDxfId="7"/>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3.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customProperty" Target="../customProperty4.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customProperty" Target="../customProperty5.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customProperty" Target="../customProperty6.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customProperty" Target="../customProperty7.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customProperty" Target="../customProperty8.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customProperty" Target="../customProperty9.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customProperty" Target="../customProperty10.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customProperty" Target="../customProperty11.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customProperty" Target="../customProperty12.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customProperty" Target="../customProperty13.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customProperty" Target="../customProperty14.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customProperty" Target="../customProperty15.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customProperty" Target="../customProperty16.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customProperty" Target="../customProperty18.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4];/"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customProperty" Target="../customProperty19.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customProperty" Target="../customProperty20.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customProperty" Target="../customProperty21.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customProperty" Target="../customProperty22.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customProperty" Target="../customProperty23.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drawing" Target="../drawings/drawing42.x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customProperty" Target="../customProperty24.bin"/><Relationship Id="rId1" Type="http://schemas.openxmlformats.org/officeDocument/2006/relationships/printerSettings" Target="../printerSettings/printerSettings45.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vmlDrawing" Target="../drawings/vmlDrawing2.vml"/><Relationship Id="rId9" Type="http://schemas.openxmlformats.org/officeDocument/2006/relationships/ctrlProp" Target="../ctrlProps/ctrlProp32.xml"/></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customProperty" Target="../customProperty26.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44.x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customProperty" Target="../customProperty27.bin"/><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48.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vmlDrawing" Target="../drawings/vmlDrawing3.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customProperty" Target="../customProperty29.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customProperty" Target="../customProperty30.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customProperty" Target="../customProperty31.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customProperty" Target="../customProperty32.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customProperty" Target="../customProperty33.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customProperty" Target="../customProperty34.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46A4-DE4C-4DF4-AC00-9AF74D358F45}">
  <sheetPr codeName="Sheet2"/>
  <dimension ref="B8:I16"/>
  <sheetViews>
    <sheetView showGridLines="0" tabSelected="1" view="pageBreakPreview" zoomScaleNormal="70" zoomScaleSheetLayoutView="100" workbookViewId="0">
      <selection activeCell="G209" sqref="G209"/>
    </sheetView>
  </sheetViews>
  <sheetFormatPr defaultColWidth="9.33203125" defaultRowHeight="12" customHeight="1" x14ac:dyDescent="0.25"/>
  <cols>
    <col min="1" max="9" width="8.6640625" style="1" customWidth="1"/>
    <col min="10" max="16384" width="9.33203125" style="1"/>
  </cols>
  <sheetData>
    <row r="8" spans="2:9" ht="12" customHeight="1" x14ac:dyDescent="0.25">
      <c r="B8" s="916"/>
      <c r="C8" s="916"/>
      <c r="D8" s="916"/>
      <c r="E8" s="916"/>
      <c r="F8" s="916"/>
      <c r="G8" s="916"/>
      <c r="H8" s="916"/>
    </row>
    <row r="9" spans="2:9" ht="12" customHeight="1" x14ac:dyDescent="0.6">
      <c r="C9" s="915"/>
      <c r="D9" s="915"/>
      <c r="E9" s="915"/>
      <c r="F9" s="915"/>
      <c r="G9" s="915"/>
      <c r="I9" s="864"/>
    </row>
    <row r="15" spans="2:9" ht="12" customHeight="1" x14ac:dyDescent="0.4">
      <c r="B15" s="917"/>
      <c r="C15" s="918"/>
      <c r="D15" s="918"/>
      <c r="E15" s="918"/>
      <c r="F15" s="918"/>
      <c r="G15" s="918"/>
      <c r="H15" s="918"/>
    </row>
    <row r="16" spans="2:9" ht="12" customHeight="1" x14ac:dyDescent="0.4">
      <c r="B16" s="918"/>
      <c r="C16" s="918"/>
      <c r="D16" s="918"/>
      <c r="E16" s="918"/>
      <c r="F16" s="918"/>
      <c r="G16" s="918"/>
      <c r="H16" s="918"/>
    </row>
  </sheetData>
  <mergeCells count="4">
    <mergeCell ref="C9:G9"/>
    <mergeCell ref="B8:H8"/>
    <mergeCell ref="B15:H15"/>
    <mergeCell ref="B16:H16"/>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F9A94-6E7D-4F50-91B4-2553CA37A7DE}">
  <sheetPr codeName="Sheet15">
    <tabColor rgb="FF7030A0"/>
  </sheetPr>
  <dimension ref="A1:K71"/>
  <sheetViews>
    <sheetView showGridLines="0" tabSelected="1" view="pageBreakPreview" topLeftCell="D82" zoomScale="115" zoomScaleNormal="100" zoomScaleSheetLayoutView="115" workbookViewId="0">
      <selection activeCell="G209" sqref="G209"/>
    </sheetView>
  </sheetViews>
  <sheetFormatPr defaultColWidth="9.33203125" defaultRowHeight="13.8" x14ac:dyDescent="0.25"/>
  <cols>
    <col min="1" max="1" width="4.6640625" style="1" hidden="1" customWidth="1"/>
    <col min="2" max="2" width="7.44140625" style="1" hidden="1" customWidth="1"/>
    <col min="3" max="3" width="8.33203125" style="1" hidden="1" customWidth="1"/>
    <col min="4" max="4" width="16.33203125" style="4" customWidth="1"/>
    <col min="5" max="5" width="34.6640625" style="1" customWidth="1"/>
    <col min="6" max="6" width="8.6640625" style="51" customWidth="1"/>
    <col min="7" max="8" width="10.33203125" style="1" customWidth="1"/>
    <col min="9" max="9" width="2.6640625" style="1" customWidth="1"/>
    <col min="10" max="10" width="11.33203125" style="1" customWidth="1"/>
    <col min="11" max="11" width="27.33203125" style="4" customWidth="1"/>
    <col min="12" max="16384" width="9.33203125" style="1"/>
  </cols>
  <sheetData>
    <row r="1" spans="1:11" x14ac:dyDescent="0.25">
      <c r="A1" s="1" t="s">
        <v>0</v>
      </c>
      <c r="B1" s="935" t="s">
        <v>249</v>
      </c>
      <c r="C1" s="935"/>
      <c r="D1" s="4" t="s">
        <v>396</v>
      </c>
    </row>
    <row r="2" spans="1:11" ht="13.95" customHeight="1" x14ac:dyDescent="0.25">
      <c r="A2" s="1">
        <v>3</v>
      </c>
      <c r="B2" s="1" t="s">
        <v>250</v>
      </c>
      <c r="C2" s="1">
        <v>4</v>
      </c>
      <c r="E2" s="930" t="s">
        <v>13</v>
      </c>
      <c r="F2" s="930"/>
      <c r="G2" s="930"/>
      <c r="H2" s="930"/>
      <c r="I2" s="46"/>
    </row>
    <row r="3" spans="1:11" ht="18.600000000000001" customHeight="1" thickBot="1" x14ac:dyDescent="0.3">
      <c r="A3" s="1">
        <v>3</v>
      </c>
      <c r="D3" s="10"/>
      <c r="E3" s="939" t="str">
        <f>CONCATENATE("for the period ended 30 June "&amp;Contents!F3)</f>
        <v>for the period ended 30 June 20X2</v>
      </c>
      <c r="F3" s="939" t="str">
        <f>CONCATENATE("for the period ended 30 June "&amp;Contents!G3)</f>
        <v xml:space="preserve">for the period ended 30 June </v>
      </c>
      <c r="G3" s="939" t="str">
        <f>CONCATENATE("for the period ended 30 June "&amp;Contents!H3)</f>
        <v xml:space="preserve">for the period ended 30 June </v>
      </c>
      <c r="H3" s="939" t="str">
        <f>CONCATENATE("for the period ended 30 June "&amp;Contents!I3)</f>
        <v xml:space="preserve">for the period ended 30 June </v>
      </c>
      <c r="I3" s="52"/>
      <c r="J3" s="52"/>
    </row>
    <row r="4" spans="1:11" ht="23.4" x14ac:dyDescent="0.25">
      <c r="A4" s="1">
        <v>3</v>
      </c>
      <c r="D4" s="10" t="s">
        <v>397</v>
      </c>
      <c r="E4" s="11"/>
      <c r="F4" s="12"/>
      <c r="G4" s="13" t="str">
        <f>Contents!$F$3</f>
        <v>20X2</v>
      </c>
      <c r="H4" s="14" t="str">
        <f>Contents!$F$4</f>
        <v>20X1</v>
      </c>
      <c r="I4" s="15"/>
      <c r="J4" s="16" t="s">
        <v>252</v>
      </c>
      <c r="K4" s="1"/>
    </row>
    <row r="5" spans="1:11" ht="14.4" thickBot="1" x14ac:dyDescent="0.3">
      <c r="A5" s="1">
        <v>3</v>
      </c>
      <c r="D5" s="4" t="s">
        <v>398</v>
      </c>
      <c r="E5" s="54"/>
      <c r="F5" s="18" t="s">
        <v>253</v>
      </c>
      <c r="G5" s="19" t="s">
        <v>309</v>
      </c>
      <c r="H5" s="20" t="s">
        <v>309</v>
      </c>
      <c r="I5" s="20"/>
      <c r="J5" s="20" t="s">
        <v>309</v>
      </c>
    </row>
    <row r="6" spans="1:11" ht="12" customHeight="1" x14ac:dyDescent="0.25">
      <c r="A6" s="1">
        <v>3</v>
      </c>
      <c r="D6" s="4" t="s">
        <v>399</v>
      </c>
      <c r="E6" s="46" t="s">
        <v>400</v>
      </c>
      <c r="F6" s="22"/>
      <c r="G6" s="23"/>
      <c r="H6" s="24"/>
      <c r="I6" s="24"/>
      <c r="J6" s="24"/>
    </row>
    <row r="7" spans="1:11" ht="12" customHeight="1" x14ac:dyDescent="0.25">
      <c r="A7" s="1">
        <v>3</v>
      </c>
      <c r="E7" s="46" t="s">
        <v>401</v>
      </c>
      <c r="F7" s="22"/>
      <c r="G7" s="23"/>
      <c r="H7" s="24"/>
      <c r="I7" s="24"/>
      <c r="J7" s="24"/>
    </row>
    <row r="8" spans="1:11" ht="12" customHeight="1" x14ac:dyDescent="0.25">
      <c r="A8" s="1">
        <v>3</v>
      </c>
      <c r="E8" s="26" t="s">
        <v>402</v>
      </c>
      <c r="F8" s="22"/>
      <c r="G8" s="28">
        <v>0</v>
      </c>
      <c r="H8" s="33">
        <v>0</v>
      </c>
      <c r="I8" s="33"/>
      <c r="J8" s="33">
        <v>0</v>
      </c>
    </row>
    <row r="9" spans="1:11" ht="12" customHeight="1" x14ac:dyDescent="0.25">
      <c r="A9" s="1">
        <v>3</v>
      </c>
      <c r="E9" s="26" t="s">
        <v>403</v>
      </c>
      <c r="F9" s="22"/>
      <c r="G9" s="28">
        <v>0</v>
      </c>
      <c r="H9" s="29">
        <v>0</v>
      </c>
      <c r="I9" s="29"/>
      <c r="J9" s="29">
        <v>0</v>
      </c>
    </row>
    <row r="10" spans="1:11" ht="12" customHeight="1" x14ac:dyDescent="0.25">
      <c r="A10" s="1">
        <v>3</v>
      </c>
      <c r="E10" s="26" t="s">
        <v>404</v>
      </c>
      <c r="F10" s="22"/>
      <c r="G10" s="32">
        <v>0</v>
      </c>
      <c r="H10" s="33">
        <v>0</v>
      </c>
      <c r="I10" s="33"/>
      <c r="J10" s="33">
        <v>0</v>
      </c>
    </row>
    <row r="11" spans="1:11" ht="12" customHeight="1" x14ac:dyDescent="0.25">
      <c r="A11" s="1">
        <v>3</v>
      </c>
      <c r="D11" s="4" t="s">
        <v>405</v>
      </c>
      <c r="E11" s="26" t="s">
        <v>86</v>
      </c>
      <c r="F11" s="22"/>
      <c r="G11" s="32">
        <v>0</v>
      </c>
      <c r="H11" s="33">
        <v>0</v>
      </c>
      <c r="I11" s="33"/>
      <c r="J11" s="33">
        <v>0</v>
      </c>
    </row>
    <row r="12" spans="1:11" ht="12" customHeight="1" x14ac:dyDescent="0.25">
      <c r="A12" s="1">
        <v>3</v>
      </c>
      <c r="D12" s="4" t="s">
        <v>405</v>
      </c>
      <c r="E12" s="26" t="s">
        <v>87</v>
      </c>
      <c r="F12" s="22"/>
      <c r="G12" s="32">
        <v>0</v>
      </c>
      <c r="H12" s="33">
        <v>0</v>
      </c>
      <c r="I12" s="33"/>
      <c r="J12" s="33">
        <v>0</v>
      </c>
    </row>
    <row r="13" spans="1:11" ht="12" customHeight="1" x14ac:dyDescent="0.25">
      <c r="A13" s="1">
        <v>3</v>
      </c>
      <c r="D13" s="4" t="s">
        <v>406</v>
      </c>
      <c r="E13" s="26" t="s">
        <v>407</v>
      </c>
      <c r="F13" s="22"/>
      <c r="G13" s="32">
        <v>0</v>
      </c>
      <c r="H13" s="33">
        <v>0</v>
      </c>
      <c r="I13" s="33"/>
      <c r="J13" s="33">
        <v>0</v>
      </c>
    </row>
    <row r="14" spans="1:11" ht="12" customHeight="1" x14ac:dyDescent="0.25">
      <c r="A14" s="1">
        <v>3</v>
      </c>
      <c r="E14" s="26" t="s">
        <v>408</v>
      </c>
      <c r="F14" s="22"/>
      <c r="G14" s="32">
        <v>0</v>
      </c>
      <c r="H14" s="33">
        <v>0</v>
      </c>
      <c r="I14" s="33"/>
      <c r="J14" s="33">
        <v>0</v>
      </c>
    </row>
    <row r="15" spans="1:11" ht="12" customHeight="1" x14ac:dyDescent="0.25">
      <c r="A15" s="1">
        <v>3</v>
      </c>
      <c r="E15" s="46" t="s">
        <v>409</v>
      </c>
      <c r="F15" s="22"/>
      <c r="G15" s="67">
        <f>SUM(G7:G14)</f>
        <v>0</v>
      </c>
      <c r="H15" s="68">
        <f>SUM(H7:H14)</f>
        <v>0</v>
      </c>
      <c r="I15" s="33"/>
      <c r="J15" s="68">
        <f>SUM(J7:J14)</f>
        <v>0</v>
      </c>
    </row>
    <row r="16" spans="1:11" ht="10.199999999999999" customHeight="1" x14ac:dyDescent="0.25">
      <c r="A16" s="1">
        <v>3</v>
      </c>
      <c r="E16" s="46"/>
      <c r="F16" s="22"/>
      <c r="G16" s="32"/>
      <c r="H16" s="33"/>
      <c r="I16" s="33"/>
      <c r="J16" s="33"/>
    </row>
    <row r="17" spans="1:10" ht="12" customHeight="1" x14ac:dyDescent="0.25">
      <c r="A17" s="1">
        <v>3</v>
      </c>
      <c r="E17" s="46" t="s">
        <v>410</v>
      </c>
      <c r="F17" s="22"/>
      <c r="G17" s="32"/>
      <c r="H17" s="33"/>
      <c r="I17" s="33"/>
      <c r="J17" s="33"/>
    </row>
    <row r="18" spans="1:10" ht="12" customHeight="1" x14ac:dyDescent="0.25">
      <c r="A18" s="1">
        <v>3</v>
      </c>
      <c r="E18" s="26" t="s">
        <v>411</v>
      </c>
      <c r="F18" s="22"/>
      <c r="G18" s="32">
        <v>0</v>
      </c>
      <c r="H18" s="33">
        <v>0</v>
      </c>
      <c r="I18" s="33"/>
      <c r="J18" s="33">
        <v>0</v>
      </c>
    </row>
    <row r="19" spans="1:10" ht="12" customHeight="1" x14ac:dyDescent="0.25">
      <c r="A19" s="1">
        <v>3</v>
      </c>
      <c r="E19" s="26" t="s">
        <v>74</v>
      </c>
      <c r="F19" s="22"/>
      <c r="G19" s="32">
        <v>0</v>
      </c>
      <c r="H19" s="33">
        <v>0</v>
      </c>
      <c r="I19" s="33"/>
      <c r="J19" s="33">
        <v>0</v>
      </c>
    </row>
    <row r="20" spans="1:10" ht="12" customHeight="1" x14ac:dyDescent="0.25">
      <c r="A20" s="1">
        <v>3</v>
      </c>
      <c r="E20" s="26" t="s">
        <v>412</v>
      </c>
      <c r="F20" s="22"/>
      <c r="G20" s="32">
        <v>0</v>
      </c>
      <c r="H20" s="33">
        <v>0</v>
      </c>
      <c r="I20" s="33"/>
      <c r="J20" s="33">
        <v>0</v>
      </c>
    </row>
    <row r="21" spans="1:10" ht="12" customHeight="1" x14ac:dyDescent="0.25">
      <c r="A21" s="1">
        <v>3</v>
      </c>
      <c r="D21" s="4" t="s">
        <v>413</v>
      </c>
      <c r="E21" s="26" t="s">
        <v>414</v>
      </c>
      <c r="F21" s="22"/>
      <c r="G21" s="32">
        <v>0</v>
      </c>
      <c r="H21" s="33">
        <v>0</v>
      </c>
      <c r="I21" s="33"/>
      <c r="J21" s="33">
        <v>0</v>
      </c>
    </row>
    <row r="22" spans="1:10" ht="12" customHeight="1" x14ac:dyDescent="0.25">
      <c r="A22" s="1">
        <v>3</v>
      </c>
      <c r="D22" s="4" t="s">
        <v>415</v>
      </c>
      <c r="E22" s="26" t="s">
        <v>416</v>
      </c>
      <c r="F22" s="22"/>
      <c r="G22" s="32">
        <v>0</v>
      </c>
      <c r="H22" s="33">
        <v>0</v>
      </c>
      <c r="I22" s="33"/>
      <c r="J22" s="33">
        <v>0</v>
      </c>
    </row>
    <row r="23" spans="1:10" ht="12" customHeight="1" x14ac:dyDescent="0.25">
      <c r="A23" s="1">
        <v>3</v>
      </c>
      <c r="D23" s="4" t="s">
        <v>406</v>
      </c>
      <c r="E23" s="26" t="s">
        <v>417</v>
      </c>
      <c r="F23" s="22"/>
      <c r="G23" s="32">
        <v>0</v>
      </c>
      <c r="H23" s="33">
        <v>0</v>
      </c>
      <c r="I23" s="33"/>
      <c r="J23" s="33">
        <v>0</v>
      </c>
    </row>
    <row r="24" spans="1:10" ht="12" customHeight="1" x14ac:dyDescent="0.25">
      <c r="A24" s="1">
        <v>3</v>
      </c>
      <c r="D24" s="69"/>
      <c r="E24" s="26" t="s">
        <v>418</v>
      </c>
      <c r="F24" s="22"/>
      <c r="G24" s="32">
        <v>0</v>
      </c>
      <c r="H24" s="33">
        <v>0</v>
      </c>
      <c r="I24" s="33"/>
      <c r="J24" s="33">
        <v>0</v>
      </c>
    </row>
    <row r="25" spans="1:10" ht="12" customHeight="1" x14ac:dyDescent="0.25">
      <c r="A25" s="1">
        <v>3</v>
      </c>
      <c r="E25" s="26" t="s">
        <v>408</v>
      </c>
      <c r="F25" s="22"/>
      <c r="G25" s="32">
        <v>0</v>
      </c>
      <c r="H25" s="33">
        <v>0</v>
      </c>
      <c r="I25" s="33"/>
      <c r="J25" s="33">
        <v>0</v>
      </c>
    </row>
    <row r="26" spans="1:10" ht="12" customHeight="1" x14ac:dyDescent="0.25">
      <c r="A26" s="1">
        <v>3</v>
      </c>
      <c r="E26" s="46" t="s">
        <v>419</v>
      </c>
      <c r="F26" s="70"/>
      <c r="G26" s="67">
        <f>SUM(G17:G25)</f>
        <v>0</v>
      </c>
      <c r="H26" s="68">
        <f>SUM(H17:H25)</f>
        <v>0</v>
      </c>
      <c r="I26" s="33"/>
      <c r="J26" s="68">
        <f>SUM(J17:J25)</f>
        <v>0</v>
      </c>
    </row>
    <row r="27" spans="1:10" ht="12" customHeight="1" x14ac:dyDescent="0.25">
      <c r="A27" s="1">
        <v>3</v>
      </c>
      <c r="E27" s="46" t="s">
        <v>420</v>
      </c>
      <c r="G27" s="67">
        <f>G15-G26</f>
        <v>0</v>
      </c>
      <c r="H27" s="68">
        <f>H15-H26</f>
        <v>0</v>
      </c>
      <c r="I27" s="33"/>
      <c r="J27" s="68">
        <f>J15-J26</f>
        <v>0</v>
      </c>
    </row>
    <row r="28" spans="1:10" ht="10.199999999999999" customHeight="1" x14ac:dyDescent="0.25">
      <c r="A28" s="1">
        <v>3</v>
      </c>
      <c r="E28" s="46"/>
      <c r="F28" s="37"/>
      <c r="G28" s="32"/>
      <c r="H28" s="33"/>
      <c r="I28" s="33"/>
      <c r="J28" s="33"/>
    </row>
    <row r="29" spans="1:10" ht="12" customHeight="1" x14ac:dyDescent="0.25">
      <c r="A29" s="1">
        <v>3</v>
      </c>
      <c r="D29" s="4" t="s">
        <v>421</v>
      </c>
      <c r="E29" s="46" t="s">
        <v>422</v>
      </c>
      <c r="F29" s="37"/>
      <c r="G29" s="32"/>
      <c r="H29" s="33"/>
      <c r="I29" s="33"/>
      <c r="J29" s="33"/>
    </row>
    <row r="30" spans="1:10" ht="12" customHeight="1" x14ac:dyDescent="0.25">
      <c r="A30" s="1">
        <v>3</v>
      </c>
      <c r="D30" s="4" t="s">
        <v>423</v>
      </c>
      <c r="E30" s="46" t="s">
        <v>401</v>
      </c>
      <c r="F30" s="37"/>
      <c r="G30" s="32"/>
      <c r="H30" s="33"/>
      <c r="I30" s="33"/>
      <c r="J30" s="33"/>
    </row>
    <row r="31" spans="1:10" ht="23.4" x14ac:dyDescent="0.25">
      <c r="A31" s="1">
        <v>3</v>
      </c>
      <c r="D31" s="69"/>
      <c r="E31" s="31" t="s">
        <v>424</v>
      </c>
      <c r="F31" s="37"/>
      <c r="G31" s="32">
        <v>0</v>
      </c>
      <c r="H31" s="33">
        <v>0</v>
      </c>
      <c r="I31" s="33"/>
      <c r="J31" s="33">
        <v>0</v>
      </c>
    </row>
    <row r="32" spans="1:10" ht="12" customHeight="1" x14ac:dyDescent="0.25">
      <c r="A32" s="1">
        <v>3</v>
      </c>
      <c r="D32" s="69"/>
      <c r="E32" s="26" t="s">
        <v>425</v>
      </c>
      <c r="F32" s="37"/>
      <c r="G32" s="32">
        <v>0</v>
      </c>
      <c r="H32" s="33">
        <v>0</v>
      </c>
      <c r="I32" s="33"/>
      <c r="J32" s="33">
        <v>0</v>
      </c>
    </row>
    <row r="33" spans="1:10" ht="12" customHeight="1" x14ac:dyDescent="0.25">
      <c r="A33" s="1">
        <v>3</v>
      </c>
      <c r="E33" s="26" t="s">
        <v>426</v>
      </c>
      <c r="F33" s="37"/>
      <c r="G33" s="32">
        <v>0</v>
      </c>
      <c r="H33" s="33">
        <v>0</v>
      </c>
      <c r="I33" s="33"/>
      <c r="J33" s="33">
        <v>0</v>
      </c>
    </row>
    <row r="34" spans="1:10" ht="12" customHeight="1" x14ac:dyDescent="0.25">
      <c r="A34" s="1">
        <v>3</v>
      </c>
      <c r="E34" s="46" t="s">
        <v>409</v>
      </c>
      <c r="F34" s="37"/>
      <c r="G34" s="67">
        <f>SUM(G30:G33)</f>
        <v>0</v>
      </c>
      <c r="H34" s="68">
        <f>SUM(H30:H33)</f>
        <v>0</v>
      </c>
      <c r="I34" s="33"/>
      <c r="J34" s="68">
        <f>SUM(J30:J33)</f>
        <v>0</v>
      </c>
    </row>
    <row r="35" spans="1:10" ht="10.199999999999999" customHeight="1" x14ac:dyDescent="0.25">
      <c r="A35" s="1">
        <v>3</v>
      </c>
      <c r="E35" s="46"/>
      <c r="F35" s="37"/>
      <c r="G35" s="32"/>
      <c r="H35" s="33"/>
      <c r="I35" s="33"/>
      <c r="J35" s="33"/>
    </row>
    <row r="36" spans="1:10" ht="12" customHeight="1" x14ac:dyDescent="0.25">
      <c r="A36" s="1">
        <v>3</v>
      </c>
      <c r="D36" s="4" t="s">
        <v>423</v>
      </c>
      <c r="E36" s="46" t="s">
        <v>410</v>
      </c>
      <c r="F36" s="37"/>
      <c r="G36" s="32"/>
      <c r="H36" s="33"/>
      <c r="I36" s="33"/>
      <c r="J36" s="33"/>
    </row>
    <row r="37" spans="1:10" ht="12" customHeight="1" x14ac:dyDescent="0.25">
      <c r="A37" s="1">
        <v>3</v>
      </c>
      <c r="D37" s="69"/>
      <c r="E37" s="26" t="s">
        <v>427</v>
      </c>
      <c r="F37" s="37"/>
      <c r="G37" s="32">
        <v>0</v>
      </c>
      <c r="H37" s="33">
        <v>0</v>
      </c>
      <c r="I37" s="33"/>
      <c r="J37" s="33">
        <v>0</v>
      </c>
    </row>
    <row r="38" spans="1:10" ht="12" customHeight="1" x14ac:dyDescent="0.25">
      <c r="A38" s="1">
        <v>3</v>
      </c>
      <c r="D38" s="69"/>
      <c r="E38" s="26" t="s">
        <v>428</v>
      </c>
      <c r="F38" s="37"/>
      <c r="G38" s="32">
        <v>0</v>
      </c>
      <c r="H38" s="33">
        <v>0</v>
      </c>
      <c r="I38" s="33"/>
      <c r="J38" s="33">
        <v>0</v>
      </c>
    </row>
    <row r="39" spans="1:10" ht="12" customHeight="1" x14ac:dyDescent="0.25">
      <c r="A39" s="1">
        <v>3</v>
      </c>
      <c r="E39" s="26" t="s">
        <v>426</v>
      </c>
      <c r="F39" s="37"/>
      <c r="G39" s="32">
        <v>0</v>
      </c>
      <c r="H39" s="33">
        <v>0</v>
      </c>
      <c r="I39" s="33"/>
      <c r="J39" s="33">
        <v>0</v>
      </c>
    </row>
    <row r="40" spans="1:10" ht="12" customHeight="1" x14ac:dyDescent="0.25">
      <c r="A40" s="1">
        <v>3</v>
      </c>
      <c r="E40" s="46" t="s">
        <v>419</v>
      </c>
      <c r="F40" s="34"/>
      <c r="G40" s="67">
        <f>SUM(G36:G39)</f>
        <v>0</v>
      </c>
      <c r="H40" s="68">
        <f>SUM(H36:H39)</f>
        <v>0</v>
      </c>
      <c r="I40" s="33"/>
      <c r="J40" s="68">
        <f>SUM(J36:J39)</f>
        <v>0</v>
      </c>
    </row>
    <row r="41" spans="1:10" ht="12" customHeight="1" x14ac:dyDescent="0.25">
      <c r="A41" s="1">
        <v>3</v>
      </c>
      <c r="E41" s="46" t="s">
        <v>429</v>
      </c>
      <c r="F41" s="37"/>
      <c r="G41" s="71">
        <f>G34-G40</f>
        <v>0</v>
      </c>
      <c r="H41" s="72">
        <f>H34-H40</f>
        <v>0</v>
      </c>
      <c r="I41" s="33"/>
      <c r="J41" s="72">
        <f>J34-J40</f>
        <v>0</v>
      </c>
    </row>
    <row r="42" spans="1:10" ht="10.199999999999999" customHeight="1" x14ac:dyDescent="0.25">
      <c r="A42" s="1">
        <v>3</v>
      </c>
      <c r="E42" s="46"/>
      <c r="F42" s="37"/>
      <c r="G42" s="32"/>
      <c r="H42" s="33"/>
      <c r="I42" s="33"/>
      <c r="J42" s="33"/>
    </row>
    <row r="43" spans="1:10" ht="12" customHeight="1" x14ac:dyDescent="0.25">
      <c r="A43" s="1">
        <v>3</v>
      </c>
      <c r="D43" s="4" t="s">
        <v>421</v>
      </c>
      <c r="E43" s="46" t="s">
        <v>430</v>
      </c>
      <c r="F43" s="37"/>
      <c r="G43" s="32"/>
      <c r="H43" s="33"/>
      <c r="I43" s="33"/>
      <c r="J43" s="33"/>
    </row>
    <row r="44" spans="1:10" ht="12" customHeight="1" x14ac:dyDescent="0.25">
      <c r="A44" s="1">
        <v>3</v>
      </c>
      <c r="D44" s="4" t="s">
        <v>423</v>
      </c>
      <c r="E44" s="46" t="s">
        <v>401</v>
      </c>
      <c r="F44" s="37"/>
      <c r="G44" s="32"/>
      <c r="H44" s="33"/>
      <c r="I44" s="33"/>
      <c r="J44" s="33"/>
    </row>
    <row r="45" spans="1:10" ht="12" customHeight="1" x14ac:dyDescent="0.25">
      <c r="A45" s="1">
        <v>3</v>
      </c>
      <c r="E45" s="26" t="s">
        <v>349</v>
      </c>
      <c r="F45" s="37"/>
      <c r="G45" s="32">
        <v>0</v>
      </c>
      <c r="H45" s="33">
        <v>0</v>
      </c>
      <c r="I45" s="33"/>
      <c r="J45" s="33">
        <v>0</v>
      </c>
    </row>
    <row r="46" spans="1:10" ht="12" customHeight="1" x14ac:dyDescent="0.25">
      <c r="A46" s="1">
        <v>3</v>
      </c>
      <c r="E46" s="26" t="s">
        <v>431</v>
      </c>
      <c r="F46" s="37"/>
      <c r="G46" s="32">
        <v>0</v>
      </c>
      <c r="H46" s="33">
        <v>0</v>
      </c>
      <c r="I46" s="33"/>
      <c r="J46" s="33">
        <v>0</v>
      </c>
    </row>
    <row r="47" spans="1:10" ht="12" customHeight="1" x14ac:dyDescent="0.25">
      <c r="A47" s="1">
        <v>3</v>
      </c>
      <c r="D47" s="69"/>
      <c r="E47" s="26" t="s">
        <v>432</v>
      </c>
      <c r="F47" s="37"/>
      <c r="G47" s="32">
        <v>0</v>
      </c>
      <c r="H47" s="33">
        <v>0</v>
      </c>
      <c r="I47" s="33"/>
      <c r="J47" s="33">
        <v>0</v>
      </c>
    </row>
    <row r="48" spans="1:10" ht="12" customHeight="1" x14ac:dyDescent="0.25">
      <c r="A48" s="1">
        <v>3</v>
      </c>
      <c r="E48" s="26" t="s">
        <v>408</v>
      </c>
      <c r="F48" s="37"/>
      <c r="G48" s="32">
        <v>0</v>
      </c>
      <c r="H48" s="33">
        <v>0</v>
      </c>
      <c r="I48" s="33"/>
      <c r="J48" s="33">
        <v>0</v>
      </c>
    </row>
    <row r="49" spans="1:11" ht="12" customHeight="1" x14ac:dyDescent="0.25">
      <c r="A49" s="1">
        <v>3</v>
      </c>
      <c r="D49" s="10"/>
      <c r="E49" s="46" t="s">
        <v>409</v>
      </c>
      <c r="F49" s="37"/>
      <c r="G49" s="67">
        <f>SUM(G44:G48)</f>
        <v>0</v>
      </c>
      <c r="H49" s="68">
        <f>SUM(H44:H48)</f>
        <v>0</v>
      </c>
      <c r="I49" s="33"/>
      <c r="J49" s="68">
        <f>SUM(J44:J48)</f>
        <v>0</v>
      </c>
    </row>
    <row r="50" spans="1:11" ht="7.5" customHeight="1" x14ac:dyDescent="0.25">
      <c r="A50" s="1">
        <v>3</v>
      </c>
      <c r="E50" s="46"/>
      <c r="F50" s="37"/>
      <c r="G50" s="32"/>
      <c r="H50" s="33"/>
      <c r="I50" s="33"/>
      <c r="J50" s="33"/>
    </row>
    <row r="51" spans="1:11" ht="12" customHeight="1" x14ac:dyDescent="0.25">
      <c r="A51" s="1">
        <v>3</v>
      </c>
      <c r="D51" s="4" t="s">
        <v>423</v>
      </c>
      <c r="E51" s="46" t="s">
        <v>410</v>
      </c>
      <c r="F51" s="37"/>
      <c r="G51" s="32"/>
      <c r="H51" s="33"/>
      <c r="I51" s="33"/>
      <c r="J51" s="33"/>
    </row>
    <row r="52" spans="1:11" ht="12" customHeight="1" x14ac:dyDescent="0.25">
      <c r="A52" s="1">
        <v>3</v>
      </c>
      <c r="D52" s="10"/>
      <c r="E52" s="26" t="s">
        <v>433</v>
      </c>
      <c r="F52" s="37"/>
      <c r="G52" s="32">
        <v>0</v>
      </c>
      <c r="H52" s="33">
        <v>0</v>
      </c>
      <c r="I52" s="33"/>
      <c r="J52" s="33">
        <v>0</v>
      </c>
    </row>
    <row r="53" spans="1:11" ht="12" customHeight="1" x14ac:dyDescent="0.25">
      <c r="A53" s="1">
        <v>3</v>
      </c>
      <c r="D53" s="10"/>
      <c r="E53" s="26" t="s">
        <v>434</v>
      </c>
      <c r="F53" s="37"/>
      <c r="G53" s="32">
        <v>0</v>
      </c>
      <c r="H53" s="33">
        <v>0</v>
      </c>
      <c r="I53" s="33"/>
      <c r="J53" s="33">
        <v>0</v>
      </c>
    </row>
    <row r="54" spans="1:11" ht="12" customHeight="1" x14ac:dyDescent="0.25">
      <c r="A54" s="1">
        <v>3</v>
      </c>
      <c r="D54" s="4" t="s">
        <v>435</v>
      </c>
      <c r="E54" s="26" t="s">
        <v>436</v>
      </c>
      <c r="F54" s="37"/>
      <c r="G54" s="32">
        <v>0</v>
      </c>
      <c r="H54" s="33">
        <v>0</v>
      </c>
      <c r="I54" s="33"/>
      <c r="J54" s="33">
        <v>0</v>
      </c>
    </row>
    <row r="55" spans="1:11" ht="12" customHeight="1" x14ac:dyDescent="0.25">
      <c r="A55" s="1">
        <v>3</v>
      </c>
      <c r="D55" s="4" t="s">
        <v>437</v>
      </c>
      <c r="E55" s="26" t="s">
        <v>438</v>
      </c>
      <c r="F55" s="37"/>
      <c r="G55" s="32">
        <v>0</v>
      </c>
      <c r="H55" s="33">
        <v>0</v>
      </c>
      <c r="I55" s="33"/>
      <c r="J55" s="33">
        <v>0</v>
      </c>
    </row>
    <row r="56" spans="1:11" ht="12" customHeight="1" x14ac:dyDescent="0.25">
      <c r="A56" s="1">
        <v>3</v>
      </c>
      <c r="E56" s="46" t="s">
        <v>419</v>
      </c>
      <c r="F56" s="37"/>
      <c r="G56" s="35">
        <f>SUM(G51:G55)</f>
        <v>0</v>
      </c>
      <c r="H56" s="36">
        <f>SUM(H51:H55)</f>
        <v>0</v>
      </c>
      <c r="I56" s="33"/>
      <c r="J56" s="36">
        <f>SUM(J51:J55)</f>
        <v>0</v>
      </c>
    </row>
    <row r="57" spans="1:11" ht="12" customHeight="1" x14ac:dyDescent="0.25">
      <c r="A57" s="1">
        <v>3</v>
      </c>
      <c r="E57" s="46" t="s">
        <v>439</v>
      </c>
      <c r="F57" s="37"/>
      <c r="G57" s="35">
        <f>G49-G56</f>
        <v>0</v>
      </c>
      <c r="H57" s="36">
        <f>H49-H56</f>
        <v>0</v>
      </c>
      <c r="I57" s="33"/>
      <c r="J57" s="36">
        <f>J49-J56</f>
        <v>0</v>
      </c>
    </row>
    <row r="58" spans="1:11" ht="9" customHeight="1" thickBot="1" x14ac:dyDescent="0.3">
      <c r="A58" s="1">
        <v>3</v>
      </c>
      <c r="E58" s="46"/>
      <c r="F58" s="37"/>
      <c r="G58" s="39"/>
      <c r="H58" s="40"/>
      <c r="I58" s="33"/>
      <c r="J58" s="40"/>
    </row>
    <row r="59" spans="1:11" ht="23.4" x14ac:dyDescent="0.25">
      <c r="A59" s="1">
        <v>3</v>
      </c>
      <c r="D59" s="49"/>
      <c r="E59" s="11"/>
      <c r="F59" s="12"/>
      <c r="G59" s="13" t="str">
        <f>Contents!$F$3</f>
        <v>20X2</v>
      </c>
      <c r="H59" s="14" t="str">
        <f>Contents!$F$4</f>
        <v>20X1</v>
      </c>
      <c r="I59" s="15"/>
      <c r="J59" s="16" t="s">
        <v>252</v>
      </c>
      <c r="K59" s="1"/>
    </row>
    <row r="60" spans="1:11" ht="14.4" thickBot="1" x14ac:dyDescent="0.3">
      <c r="A60" s="1">
        <v>3</v>
      </c>
      <c r="E60" s="54"/>
      <c r="F60" s="18" t="s">
        <v>253</v>
      </c>
      <c r="G60" s="19" t="s">
        <v>309</v>
      </c>
      <c r="H60" s="20" t="s">
        <v>309</v>
      </c>
      <c r="I60" s="20"/>
      <c r="J60" s="20" t="s">
        <v>309</v>
      </c>
    </row>
    <row r="61" spans="1:11" ht="12" customHeight="1" x14ac:dyDescent="0.25">
      <c r="A61" s="1">
        <v>3</v>
      </c>
      <c r="D61" s="73"/>
      <c r="E61" s="46" t="s">
        <v>440</v>
      </c>
      <c r="F61" s="37"/>
      <c r="G61" s="74">
        <f>G57+G41+G27</f>
        <v>0</v>
      </c>
      <c r="H61" s="75">
        <f>H57+H41+H27</f>
        <v>0</v>
      </c>
      <c r="I61" s="33"/>
      <c r="J61" s="75">
        <f>J57+J41+J27</f>
        <v>0</v>
      </c>
    </row>
    <row r="62" spans="1:11" ht="23.4" x14ac:dyDescent="0.25">
      <c r="A62" s="1">
        <v>3</v>
      </c>
      <c r="D62" s="69"/>
      <c r="E62" s="38" t="s">
        <v>441</v>
      </c>
      <c r="F62" s="37"/>
      <c r="G62" s="28">
        <f>H64</f>
        <v>0</v>
      </c>
      <c r="H62" s="29">
        <v>0</v>
      </c>
      <c r="I62" s="33"/>
      <c r="J62" s="29">
        <v>0</v>
      </c>
    </row>
    <row r="63" spans="1:11" ht="40.5" customHeight="1" x14ac:dyDescent="0.25">
      <c r="A63" s="1">
        <v>3</v>
      </c>
      <c r="E63" s="76" t="s">
        <v>442</v>
      </c>
      <c r="F63" s="34"/>
      <c r="G63" s="28">
        <v>0</v>
      </c>
      <c r="H63" s="29">
        <v>0</v>
      </c>
      <c r="I63" s="33"/>
      <c r="J63" s="29">
        <v>0</v>
      </c>
    </row>
    <row r="64" spans="1:11" ht="23.4" x14ac:dyDescent="0.25">
      <c r="A64" s="1">
        <v>3</v>
      </c>
      <c r="C64" s="1">
        <v>55</v>
      </c>
      <c r="E64" s="21" t="s">
        <v>443</v>
      </c>
      <c r="F64" s="914" t="str">
        <f ca="1">INDEX(TBLStructure[Full Note Ref],MATCH(C64,TBLStructure[Model Reference],0))</f>
        <v>3.1A</v>
      </c>
      <c r="G64" s="77">
        <f>SUM(G61:G63)</f>
        <v>0</v>
      </c>
      <c r="H64" s="36">
        <f>SUM(H61:H63)</f>
        <v>0</v>
      </c>
      <c r="I64" s="33"/>
      <c r="J64" s="36">
        <f>SUM(J61:J63)</f>
        <v>0</v>
      </c>
    </row>
    <row r="65" spans="1:9" ht="15.6" customHeight="1" x14ac:dyDescent="0.25">
      <c r="A65" s="1">
        <v>3</v>
      </c>
      <c r="E65" s="30" t="s">
        <v>305</v>
      </c>
      <c r="F65" s="47"/>
      <c r="G65" s="30"/>
      <c r="H65" s="30"/>
      <c r="I65" s="30"/>
    </row>
    <row r="66" spans="1:9" x14ac:dyDescent="0.25">
      <c r="A66" s="1">
        <v>3</v>
      </c>
    </row>
    <row r="67" spans="1:9" ht="14.25" customHeight="1" x14ac:dyDescent="0.25">
      <c r="A67" s="1">
        <v>3</v>
      </c>
      <c r="D67" s="940" t="s">
        <v>306</v>
      </c>
    </row>
    <row r="68" spans="1:9" x14ac:dyDescent="0.25">
      <c r="A68" s="1">
        <v>3</v>
      </c>
      <c r="D68" s="940"/>
    </row>
    <row r="69" spans="1:9" x14ac:dyDescent="0.25">
      <c r="A69" s="1">
        <v>3</v>
      </c>
      <c r="D69" s="940"/>
    </row>
    <row r="70" spans="1:9" x14ac:dyDescent="0.25">
      <c r="A70" s="1">
        <v>3</v>
      </c>
    </row>
    <row r="71" spans="1:9" x14ac:dyDescent="0.25">
      <c r="A71" s="1">
        <v>3</v>
      </c>
    </row>
  </sheetData>
  <mergeCells count="4">
    <mergeCell ref="B1:C1"/>
    <mergeCell ref="E2:H2"/>
    <mergeCell ref="E3:H3"/>
    <mergeCell ref="D67:D69"/>
  </mergeCells>
  <hyperlinks>
    <hyperlink ref="F64" location="'FPO3.1'!D9" display="3.1.A" xr:uid="{A462E8F6-D085-47CD-BC91-E5E7F0CBA790}"/>
  </hyperlink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58"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BCB7B-B627-43FF-87A9-69CAB7C5777C}">
  <sheetPr codeName="Sheet22">
    <tabColor theme="5"/>
  </sheetPr>
  <dimension ref="A1:J73"/>
  <sheetViews>
    <sheetView showGridLines="0" tabSelected="1" view="pageBreakPreview" topLeftCell="D1" zoomScale="115" zoomScaleNormal="100" zoomScaleSheetLayoutView="115" workbookViewId="0">
      <selection activeCell="G209" sqref="G209"/>
    </sheetView>
  </sheetViews>
  <sheetFormatPr defaultColWidth="9.33203125" defaultRowHeight="13.8" x14ac:dyDescent="0.25"/>
  <cols>
    <col min="1" max="1" width="8.33203125" style="1" hidden="1" customWidth="1"/>
    <col min="2" max="2" width="4.5546875" style="1" hidden="1" customWidth="1"/>
    <col min="3" max="3" width="9.44140625" style="1" hidden="1" customWidth="1"/>
    <col min="4" max="4" width="15.6640625" style="4" customWidth="1"/>
    <col min="5" max="5" width="41.33203125" style="1" customWidth="1"/>
    <col min="6" max="6" width="7.88671875" style="51" customWidth="1"/>
    <col min="7" max="8" width="11.33203125" style="1" customWidth="1"/>
    <col min="9" max="9" width="4" style="1" customWidth="1"/>
    <col min="10" max="10" width="11.33203125" style="1" customWidth="1"/>
    <col min="11" max="16384" width="9.33203125" style="1"/>
  </cols>
  <sheetData>
    <row r="1" spans="1:10" x14ac:dyDescent="0.25">
      <c r="A1" s="1" t="s">
        <v>0</v>
      </c>
      <c r="B1" s="935" t="s">
        <v>249</v>
      </c>
      <c r="C1" s="935"/>
      <c r="D1" s="4" t="s">
        <v>437</v>
      </c>
    </row>
    <row r="2" spans="1:10" ht="14.7" customHeight="1" x14ac:dyDescent="0.25">
      <c r="A2" s="1">
        <v>3</v>
      </c>
      <c r="B2" s="1" t="s">
        <v>250</v>
      </c>
      <c r="C2" s="1">
        <v>5</v>
      </c>
      <c r="E2" s="942" t="str">
        <f>INDEX(TBLStructure[Full Note Title],MATCH(C2,TBLStructure[Model Reference],0))</f>
        <v>Administered Schedule of Comprehensive Income</v>
      </c>
      <c r="F2" s="942"/>
      <c r="G2" s="942"/>
      <c r="H2" s="942"/>
      <c r="I2" s="942"/>
      <c r="J2" s="942"/>
    </row>
    <row r="3" spans="1:10" ht="14.4" thickBot="1" x14ac:dyDescent="0.3">
      <c r="A3" s="1">
        <v>3</v>
      </c>
      <c r="E3" s="943" t="str">
        <f>CONCATENATE("for the period ended 30 June "&amp;Contents!F3)</f>
        <v>for the period ended 30 June 20X2</v>
      </c>
      <c r="F3" s="943"/>
      <c r="G3" s="943"/>
      <c r="H3" s="943"/>
      <c r="I3" s="943"/>
      <c r="J3" s="943"/>
    </row>
    <row r="4" spans="1:10" ht="23.4" x14ac:dyDescent="0.25">
      <c r="A4" s="1">
        <v>3</v>
      </c>
      <c r="D4" s="4" t="s">
        <v>444</v>
      </c>
      <c r="E4" s="80"/>
      <c r="F4" s="81"/>
      <c r="G4" s="82" t="str">
        <f>Contents!F3</f>
        <v>20X2</v>
      </c>
      <c r="H4" s="83" t="str">
        <f>Contents!F4</f>
        <v>20X1</v>
      </c>
      <c r="I4" s="83"/>
      <c r="J4" s="83" t="s">
        <v>252</v>
      </c>
    </row>
    <row r="5" spans="1:10" ht="14.4" thickBot="1" x14ac:dyDescent="0.3">
      <c r="A5" s="1">
        <v>3</v>
      </c>
      <c r="D5" s="4" t="s">
        <v>437</v>
      </c>
      <c r="E5" s="84"/>
      <c r="F5" s="85" t="s">
        <v>253</v>
      </c>
      <c r="G5" s="86" t="s">
        <v>309</v>
      </c>
      <c r="H5" s="87" t="s">
        <v>309</v>
      </c>
      <c r="I5" s="87"/>
      <c r="J5" s="87" t="s">
        <v>309</v>
      </c>
    </row>
    <row r="6" spans="1:10" ht="17.7" customHeight="1" x14ac:dyDescent="0.25">
      <c r="A6" s="1">
        <v>3</v>
      </c>
      <c r="E6" s="88" t="s">
        <v>255</v>
      </c>
      <c r="F6" s="89"/>
      <c r="G6" s="90"/>
      <c r="H6" s="90"/>
      <c r="I6" s="90"/>
      <c r="J6" s="90"/>
    </row>
    <row r="7" spans="1:10" ht="12" customHeight="1" x14ac:dyDescent="0.25">
      <c r="A7" s="1">
        <v>3</v>
      </c>
      <c r="D7" s="4" t="s">
        <v>445</v>
      </c>
      <c r="E7" s="944" t="s">
        <v>70</v>
      </c>
      <c r="F7" s="944"/>
      <c r="G7" s="91"/>
      <c r="H7" s="92"/>
      <c r="I7" s="92"/>
      <c r="J7" s="92"/>
    </row>
    <row r="8" spans="1:10" ht="12" customHeight="1" x14ac:dyDescent="0.25">
      <c r="A8" s="1">
        <v>3</v>
      </c>
      <c r="B8" s="4" t="s">
        <v>256</v>
      </c>
      <c r="C8" s="4">
        <v>30</v>
      </c>
      <c r="E8" s="93" t="str">
        <f>INDEX(TBLStructure[Note Title],MATCH(C8,TBLStructure[Model Reference],0))</f>
        <v>Employee benefits</v>
      </c>
      <c r="F8" s="94" t="str">
        <f ca="1">INDEX(TBLStructure[Full Note Ref],MATCH(C8,TBLStructure[Model Reference],0))</f>
        <v>2.1A</v>
      </c>
      <c r="G8" s="91">
        <f>'FPE2.1'!F17</f>
        <v>0</v>
      </c>
      <c r="H8" s="506">
        <f>'FPE2.1'!G17</f>
        <v>0</v>
      </c>
      <c r="I8" s="92"/>
      <c r="J8" s="92">
        <v>0</v>
      </c>
    </row>
    <row r="9" spans="1:10" ht="12" customHeight="1" x14ac:dyDescent="0.25">
      <c r="A9" s="1">
        <v>3</v>
      </c>
      <c r="B9" s="4" t="s">
        <v>256</v>
      </c>
      <c r="C9" s="4">
        <v>31</v>
      </c>
      <c r="E9" s="93" t="str">
        <f>INDEX(TBLStructure[Note Title],MATCH(C9,TBLStructure[Model Reference],0))</f>
        <v>Suppliers</v>
      </c>
      <c r="F9" s="94" t="str">
        <f ca="1">INDEX(TBLStructure[Full Note Ref],MATCH(C9,TBLStructure[Model Reference],0))</f>
        <v>2.1B</v>
      </c>
      <c r="G9" s="91">
        <f>'FPE2.1'!F39</f>
        <v>0</v>
      </c>
      <c r="H9" s="506">
        <f>'FPE2.1'!G39</f>
        <v>0</v>
      </c>
      <c r="I9" s="92"/>
      <c r="J9" s="92">
        <v>0</v>
      </c>
    </row>
    <row r="10" spans="1:10" ht="12" customHeight="1" x14ac:dyDescent="0.25">
      <c r="A10" s="1">
        <v>3</v>
      </c>
      <c r="B10" s="4" t="s">
        <v>256</v>
      </c>
      <c r="C10" s="4">
        <v>32</v>
      </c>
      <c r="E10" s="93" t="str">
        <f>INDEX(TBLStructure[Note Title],MATCH(C10,TBLStructure[Model Reference],0))</f>
        <v>Subsidies</v>
      </c>
      <c r="F10" s="94" t="str">
        <f ca="1">INDEX(TBLStructure[Full Note Ref],MATCH(C10,TBLStructure[Model Reference],0))</f>
        <v>2.1C</v>
      </c>
      <c r="G10" s="91">
        <f>'FPE2.1'!F56</f>
        <v>0</v>
      </c>
      <c r="H10" s="506">
        <f>'FPE2.1'!G56</f>
        <v>0</v>
      </c>
      <c r="I10" s="92"/>
      <c r="J10" s="92">
        <v>0</v>
      </c>
    </row>
    <row r="11" spans="1:10" ht="12" customHeight="1" x14ac:dyDescent="0.25">
      <c r="A11" s="1">
        <v>3</v>
      </c>
      <c r="B11" s="4" t="s">
        <v>256</v>
      </c>
      <c r="C11" s="4">
        <v>33</v>
      </c>
      <c r="E11" s="93" t="str">
        <f>INDEX(TBLStructure[Note Title],MATCH(C11,TBLStructure[Model Reference],0))</f>
        <v>Personal benefits</v>
      </c>
      <c r="F11" s="94" t="str">
        <f ca="1">INDEX(TBLStructure[Full Note Ref],MATCH(C11,TBLStructure[Model Reference],0))</f>
        <v>2.1D</v>
      </c>
      <c r="G11" s="91">
        <f>'FPE2.1'!F64</f>
        <v>0</v>
      </c>
      <c r="H11" s="506">
        <f>'FPE2.1'!G64</f>
        <v>0</v>
      </c>
      <c r="I11" s="92"/>
      <c r="J11" s="92">
        <v>0</v>
      </c>
    </row>
    <row r="12" spans="1:10" ht="12" customHeight="1" x14ac:dyDescent="0.25">
      <c r="A12" s="1">
        <v>3</v>
      </c>
      <c r="B12" s="4" t="s">
        <v>256</v>
      </c>
      <c r="C12" s="4">
        <v>34</v>
      </c>
      <c r="E12" s="93" t="str">
        <f>INDEX(TBLStructure[Note Title],MATCH(C12,TBLStructure[Model Reference],0))</f>
        <v>Grants</v>
      </c>
      <c r="F12" s="94" t="str">
        <f ca="1">INDEX(TBLStructure[Full Note Ref],MATCH(C12,TBLStructure[Model Reference],0))</f>
        <v>2.1E</v>
      </c>
      <c r="G12" s="91">
        <f>'FPE2.1'!F75</f>
        <v>0</v>
      </c>
      <c r="H12" s="506">
        <f>'FPE2.1'!G75</f>
        <v>0</v>
      </c>
      <c r="I12" s="92"/>
      <c r="J12" s="92">
        <v>0</v>
      </c>
    </row>
    <row r="13" spans="1:10" ht="12" customHeight="1" x14ac:dyDescent="0.25">
      <c r="A13" s="1">
        <v>3</v>
      </c>
      <c r="B13" s="4" t="s">
        <v>256</v>
      </c>
      <c r="C13" s="4">
        <v>84</v>
      </c>
      <c r="E13" s="93" t="s">
        <v>257</v>
      </c>
      <c r="F13" s="94" t="str">
        <f ca="1">INDEX(TBLStructure[Full Note Ref],MATCH(C13,TBLStructure[Model Reference],0))</f>
        <v>4.2A</v>
      </c>
      <c r="G13" s="91">
        <f>FPOPPE4.2!L28+FPOPPE4.2!L29</f>
        <v>0</v>
      </c>
      <c r="H13" s="506">
        <f>FPOPPE4.2!L123+FPOPPE4.2!L124</f>
        <v>0</v>
      </c>
      <c r="I13" s="92"/>
      <c r="J13" s="92">
        <v>0</v>
      </c>
    </row>
    <row r="14" spans="1:10" ht="12" customHeight="1" x14ac:dyDescent="0.25">
      <c r="A14" s="1">
        <v>3</v>
      </c>
      <c r="B14" s="4" t="s">
        <v>256</v>
      </c>
      <c r="C14" s="4">
        <v>35</v>
      </c>
      <c r="E14" s="93" t="str">
        <f>INDEX(TBLStructure[Note Title],MATCH(C14,TBLStructure[Model Reference],0))</f>
        <v>Finance costs</v>
      </c>
      <c r="F14" s="94" t="str">
        <f ca="1">INDEX(TBLStructure[Full Note Ref],MATCH(C14,TBLStructure[Model Reference],0))</f>
        <v>2.1F</v>
      </c>
      <c r="G14" s="91">
        <f>'FPE2.1'!F86</f>
        <v>0</v>
      </c>
      <c r="H14" s="506">
        <f>'FPE2.1'!G86</f>
        <v>0</v>
      </c>
      <c r="I14" s="92"/>
      <c r="J14" s="92">
        <v>0</v>
      </c>
    </row>
    <row r="15" spans="1:10" x14ac:dyDescent="0.25">
      <c r="B15" s="4"/>
      <c r="C15" s="4">
        <v>147</v>
      </c>
      <c r="E15" s="93" t="str">
        <f>INDEX(TBLStructure[Note Title],MATCH(C15,TBLStructure[Model Reference],0))</f>
        <v>Impairment loss on financial instruments</v>
      </c>
      <c r="F15" s="94" t="str">
        <f ca="1">INDEX(TBLStructure[Full Note Ref],MATCH(C15,TBLStructure[Model Reference],0))</f>
        <v>2.1G</v>
      </c>
      <c r="G15" s="91">
        <f>'FPE2.1'!F95</f>
        <v>0</v>
      </c>
      <c r="H15" s="506">
        <f>'FPE2.1'!G95</f>
        <v>0</v>
      </c>
      <c r="I15" s="92"/>
      <c r="J15" s="92">
        <v>0</v>
      </c>
    </row>
    <row r="16" spans="1:10" ht="12" customHeight="1" x14ac:dyDescent="0.25">
      <c r="A16" s="1">
        <v>3</v>
      </c>
      <c r="B16" s="4" t="s">
        <v>256</v>
      </c>
      <c r="C16" s="4">
        <v>36</v>
      </c>
      <c r="E16" s="93" t="str">
        <f>INDEX(TBLStructure[Note Title],MATCH(C16,TBLStructure[Model Reference],0))</f>
        <v>Write-down and impairment of assets</v>
      </c>
      <c r="F16" s="94" t="str">
        <f ca="1">INDEX(TBLStructure[Full Note Ref],MATCH(C16,TBLStructure[Model Reference],0))</f>
        <v>2.1H</v>
      </c>
      <c r="G16" s="91">
        <f>'FPE2.1'!F104</f>
        <v>0</v>
      </c>
      <c r="H16" s="506">
        <f>'FPE2.1'!G104</f>
        <v>0</v>
      </c>
      <c r="I16" s="92"/>
      <c r="J16" s="92">
        <v>0</v>
      </c>
    </row>
    <row r="17" spans="1:10" ht="12" customHeight="1" x14ac:dyDescent="0.25">
      <c r="A17" s="1">
        <v>3</v>
      </c>
      <c r="B17" s="4" t="s">
        <v>256</v>
      </c>
      <c r="C17" s="4">
        <v>37</v>
      </c>
      <c r="E17" s="93" t="str">
        <f>INDEX(TBLStructure[Note Title],MATCH(C17,TBLStructure[Model Reference],0))</f>
        <v>Foreign exchange losses</v>
      </c>
      <c r="F17" s="94" t="str">
        <f ca="1">INDEX(TBLStructure[Full Note Ref],MATCH(C17,TBLStructure[Model Reference],0))</f>
        <v>2.1I</v>
      </c>
      <c r="G17" s="91">
        <f>'FPE2.1'!F109</f>
        <v>0</v>
      </c>
      <c r="H17" s="506">
        <f>'FPE2.1'!G109</f>
        <v>0</v>
      </c>
      <c r="I17" s="92"/>
      <c r="J17" s="92">
        <v>0</v>
      </c>
    </row>
    <row r="18" spans="1:10" ht="12" customHeight="1" x14ac:dyDescent="0.25">
      <c r="A18" s="1">
        <v>3</v>
      </c>
      <c r="B18" s="4" t="s">
        <v>256</v>
      </c>
      <c r="C18" s="4" t="s">
        <v>260</v>
      </c>
      <c r="E18" s="93" t="s">
        <v>261</v>
      </c>
      <c r="F18" s="94"/>
      <c r="G18" s="91">
        <v>0</v>
      </c>
      <c r="H18" s="506">
        <v>0</v>
      </c>
      <c r="I18" s="92"/>
      <c r="J18" s="92">
        <v>0</v>
      </c>
    </row>
    <row r="19" spans="1:10" ht="12" customHeight="1" x14ac:dyDescent="0.25">
      <c r="A19" s="1">
        <v>3</v>
      </c>
      <c r="B19" s="4" t="s">
        <v>256</v>
      </c>
      <c r="C19" s="4">
        <v>38</v>
      </c>
      <c r="E19" s="93" t="str">
        <f>INDEX(TBLStructure[Note Title],MATCH(C19,TBLStructure[Model Reference],0))</f>
        <v>Payments to corporate Commonwealth entities</v>
      </c>
      <c r="F19" s="94" t="str">
        <f ca="1">INDEX(TBLStructure[Full Note Ref],MATCH(C19,TBLStructure[Model Reference],0))</f>
        <v>2.1J</v>
      </c>
      <c r="G19" s="91">
        <f>'FPE2.1'!F113</f>
        <v>0</v>
      </c>
      <c r="H19" s="506">
        <f>'FPE2.1'!G113</f>
        <v>0</v>
      </c>
      <c r="I19" s="92"/>
      <c r="J19" s="92">
        <v>0</v>
      </c>
    </row>
    <row r="20" spans="1:10" ht="12" customHeight="1" x14ac:dyDescent="0.25">
      <c r="A20" s="1">
        <v>3</v>
      </c>
      <c r="B20" s="4" t="s">
        <v>256</v>
      </c>
      <c r="C20" s="4">
        <v>39</v>
      </c>
      <c r="E20" s="93" t="str">
        <f>INDEX(TBLStructure[Note Title],MATCH(C20,TBLStructure[Model Reference],0))</f>
        <v>Other expenses</v>
      </c>
      <c r="F20" s="94" t="str">
        <f ca="1">INDEX(TBLStructure[Full Note Ref],MATCH(C20,TBLStructure[Model Reference],0))</f>
        <v>2.1K</v>
      </c>
      <c r="G20" s="91">
        <f>'FPE2.1'!F123</f>
        <v>0</v>
      </c>
      <c r="H20" s="506">
        <f>'FPE2.1'!G123</f>
        <v>0</v>
      </c>
      <c r="I20" s="92"/>
      <c r="J20" s="92">
        <v>0</v>
      </c>
    </row>
    <row r="21" spans="1:10" ht="12" customHeight="1" x14ac:dyDescent="0.25">
      <c r="A21" s="1">
        <v>3</v>
      </c>
      <c r="E21" s="88" t="s">
        <v>446</v>
      </c>
      <c r="F21" s="94"/>
      <c r="G21" s="95">
        <f>SUM(G7:G20)</f>
        <v>0</v>
      </c>
      <c r="H21" s="96">
        <f>SUM(H7:H20)</f>
        <v>0</v>
      </c>
      <c r="I21" s="92"/>
      <c r="J21" s="96">
        <f>SUM(J7:J20)</f>
        <v>0</v>
      </c>
    </row>
    <row r="22" spans="1:10" ht="12" customHeight="1" x14ac:dyDescent="0.25">
      <c r="A22" s="1">
        <v>3</v>
      </c>
      <c r="E22" s="97"/>
      <c r="F22" s="94"/>
      <c r="G22" s="90"/>
      <c r="H22" s="90"/>
      <c r="I22" s="92"/>
      <c r="J22" s="90"/>
    </row>
    <row r="23" spans="1:10" ht="12" customHeight="1" x14ac:dyDescent="0.25">
      <c r="A23" s="1">
        <v>3</v>
      </c>
      <c r="D23" s="4" t="s">
        <v>447</v>
      </c>
      <c r="E23" s="99" t="s">
        <v>448</v>
      </c>
      <c r="F23" s="94"/>
      <c r="G23" s="90"/>
      <c r="H23" s="90"/>
      <c r="I23" s="92"/>
      <c r="J23" s="90"/>
    </row>
    <row r="24" spans="1:10" ht="12" customHeight="1" x14ac:dyDescent="0.25">
      <c r="A24" s="1">
        <v>3</v>
      </c>
      <c r="E24" s="99"/>
      <c r="F24" s="94"/>
      <c r="G24" s="90"/>
      <c r="H24" s="90"/>
      <c r="I24" s="92"/>
      <c r="J24" s="90"/>
    </row>
    <row r="25" spans="1:10" ht="12" customHeight="1" x14ac:dyDescent="0.25">
      <c r="A25" s="1">
        <v>3</v>
      </c>
      <c r="E25" s="100" t="s">
        <v>449</v>
      </c>
      <c r="F25" s="94"/>
      <c r="G25" s="90"/>
      <c r="H25" s="90"/>
      <c r="I25" s="92"/>
      <c r="J25" s="90"/>
    </row>
    <row r="26" spans="1:10" ht="12" customHeight="1" x14ac:dyDescent="0.25">
      <c r="A26" s="1">
        <v>3</v>
      </c>
      <c r="E26" s="99" t="s">
        <v>450</v>
      </c>
      <c r="F26" s="94"/>
      <c r="G26" s="90"/>
      <c r="H26" s="90"/>
      <c r="I26" s="92"/>
      <c r="J26" s="90"/>
    </row>
    <row r="27" spans="1:10" ht="12" customHeight="1" x14ac:dyDescent="0.25">
      <c r="A27" s="1">
        <v>3</v>
      </c>
      <c r="B27" s="4" t="s">
        <v>256</v>
      </c>
      <c r="C27" s="4">
        <v>41</v>
      </c>
      <c r="E27" s="93" t="str">
        <f>INDEX(TBLStructure[Note Title],MATCH(C27,TBLStructure[Model Reference],0))</f>
        <v>Income tax</v>
      </c>
      <c r="F27" s="94" t="str">
        <f ca="1">INDEX(TBLStructure[Full Note Ref],MATCH(C27,TBLStructure[Model Reference],0))</f>
        <v>2.2A</v>
      </c>
      <c r="G27" s="91">
        <f>'FPE2.2'!F17</f>
        <v>0</v>
      </c>
      <c r="H27" s="506">
        <f>'FPE2.2'!G17</f>
        <v>0</v>
      </c>
      <c r="I27" s="92"/>
      <c r="J27" s="92">
        <v>0</v>
      </c>
    </row>
    <row r="28" spans="1:10" ht="12" customHeight="1" x14ac:dyDescent="0.25">
      <c r="A28" s="1">
        <v>3</v>
      </c>
      <c r="B28" s="4" t="s">
        <v>256</v>
      </c>
      <c r="C28" s="4">
        <v>42</v>
      </c>
      <c r="E28" s="93" t="str">
        <f>INDEX(TBLStructure[Note Title],MATCH(C28,TBLStructure[Model Reference],0))</f>
        <v>Indirect tax</v>
      </c>
      <c r="F28" s="94" t="str">
        <f ca="1">INDEX(TBLStructure[Full Note Ref],MATCH(C28,TBLStructure[Model Reference],0))</f>
        <v>2.2B</v>
      </c>
      <c r="G28" s="91">
        <f>'FPE2.2'!F28</f>
        <v>0</v>
      </c>
      <c r="H28" s="506">
        <f>'FPE2.2'!G28</f>
        <v>0</v>
      </c>
      <c r="I28" s="92"/>
      <c r="J28" s="92">
        <v>0</v>
      </c>
    </row>
    <row r="29" spans="1:10" ht="12" customHeight="1" x14ac:dyDescent="0.25">
      <c r="A29" s="1">
        <v>3</v>
      </c>
      <c r="B29" s="4" t="s">
        <v>256</v>
      </c>
      <c r="C29" s="4">
        <v>43</v>
      </c>
      <c r="E29" s="93" t="str">
        <f>INDEX(TBLStructure[Note Title],MATCH(C29,TBLStructure[Model Reference],0))</f>
        <v>Other taxes</v>
      </c>
      <c r="F29" s="94" t="str">
        <f ca="1">INDEX(TBLStructure[Full Note Ref],MATCH(C29,TBLStructure[Model Reference],0))</f>
        <v>2.2C</v>
      </c>
      <c r="G29" s="91">
        <f>'FPE2.2'!F35</f>
        <v>0</v>
      </c>
      <c r="H29" s="506">
        <f>'FPE2.2'!G35</f>
        <v>0</v>
      </c>
      <c r="I29" s="92"/>
      <c r="J29" s="92">
        <v>0</v>
      </c>
    </row>
    <row r="30" spans="1:10" ht="12" customHeight="1" x14ac:dyDescent="0.25">
      <c r="A30" s="1">
        <v>3</v>
      </c>
      <c r="E30" s="99" t="s">
        <v>451</v>
      </c>
      <c r="F30" s="94"/>
      <c r="G30" s="95">
        <f>SUM(G26:G29)</f>
        <v>0</v>
      </c>
      <c r="H30" s="96">
        <f>SUM(H26:H29)</f>
        <v>0</v>
      </c>
      <c r="I30" s="92"/>
      <c r="J30" s="96">
        <f>SUM(J26:J29)</f>
        <v>0</v>
      </c>
    </row>
    <row r="31" spans="1:10" ht="12" customHeight="1" x14ac:dyDescent="0.25">
      <c r="A31" s="1">
        <v>3</v>
      </c>
      <c r="E31" s="99"/>
      <c r="F31" s="94"/>
      <c r="G31" s="91"/>
      <c r="H31" s="92"/>
      <c r="I31" s="92"/>
      <c r="J31" s="92"/>
    </row>
    <row r="32" spans="1:10" ht="12" customHeight="1" x14ac:dyDescent="0.25">
      <c r="A32" s="1">
        <v>3</v>
      </c>
      <c r="E32" s="99" t="s">
        <v>452</v>
      </c>
      <c r="F32" s="94"/>
      <c r="G32" s="91"/>
      <c r="H32" s="92"/>
      <c r="I32" s="92"/>
      <c r="J32" s="92"/>
    </row>
    <row r="33" spans="1:10" ht="12" customHeight="1" x14ac:dyDescent="0.25">
      <c r="A33" s="1">
        <v>3</v>
      </c>
      <c r="B33" s="4" t="s">
        <v>256</v>
      </c>
      <c r="C33" s="4">
        <v>44</v>
      </c>
      <c r="E33" s="93" t="str">
        <f>INDEX(TBLStructure[Note Title],MATCH(C33,TBLStructure[Model Reference],0))</f>
        <v>Revenue from contracts with customers</v>
      </c>
      <c r="F33" s="94" t="str">
        <f ca="1">INDEX(TBLStructure[Full Note Ref],MATCH(C33,TBLStructure[Model Reference],0))</f>
        <v>2.2D</v>
      </c>
      <c r="G33" s="91">
        <f>'FPE2.2'!F44</f>
        <v>0</v>
      </c>
      <c r="H33" s="506">
        <f>'FPE2.2'!G44</f>
        <v>0</v>
      </c>
      <c r="I33" s="92"/>
      <c r="J33" s="92">
        <v>0</v>
      </c>
    </row>
    <row r="34" spans="1:10" ht="12" customHeight="1" x14ac:dyDescent="0.25">
      <c r="A34" s="1">
        <v>3</v>
      </c>
      <c r="B34" s="4" t="s">
        <v>256</v>
      </c>
      <c r="C34" s="4">
        <v>45</v>
      </c>
      <c r="E34" s="93" t="str">
        <f>INDEX(TBLStructure[Note Title],MATCH(C34,TBLStructure[Model Reference],0))</f>
        <v>Fees and fines</v>
      </c>
      <c r="F34" s="94" t="str">
        <f ca="1">INDEX(TBLStructure[Full Note Ref],MATCH(C34,TBLStructure[Model Reference],0))</f>
        <v>2.2E</v>
      </c>
      <c r="G34" s="91">
        <f>'FPE2.2'!F52</f>
        <v>0</v>
      </c>
      <c r="H34" s="506">
        <f>'FPE2.2'!G52</f>
        <v>0</v>
      </c>
      <c r="I34" s="92"/>
      <c r="J34" s="92">
        <v>0</v>
      </c>
    </row>
    <row r="35" spans="1:10" ht="12" customHeight="1" x14ac:dyDescent="0.25">
      <c r="A35" s="1">
        <v>3</v>
      </c>
      <c r="B35" s="4" t="s">
        <v>256</v>
      </c>
      <c r="C35" s="4">
        <v>46</v>
      </c>
      <c r="E35" s="93" t="str">
        <f>INDEX(TBLStructure[Note Title],MATCH(C35,TBLStructure[Model Reference],0))</f>
        <v>Interest</v>
      </c>
      <c r="F35" s="94" t="str">
        <f ca="1">INDEX(TBLStructure[Full Note Ref],MATCH(C35,TBLStructure[Model Reference],0))</f>
        <v>2.2F</v>
      </c>
      <c r="G35" s="91">
        <f>'FPE2.2'!F65</f>
        <v>0</v>
      </c>
      <c r="H35" s="506">
        <f>'FPE2.2'!G65</f>
        <v>0</v>
      </c>
      <c r="I35" s="92"/>
      <c r="J35" s="92">
        <v>0</v>
      </c>
    </row>
    <row r="36" spans="1:10" ht="12" customHeight="1" x14ac:dyDescent="0.25">
      <c r="A36" s="1">
        <v>3</v>
      </c>
      <c r="B36" s="4" t="s">
        <v>256</v>
      </c>
      <c r="C36" s="4">
        <v>47</v>
      </c>
      <c r="E36" s="93" t="str">
        <f>INDEX(TBLStructure[Note Title],MATCH(C36,TBLStructure[Model Reference],0))</f>
        <v>Dividends</v>
      </c>
      <c r="F36" s="94" t="str">
        <f ca="1">INDEX(TBLStructure[Full Note Ref],MATCH(C36,TBLStructure[Model Reference],0))</f>
        <v>2.2G</v>
      </c>
      <c r="G36" s="91">
        <f>'FPE2.2'!F72</f>
        <v>0</v>
      </c>
      <c r="H36" s="506">
        <f>'FPE2.2'!G72</f>
        <v>0</v>
      </c>
      <c r="I36" s="92"/>
      <c r="J36" s="92">
        <v>0</v>
      </c>
    </row>
    <row r="37" spans="1:10" ht="12" customHeight="1" x14ac:dyDescent="0.25">
      <c r="A37" s="1">
        <v>3</v>
      </c>
      <c r="B37" s="4" t="s">
        <v>256</v>
      </c>
      <c r="C37" s="4">
        <v>48</v>
      </c>
      <c r="E37" s="93" t="str">
        <f>INDEX(TBLStructure[Note Title],MATCH(C37,TBLStructure[Model Reference],0))</f>
        <v>Rental income</v>
      </c>
      <c r="F37" s="94" t="str">
        <f ca="1">INDEX(TBLStructure[Full Note Ref],MATCH(C37,TBLStructure[Model Reference],0))</f>
        <v>2.2H</v>
      </c>
      <c r="G37" s="91">
        <f>'FPE2.2'!F84</f>
        <v>0</v>
      </c>
      <c r="H37" s="506">
        <f>'FPE2.2'!G84</f>
        <v>0</v>
      </c>
      <c r="I37" s="92"/>
      <c r="J37" s="92">
        <v>0</v>
      </c>
    </row>
    <row r="38" spans="1:10" ht="12" customHeight="1" x14ac:dyDescent="0.25">
      <c r="A38" s="1">
        <v>3</v>
      </c>
      <c r="B38" s="4" t="s">
        <v>256</v>
      </c>
      <c r="C38" s="4">
        <v>49</v>
      </c>
      <c r="E38" s="93" t="str">
        <f>INDEX(TBLStructure[Note Title],MATCH(C38,TBLStructure[Model Reference],0))</f>
        <v>Other revenue</v>
      </c>
      <c r="F38" s="94" t="str">
        <f ca="1">INDEX(TBLStructure[Full Note Ref],MATCH(C38,TBLStructure[Model Reference],0))</f>
        <v>2.2I</v>
      </c>
      <c r="G38" s="91">
        <f>'FPE2.2'!F130</f>
        <v>0</v>
      </c>
      <c r="H38" s="506">
        <f>'FPE2.2'!G130</f>
        <v>0</v>
      </c>
      <c r="I38" s="92"/>
      <c r="J38" s="92">
        <v>0</v>
      </c>
    </row>
    <row r="39" spans="1:10" ht="12" customHeight="1" x14ac:dyDescent="0.25">
      <c r="A39" s="1">
        <v>3</v>
      </c>
      <c r="E39" s="99" t="s">
        <v>453</v>
      </c>
      <c r="F39" s="94"/>
      <c r="G39" s="95">
        <f>SUM(G32:G38)</f>
        <v>0</v>
      </c>
      <c r="H39" s="96">
        <f>SUM(H32:H38)</f>
        <v>0</v>
      </c>
      <c r="I39" s="92"/>
      <c r="J39" s="96">
        <f>SUM(J32:J38)</f>
        <v>0</v>
      </c>
    </row>
    <row r="40" spans="1:10" ht="12" customHeight="1" x14ac:dyDescent="0.25">
      <c r="A40" s="1">
        <v>3</v>
      </c>
      <c r="E40" s="100" t="s">
        <v>454</v>
      </c>
      <c r="F40" s="94"/>
      <c r="G40" s="95">
        <f>G39+G30</f>
        <v>0</v>
      </c>
      <c r="H40" s="96">
        <f>H39+H30</f>
        <v>0</v>
      </c>
      <c r="I40" s="92"/>
      <c r="J40" s="96">
        <f>J39+J30</f>
        <v>0</v>
      </c>
    </row>
    <row r="41" spans="1:10" ht="12" customHeight="1" x14ac:dyDescent="0.25">
      <c r="A41" s="1">
        <v>3</v>
      </c>
      <c r="E41" s="100"/>
      <c r="F41" s="94"/>
      <c r="G41" s="91"/>
      <c r="H41" s="92"/>
      <c r="I41" s="92"/>
      <c r="J41" s="92"/>
    </row>
    <row r="42" spans="1:10" ht="12" customHeight="1" x14ac:dyDescent="0.25">
      <c r="A42" s="1">
        <v>3</v>
      </c>
      <c r="E42" s="100" t="s">
        <v>268</v>
      </c>
      <c r="F42" s="94"/>
      <c r="G42" s="91"/>
      <c r="H42" s="92"/>
      <c r="I42" s="92"/>
      <c r="J42" s="92"/>
    </row>
    <row r="43" spans="1:10" ht="12" customHeight="1" x14ac:dyDescent="0.25">
      <c r="A43" s="1">
        <v>3</v>
      </c>
      <c r="B43" s="4" t="s">
        <v>256</v>
      </c>
      <c r="C43" s="4" t="s">
        <v>260</v>
      </c>
      <c r="E43" s="93" t="s">
        <v>269</v>
      </c>
      <c r="F43" s="94"/>
      <c r="G43" s="91">
        <v>0</v>
      </c>
      <c r="H43" s="92">
        <v>0</v>
      </c>
      <c r="I43" s="92"/>
      <c r="J43" s="92">
        <v>0</v>
      </c>
    </row>
    <row r="44" spans="1:10" ht="12" customHeight="1" x14ac:dyDescent="0.25">
      <c r="A44" s="1">
        <v>3</v>
      </c>
      <c r="B44" s="4" t="s">
        <v>256</v>
      </c>
      <c r="C44" s="4">
        <v>50</v>
      </c>
      <c r="E44" s="93" t="str">
        <f>INDEX(TBLStructure[Note Title],MATCH(C44,TBLStructure[Model Reference],0))</f>
        <v>Foreign exchange gains</v>
      </c>
      <c r="F44" s="94" t="str">
        <f ca="1">INDEX(TBLStructure[Full Note Ref],MATCH(C44,TBLStructure[Model Reference],0))</f>
        <v>2.2J</v>
      </c>
      <c r="G44" s="91">
        <f>'FPE2.2'!F143</f>
        <v>0</v>
      </c>
      <c r="H44" s="506">
        <f>'FPE2.2'!G143</f>
        <v>0</v>
      </c>
      <c r="I44" s="92"/>
      <c r="J44" s="92">
        <v>0</v>
      </c>
    </row>
    <row r="45" spans="1:10" ht="12" customHeight="1" x14ac:dyDescent="0.25">
      <c r="A45" s="1">
        <v>3</v>
      </c>
      <c r="B45" s="4" t="s">
        <v>256</v>
      </c>
      <c r="C45" s="4">
        <v>51</v>
      </c>
      <c r="E45" s="93" t="str">
        <f>INDEX(TBLStructure[Note Title],MATCH(C45,TBLStructure[Model Reference],0))</f>
        <v>Reversal of write-downs and impairments</v>
      </c>
      <c r="F45" s="94" t="str">
        <f ca="1">INDEX(TBLStructure[Full Note Ref],MATCH(C45,TBLStructure[Model Reference],0))</f>
        <v>2.2K</v>
      </c>
      <c r="G45" s="91">
        <f>'FPE2.2'!F148</f>
        <v>0</v>
      </c>
      <c r="H45" s="506">
        <f>'FPE2.2'!G148</f>
        <v>0</v>
      </c>
      <c r="I45" s="92"/>
      <c r="J45" s="92">
        <v>0</v>
      </c>
    </row>
    <row r="46" spans="1:10" ht="12" customHeight="1" x14ac:dyDescent="0.25">
      <c r="A46" s="1">
        <v>3</v>
      </c>
      <c r="B46" s="4" t="s">
        <v>256</v>
      </c>
      <c r="C46" s="4">
        <v>52</v>
      </c>
      <c r="E46" s="93" t="str">
        <f>INDEX(TBLStructure[Note Title],MATCH(C46,TBLStructure[Model Reference],0))</f>
        <v>Other gains</v>
      </c>
      <c r="F46" s="94" t="str">
        <f ca="1">INDEX(TBLStructure[Full Note Ref],MATCH(C46,TBLStructure[Model Reference],0))</f>
        <v>2.2L</v>
      </c>
      <c r="G46" s="91">
        <f>'FPE2.2'!F160</f>
        <v>0</v>
      </c>
      <c r="H46" s="506">
        <f>'FPE2.2'!G160</f>
        <v>0</v>
      </c>
      <c r="I46" s="92"/>
      <c r="J46" s="92">
        <v>0</v>
      </c>
    </row>
    <row r="47" spans="1:10" ht="12" customHeight="1" x14ac:dyDescent="0.25">
      <c r="A47" s="1">
        <v>3</v>
      </c>
      <c r="E47" s="88" t="s">
        <v>271</v>
      </c>
      <c r="F47" s="94"/>
      <c r="G47" s="95">
        <f>SUM(G42:G46)</f>
        <v>0</v>
      </c>
      <c r="H47" s="96">
        <f>SUM(H42:H46)</f>
        <v>0</v>
      </c>
      <c r="I47" s="92"/>
      <c r="J47" s="96">
        <f>SUM(J42:J46)</f>
        <v>0</v>
      </c>
    </row>
    <row r="48" spans="1:10" ht="12" customHeight="1" x14ac:dyDescent="0.25">
      <c r="A48" s="1">
        <v>3</v>
      </c>
      <c r="D48" s="10"/>
      <c r="E48" s="88" t="s">
        <v>455</v>
      </c>
      <c r="F48" s="94"/>
      <c r="G48" s="95">
        <f>G47+G40</f>
        <v>0</v>
      </c>
      <c r="H48" s="96">
        <f>H47+H40</f>
        <v>0</v>
      </c>
      <c r="I48" s="92"/>
      <c r="J48" s="96">
        <f>J47+J40</f>
        <v>0</v>
      </c>
    </row>
    <row r="49" spans="1:10" ht="12" customHeight="1" x14ac:dyDescent="0.25">
      <c r="A49" s="1">
        <v>3</v>
      </c>
      <c r="E49" s="100" t="s">
        <v>273</v>
      </c>
      <c r="F49" s="94"/>
      <c r="G49" s="95">
        <f>G48-G21</f>
        <v>0</v>
      </c>
      <c r="H49" s="96">
        <f>H48-H21</f>
        <v>0</v>
      </c>
      <c r="I49" s="92"/>
      <c r="J49" s="96">
        <f>J48-J21</f>
        <v>0</v>
      </c>
    </row>
    <row r="50" spans="1:10" x14ac:dyDescent="0.25">
      <c r="A50" s="1">
        <v>3</v>
      </c>
      <c r="E50" s="101" t="s">
        <v>456</v>
      </c>
      <c r="F50" s="94"/>
      <c r="G50" s="102">
        <f>G49</f>
        <v>0</v>
      </c>
      <c r="H50" s="103">
        <f>H49</f>
        <v>0</v>
      </c>
      <c r="I50" s="92"/>
      <c r="J50" s="103">
        <f>J49</f>
        <v>0</v>
      </c>
    </row>
    <row r="51" spans="1:10" ht="6" customHeight="1" thickBot="1" x14ac:dyDescent="0.3">
      <c r="A51" s="1">
        <v>3</v>
      </c>
      <c r="D51" s="10"/>
      <c r="E51" s="88"/>
      <c r="F51" s="89"/>
      <c r="G51" s="104"/>
      <c r="H51" s="105"/>
      <c r="I51" s="105"/>
      <c r="J51" s="105"/>
    </row>
    <row r="52" spans="1:10" ht="23.4" x14ac:dyDescent="0.25">
      <c r="A52" s="1">
        <v>3</v>
      </c>
      <c r="E52" s="80"/>
      <c r="F52" s="81"/>
      <c r="G52" s="82" t="str">
        <f>Contents!F3</f>
        <v>20X2</v>
      </c>
      <c r="H52" s="83" t="str">
        <f>Contents!F4</f>
        <v>20X1</v>
      </c>
      <c r="I52" s="83"/>
      <c r="J52" s="83" t="s">
        <v>252</v>
      </c>
    </row>
    <row r="53" spans="1:10" ht="14.4" thickBot="1" x14ac:dyDescent="0.3">
      <c r="A53" s="1">
        <v>3</v>
      </c>
      <c r="E53" s="84"/>
      <c r="F53" s="85" t="s">
        <v>253</v>
      </c>
      <c r="G53" s="86" t="s">
        <v>309</v>
      </c>
      <c r="H53" s="87" t="s">
        <v>309</v>
      </c>
      <c r="I53" s="87"/>
      <c r="J53" s="87" t="s">
        <v>309</v>
      </c>
    </row>
    <row r="54" spans="1:10" ht="19.95" customHeight="1" x14ac:dyDescent="0.25">
      <c r="A54" s="1">
        <v>3</v>
      </c>
      <c r="E54" s="106" t="s">
        <v>281</v>
      </c>
      <c r="F54" s="107"/>
      <c r="G54" s="91"/>
      <c r="H54" s="92"/>
      <c r="I54" s="92"/>
      <c r="J54" s="92"/>
    </row>
    <row r="55" spans="1:10" ht="24.6" customHeight="1" x14ac:dyDescent="0.25">
      <c r="A55" s="1">
        <v>3</v>
      </c>
      <c r="E55" s="945" t="s">
        <v>283</v>
      </c>
      <c r="F55" s="945"/>
      <c r="G55" s="91"/>
      <c r="H55" s="92"/>
      <c r="I55" s="92"/>
      <c r="J55" s="92"/>
    </row>
    <row r="56" spans="1:10" ht="12" customHeight="1" x14ac:dyDescent="0.25">
      <c r="A56" s="1">
        <v>3</v>
      </c>
      <c r="E56" s="108" t="s">
        <v>285</v>
      </c>
      <c r="F56" s="107"/>
      <c r="G56" s="91">
        <v>0</v>
      </c>
      <c r="H56" s="92">
        <v>0</v>
      </c>
      <c r="I56" s="92"/>
      <c r="J56" s="92">
        <v>0</v>
      </c>
    </row>
    <row r="57" spans="1:10" ht="12" customHeight="1" x14ac:dyDescent="0.25">
      <c r="A57" s="1">
        <v>3</v>
      </c>
      <c r="E57" s="108" t="s">
        <v>286</v>
      </c>
      <c r="F57" s="107"/>
      <c r="G57" s="91">
        <v>0</v>
      </c>
      <c r="H57" s="92">
        <v>0</v>
      </c>
      <c r="I57" s="92"/>
      <c r="J57" s="92">
        <v>0</v>
      </c>
    </row>
    <row r="58" spans="1:10" ht="12" customHeight="1" x14ac:dyDescent="0.25">
      <c r="A58" s="1">
        <v>3</v>
      </c>
      <c r="E58" s="109" t="s">
        <v>457</v>
      </c>
      <c r="F58" s="107"/>
      <c r="G58" s="91">
        <v>0</v>
      </c>
      <c r="H58" s="92">
        <v>0</v>
      </c>
      <c r="I58" s="92"/>
      <c r="J58" s="92">
        <v>0</v>
      </c>
    </row>
    <row r="59" spans="1:10" ht="24.6" customHeight="1" x14ac:dyDescent="0.25">
      <c r="A59" s="1">
        <v>3</v>
      </c>
      <c r="E59" s="945" t="s">
        <v>288</v>
      </c>
      <c r="F59" s="945"/>
      <c r="G59" s="91"/>
      <c r="H59" s="92"/>
      <c r="I59" s="92"/>
      <c r="J59" s="92"/>
    </row>
    <row r="60" spans="1:10" ht="12" customHeight="1" x14ac:dyDescent="0.25">
      <c r="A60" s="1">
        <v>3</v>
      </c>
      <c r="E60" s="108" t="s">
        <v>289</v>
      </c>
      <c r="F60" s="107"/>
      <c r="G60" s="91">
        <v>0</v>
      </c>
      <c r="H60" s="92">
        <v>0</v>
      </c>
      <c r="I60" s="92"/>
      <c r="J60" s="92">
        <v>0</v>
      </c>
    </row>
    <row r="61" spans="1:10" ht="12" customHeight="1" x14ac:dyDescent="0.25">
      <c r="E61" s="108" t="s">
        <v>291</v>
      </c>
      <c r="F61" s="107"/>
      <c r="G61" s="91">
        <v>0</v>
      </c>
      <c r="H61" s="92">
        <v>0</v>
      </c>
      <c r="I61" s="92"/>
      <c r="J61" s="92">
        <v>0</v>
      </c>
    </row>
    <row r="62" spans="1:10" ht="23.4" x14ac:dyDescent="0.25">
      <c r="A62" s="1">
        <v>3</v>
      </c>
      <c r="E62" s="110" t="s">
        <v>293</v>
      </c>
      <c r="F62" s="107"/>
      <c r="G62" s="91">
        <v>0</v>
      </c>
      <c r="H62" s="92">
        <v>0</v>
      </c>
      <c r="I62" s="92"/>
      <c r="J62" s="92">
        <v>0</v>
      </c>
    </row>
    <row r="63" spans="1:10" ht="12" customHeight="1" x14ac:dyDescent="0.25">
      <c r="A63" s="1">
        <v>3</v>
      </c>
      <c r="E63" s="108" t="s">
        <v>294</v>
      </c>
      <c r="F63" s="107"/>
      <c r="G63" s="91">
        <v>0</v>
      </c>
      <c r="H63" s="92">
        <v>0</v>
      </c>
      <c r="I63" s="92"/>
      <c r="J63" s="92">
        <v>0</v>
      </c>
    </row>
    <row r="64" spans="1:10" x14ac:dyDescent="0.25">
      <c r="A64" s="1">
        <v>3</v>
      </c>
      <c r="E64" s="106" t="s">
        <v>302</v>
      </c>
      <c r="F64" s="107"/>
      <c r="G64" s="95">
        <f>SUM(G54:G63)</f>
        <v>0</v>
      </c>
      <c r="H64" s="96">
        <f>SUM(H54:H63)</f>
        <v>0</v>
      </c>
      <c r="I64" s="92"/>
      <c r="J64" s="96">
        <f>SUM(J54:J63)</f>
        <v>0</v>
      </c>
    </row>
    <row r="65" spans="1:10" ht="12" customHeight="1" x14ac:dyDescent="0.25">
      <c r="A65" s="1">
        <v>3</v>
      </c>
      <c r="E65" s="106"/>
      <c r="F65" s="98"/>
      <c r="G65" s="104"/>
      <c r="H65" s="105"/>
      <c r="I65" s="92"/>
      <c r="J65" s="105"/>
    </row>
    <row r="66" spans="1:10" ht="12" customHeight="1" x14ac:dyDescent="0.25">
      <c r="A66" s="1">
        <v>3</v>
      </c>
      <c r="E66" s="941" t="s">
        <v>458</v>
      </c>
      <c r="F66" s="941"/>
      <c r="G66" s="941"/>
      <c r="H66" s="941"/>
      <c r="I66" s="941"/>
      <c r="J66" s="941"/>
    </row>
    <row r="67" spans="1:10" ht="12" customHeight="1" x14ac:dyDescent="0.25">
      <c r="A67" s="1">
        <v>3</v>
      </c>
      <c r="E67" s="111"/>
      <c r="F67" s="112"/>
      <c r="G67" s="111"/>
      <c r="H67" s="111"/>
      <c r="I67" s="111"/>
      <c r="J67" s="111"/>
    </row>
    <row r="68" spans="1:10" x14ac:dyDescent="0.25">
      <c r="A68" s="1">
        <v>3</v>
      </c>
      <c r="E68" s="113"/>
      <c r="F68" s="114"/>
      <c r="G68" s="113"/>
      <c r="H68" s="113"/>
      <c r="I68" s="113"/>
      <c r="J68" s="113"/>
    </row>
    <row r="69" spans="1:10" ht="13.95" customHeight="1" x14ac:dyDescent="0.25">
      <c r="A69" s="1">
        <v>3</v>
      </c>
      <c r="D69" s="940" t="s">
        <v>459</v>
      </c>
      <c r="E69" s="113"/>
      <c r="F69" s="114"/>
      <c r="G69" s="113"/>
      <c r="H69" s="113"/>
      <c r="I69" s="113"/>
      <c r="J69" s="113"/>
    </row>
    <row r="70" spans="1:10" x14ac:dyDescent="0.25">
      <c r="A70" s="1">
        <v>3</v>
      </c>
      <c r="D70" s="940"/>
      <c r="E70" s="113"/>
      <c r="F70" s="114"/>
      <c r="G70" s="113"/>
      <c r="H70" s="113"/>
      <c r="I70" s="113"/>
      <c r="J70" s="113"/>
    </row>
    <row r="71" spans="1:10" x14ac:dyDescent="0.25">
      <c r="A71" s="1">
        <v>3</v>
      </c>
      <c r="D71" s="940"/>
      <c r="E71" s="113"/>
      <c r="F71" s="114"/>
      <c r="G71" s="113"/>
      <c r="H71" s="113"/>
      <c r="I71" s="113"/>
      <c r="J71" s="113"/>
    </row>
    <row r="72" spans="1:10" x14ac:dyDescent="0.25">
      <c r="A72" s="1">
        <v>3</v>
      </c>
      <c r="E72" s="113"/>
      <c r="F72" s="114"/>
      <c r="G72" s="113"/>
      <c r="H72" s="113"/>
      <c r="I72" s="113"/>
      <c r="J72" s="113"/>
    </row>
    <row r="73" spans="1:10" x14ac:dyDescent="0.25">
      <c r="A73" s="1">
        <v>3</v>
      </c>
      <c r="E73" s="113"/>
      <c r="F73" s="114"/>
      <c r="G73" s="113"/>
      <c r="H73" s="113"/>
      <c r="I73" s="113"/>
      <c r="J73" s="113"/>
    </row>
  </sheetData>
  <mergeCells count="8">
    <mergeCell ref="E66:J66"/>
    <mergeCell ref="D69:D71"/>
    <mergeCell ref="B1:C1"/>
    <mergeCell ref="E2:J2"/>
    <mergeCell ref="E3:J3"/>
    <mergeCell ref="E7:F7"/>
    <mergeCell ref="E55:F55"/>
    <mergeCell ref="E59:F59"/>
  </mergeCells>
  <hyperlinks>
    <hyperlink ref="F8" location="FPE2.1!D9" display="FPE2.1!D9" xr:uid="{6C1C8FAC-8F4A-421E-B4FB-A0197493FF59}"/>
    <hyperlink ref="F9:F17" location="FPE2.1!D9" display="FPE2.1!D9" xr:uid="{CF142662-341D-4F9B-AE5C-0C9D96266457}"/>
    <hyperlink ref="F19:F20" location="FPE2.1!D9" display="FPE2.1!D9" xr:uid="{D9F7A134-CA44-49A8-893D-04DD68CD8B98}"/>
    <hyperlink ref="F34" location="FPE2.1!D9" display="FPE2.1!D9" xr:uid="{C342B5CC-0B4A-4F8B-A35F-12FAA54F03DF}"/>
    <hyperlink ref="F22:F30" location="FPE2.1!D9" display="FPE2.1!D9" xr:uid="{CA770C72-A6CD-4B6F-9C5A-257CF0FBEBBA}"/>
    <hyperlink ref="F35:F43" location="FPE2.1!D9" display="FPE2.1!D9" xr:uid="{820D5876-F882-44DE-B0E4-CFB29DDCDA38}"/>
    <hyperlink ref="F44" location="FPE2.1!D9" display="FPE2.1!D9" xr:uid="{B124A946-CBE3-4A6C-AABE-50FB5C996500}"/>
    <hyperlink ref="F32:F33" location="FPE2.1!D9" display="FPE2.1!D9" xr:uid="{BF3E0F1E-E56F-42A0-8E8A-0D819CD6F8FA}"/>
    <hyperlink ref="F45:F46" location="FPE2.1!D9" display="FPE2.1!D9" xr:uid="{69514553-8EF0-44E4-9716-A64A313A7A31}"/>
  </hyperlinks>
  <printOptions horizontalCentered="1"/>
  <pageMargins left="0.23622047244094491" right="0.23622047244094491" top="0.74803149606299213" bottom="0.74803149606299213" header="0.31496062992125984" footer="0.31496062992125984"/>
  <pageSetup paperSize="9" scale="96" orientation="portrait" r:id="rId1"/>
  <rowBreaks count="1" manualBreakCount="1">
    <brk id="51"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6F25-7259-4CE1-91B0-B1D84A729D62}">
  <sheetPr codeName="Sheet21">
    <tabColor theme="5"/>
  </sheetPr>
  <dimension ref="A1:J67"/>
  <sheetViews>
    <sheetView showGridLines="0" tabSelected="1" view="pageBreakPreview" topLeftCell="D52" zoomScaleNormal="100" zoomScaleSheetLayoutView="100" workbookViewId="0">
      <selection activeCell="G209" sqref="G209"/>
    </sheetView>
  </sheetViews>
  <sheetFormatPr defaultColWidth="9.33203125" defaultRowHeight="13.8" x14ac:dyDescent="0.25"/>
  <cols>
    <col min="1" max="1" width="5.6640625" style="1" hidden="1" customWidth="1"/>
    <col min="2" max="2" width="7.33203125" style="1" hidden="1" customWidth="1"/>
    <col min="3" max="3" width="9.44140625" style="1" hidden="1" customWidth="1"/>
    <col min="4" max="4" width="15.5546875" style="4" customWidth="1"/>
    <col min="5" max="5" width="34.6640625" style="1" customWidth="1"/>
    <col min="6" max="6" width="8.33203125" style="1" customWidth="1"/>
    <col min="7" max="8" width="11.33203125" style="1" customWidth="1"/>
    <col min="9" max="9" width="4" style="1" customWidth="1"/>
    <col min="10" max="10" width="11.33203125" style="1" customWidth="1"/>
    <col min="11" max="16384" width="9.33203125" style="1"/>
  </cols>
  <sheetData>
    <row r="1" spans="1:10" ht="23.4" x14ac:dyDescent="0.25">
      <c r="A1" s="1" t="s">
        <v>0</v>
      </c>
      <c r="B1" s="935" t="s">
        <v>249</v>
      </c>
      <c r="C1" s="935"/>
      <c r="D1" s="10" t="s">
        <v>460</v>
      </c>
    </row>
    <row r="2" spans="1:10" x14ac:dyDescent="0.25">
      <c r="A2" s="1">
        <v>3</v>
      </c>
      <c r="B2" s="1" t="s">
        <v>250</v>
      </c>
      <c r="C2" s="1">
        <v>6</v>
      </c>
      <c r="E2" s="942" t="s">
        <v>63</v>
      </c>
      <c r="F2" s="942"/>
      <c r="G2" s="942"/>
      <c r="H2" s="942"/>
      <c r="I2" s="942"/>
      <c r="J2" s="942"/>
    </row>
    <row r="3" spans="1:10" ht="14.4" thickBot="1" x14ac:dyDescent="0.3">
      <c r="A3" s="1">
        <v>3</v>
      </c>
      <c r="E3" s="946" t="str">
        <f>CONCATENATE("for the period ended 30 June "&amp;Contents!F3)</f>
        <v>for the period ended 30 June 20X2</v>
      </c>
      <c r="F3" s="946"/>
      <c r="G3" s="946"/>
      <c r="H3" s="946"/>
      <c r="I3" s="946"/>
      <c r="J3" s="946"/>
    </row>
    <row r="4" spans="1:10" ht="23.4" x14ac:dyDescent="0.25">
      <c r="A4" s="1">
        <v>3</v>
      </c>
      <c r="D4" s="4" t="s">
        <v>444</v>
      </c>
      <c r="E4" s="80"/>
      <c r="F4" s="81"/>
      <c r="G4" s="82" t="str">
        <f>Contents!F3</f>
        <v>20X2</v>
      </c>
      <c r="H4" s="83" t="str">
        <f>Contents!F4</f>
        <v>20X1</v>
      </c>
      <c r="I4" s="83"/>
      <c r="J4" s="83" t="s">
        <v>252</v>
      </c>
    </row>
    <row r="5" spans="1:10" ht="14.4" thickBot="1" x14ac:dyDescent="0.3">
      <c r="A5" s="1">
        <v>3</v>
      </c>
      <c r="D5" s="4" t="s">
        <v>437</v>
      </c>
      <c r="E5" s="84"/>
      <c r="F5" s="116" t="s">
        <v>253</v>
      </c>
      <c r="G5" s="86" t="s">
        <v>309</v>
      </c>
      <c r="H5" s="87" t="s">
        <v>309</v>
      </c>
      <c r="I5" s="87"/>
      <c r="J5" s="87" t="s">
        <v>309</v>
      </c>
    </row>
    <row r="6" spans="1:10" ht="12" customHeight="1" x14ac:dyDescent="0.25">
      <c r="A6" s="1">
        <v>3</v>
      </c>
      <c r="D6" s="4" t="s">
        <v>461</v>
      </c>
      <c r="E6" s="117" t="s">
        <v>310</v>
      </c>
      <c r="F6" s="88"/>
      <c r="G6" s="118"/>
      <c r="H6" s="119"/>
      <c r="I6" s="119"/>
      <c r="J6" s="119"/>
    </row>
    <row r="7" spans="1:10" ht="12" customHeight="1" x14ac:dyDescent="0.25">
      <c r="A7" s="1">
        <v>3</v>
      </c>
      <c r="E7" s="117" t="s">
        <v>311</v>
      </c>
      <c r="F7" s="120"/>
      <c r="G7" s="118"/>
      <c r="H7" s="119"/>
      <c r="I7" s="119"/>
      <c r="J7" s="119"/>
    </row>
    <row r="8" spans="1:10" ht="12" customHeight="1" x14ac:dyDescent="0.25">
      <c r="A8" s="1">
        <v>3</v>
      </c>
      <c r="B8" s="4" t="s">
        <v>256</v>
      </c>
      <c r="C8" s="4">
        <v>78</v>
      </c>
      <c r="E8" s="121" t="s">
        <v>115</v>
      </c>
      <c r="F8" s="94" t="str">
        <f ca="1">INDEX(TBLStructure[Full Note Ref],MATCH(C8,TBLStructure[Model Reference],0))</f>
        <v>4.1A</v>
      </c>
      <c r="G8" s="91">
        <f>'FPO4.1'!H12</f>
        <v>0</v>
      </c>
      <c r="H8" s="92">
        <f>'FPO4.1'!I12</f>
        <v>0</v>
      </c>
      <c r="I8" s="92"/>
      <c r="J8" s="92">
        <v>0</v>
      </c>
    </row>
    <row r="9" spans="1:10" ht="12" customHeight="1" x14ac:dyDescent="0.25">
      <c r="A9" s="1">
        <v>3</v>
      </c>
      <c r="B9" s="4" t="s">
        <v>256</v>
      </c>
      <c r="C9" s="4">
        <v>79</v>
      </c>
      <c r="E9" s="121" t="s">
        <v>154</v>
      </c>
      <c r="F9" s="94" t="str">
        <f ca="1">INDEX(TBLStructure[Full Note Ref],MATCH(C9,TBLStructure[Model Reference],0))</f>
        <v>4.1B</v>
      </c>
      <c r="G9" s="91">
        <f>'FPO4.1'!H30</f>
        <v>0</v>
      </c>
      <c r="H9" s="92">
        <f>'FPO4.1'!I30</f>
        <v>0</v>
      </c>
      <c r="I9" s="92"/>
      <c r="J9" s="92">
        <v>0</v>
      </c>
    </row>
    <row r="10" spans="1:10" ht="12" customHeight="1" x14ac:dyDescent="0.25">
      <c r="A10" s="1">
        <v>3</v>
      </c>
      <c r="B10" s="4" t="s">
        <v>256</v>
      </c>
      <c r="C10" s="4">
        <v>80</v>
      </c>
      <c r="E10" s="121" t="s">
        <v>118</v>
      </c>
      <c r="F10" s="94" t="str">
        <f ca="1">INDEX(TBLStructure[Full Note Ref],MATCH(C10,TBLStructure[Model Reference],0))</f>
        <v>4.1C</v>
      </c>
      <c r="G10" s="91">
        <f>'FPO4.1'!H66</f>
        <v>0</v>
      </c>
      <c r="H10" s="92">
        <f>'FPO4.1'!I66</f>
        <v>0</v>
      </c>
      <c r="I10" s="92"/>
      <c r="J10" s="92">
        <v>0</v>
      </c>
    </row>
    <row r="11" spans="1:10" ht="12" customHeight="1" x14ac:dyDescent="0.25">
      <c r="A11" s="1">
        <v>3</v>
      </c>
      <c r="B11" s="4" t="s">
        <v>256</v>
      </c>
      <c r="C11" s="4">
        <v>81</v>
      </c>
      <c r="E11" s="121" t="s">
        <v>119</v>
      </c>
      <c r="F11" s="94" t="str">
        <f ca="1">INDEX(TBLStructure[Full Note Ref],MATCH(C11,TBLStructure[Model Reference],0))</f>
        <v>4.1D</v>
      </c>
      <c r="G11" s="91">
        <f>'FPO4.1'!H100</f>
        <v>0</v>
      </c>
      <c r="H11" s="92">
        <f>'FPO4.1'!I100</f>
        <v>0</v>
      </c>
      <c r="I11" s="92"/>
      <c r="J11" s="92">
        <v>0</v>
      </c>
    </row>
    <row r="12" spans="1:10" ht="12" customHeight="1" x14ac:dyDescent="0.25">
      <c r="A12" s="1">
        <v>3</v>
      </c>
      <c r="B12" s="4" t="s">
        <v>256</v>
      </c>
      <c r="C12" s="4">
        <v>82</v>
      </c>
      <c r="E12" s="121" t="s">
        <v>120</v>
      </c>
      <c r="F12" s="94" t="str">
        <f ca="1">INDEX(TBLStructure[Full Note Ref],MATCH(C12,TBLStructure[Model Reference],0))</f>
        <v>4.1E</v>
      </c>
      <c r="G12" s="91">
        <f>'FPO4.1'!H176</f>
        <v>0</v>
      </c>
      <c r="H12" s="92">
        <f>'FPO4.1'!I176</f>
        <v>0</v>
      </c>
      <c r="I12" s="92"/>
      <c r="J12" s="92">
        <v>0</v>
      </c>
    </row>
    <row r="13" spans="1:10" ht="12" customHeight="1" x14ac:dyDescent="0.25">
      <c r="A13" s="1">
        <v>3</v>
      </c>
      <c r="B13" s="4" t="s">
        <v>256</v>
      </c>
      <c r="C13" s="4">
        <v>83</v>
      </c>
      <c r="E13" s="121" t="s">
        <v>121</v>
      </c>
      <c r="F13" s="94" t="str">
        <f ca="1">INDEX(TBLStructure[Full Note Ref],MATCH(C13,TBLStructure[Model Reference],0))</f>
        <v>4.1F</v>
      </c>
      <c r="G13" s="91">
        <f>'FPO4.1'!H196</f>
        <v>0</v>
      </c>
      <c r="H13" s="92">
        <f>'FPO4.1'!I196</f>
        <v>0</v>
      </c>
      <c r="I13" s="92"/>
      <c r="J13" s="92">
        <v>0</v>
      </c>
    </row>
    <row r="14" spans="1:10" ht="12" customHeight="1" x14ac:dyDescent="0.25">
      <c r="A14" s="1">
        <v>3</v>
      </c>
      <c r="E14" s="88" t="s">
        <v>316</v>
      </c>
      <c r="F14" s="122"/>
      <c r="G14" s="95">
        <f>SUM(G7:G13)</f>
        <v>0</v>
      </c>
      <c r="H14" s="96">
        <f>SUM(H7:H13)</f>
        <v>0</v>
      </c>
      <c r="I14" s="92"/>
      <c r="J14" s="96">
        <f>SUM(J7:J13)</f>
        <v>0</v>
      </c>
    </row>
    <row r="15" spans="1:10" ht="7.95" customHeight="1" x14ac:dyDescent="0.25">
      <c r="A15" s="1">
        <v>3</v>
      </c>
      <c r="E15" s="88"/>
      <c r="F15" s="122"/>
      <c r="G15" s="91"/>
      <c r="H15" s="92"/>
      <c r="I15" s="92"/>
      <c r="J15" s="92"/>
    </row>
    <row r="16" spans="1:10" ht="12" customHeight="1" x14ac:dyDescent="0.25">
      <c r="A16" s="1">
        <v>3</v>
      </c>
      <c r="E16" s="88" t="s">
        <v>317</v>
      </c>
      <c r="F16" s="122"/>
      <c r="G16" s="91"/>
      <c r="H16" s="92"/>
      <c r="I16" s="92"/>
      <c r="J16" s="92"/>
    </row>
    <row r="17" spans="1:10" ht="12" customHeight="1" x14ac:dyDescent="0.25">
      <c r="A17" s="1">
        <v>3</v>
      </c>
      <c r="B17" s="4" t="s">
        <v>256</v>
      </c>
      <c r="C17" s="1">
        <v>84</v>
      </c>
      <c r="E17" s="121" t="s">
        <v>319</v>
      </c>
      <c r="F17" s="94" t="str">
        <f ca="1">INDEX(TBLStructure[Full Note Ref],MATCH(C17,TBLStructure[Model Reference],0))</f>
        <v>4.2A</v>
      </c>
      <c r="G17" s="91">
        <f>FPOPPE4.2!F36</f>
        <v>0</v>
      </c>
      <c r="H17" s="92">
        <f>FPOPPE4.2!F131</f>
        <v>0</v>
      </c>
      <c r="I17" s="92"/>
      <c r="J17" s="92">
        <v>0</v>
      </c>
    </row>
    <row r="18" spans="1:10" ht="12" customHeight="1" x14ac:dyDescent="0.25">
      <c r="A18" s="1">
        <v>3</v>
      </c>
      <c r="B18" s="4" t="s">
        <v>256</v>
      </c>
      <c r="C18" s="1">
        <v>84</v>
      </c>
      <c r="E18" s="121" t="s">
        <v>320</v>
      </c>
      <c r="F18" s="94" t="str">
        <f ca="1">INDEX(TBLStructure[Full Note Ref],MATCH(C18,TBLStructure[Model Reference],0))</f>
        <v>4.2A</v>
      </c>
      <c r="G18" s="91">
        <f>FPOPPE4.2!G36</f>
        <v>0</v>
      </c>
      <c r="H18" s="92">
        <f>FPOPPE4.2!G131</f>
        <v>0</v>
      </c>
      <c r="I18" s="92"/>
      <c r="J18" s="92">
        <v>0</v>
      </c>
    </row>
    <row r="19" spans="1:10" ht="12" customHeight="1" x14ac:dyDescent="0.25">
      <c r="A19" s="1">
        <v>3</v>
      </c>
      <c r="B19" s="4" t="s">
        <v>256</v>
      </c>
      <c r="C19" s="1">
        <v>84</v>
      </c>
      <c r="E19" s="121" t="s">
        <v>321</v>
      </c>
      <c r="F19" s="94" t="str">
        <f ca="1">INDEX(TBLStructure[Full Note Ref],MATCH(C19,TBLStructure[Model Reference],0))</f>
        <v>4.2A</v>
      </c>
      <c r="G19" s="91">
        <f>FPOPPE4.2!H36</f>
        <v>0</v>
      </c>
      <c r="H19" s="92">
        <f>FPOPPE4.2!H131</f>
        <v>0</v>
      </c>
      <c r="I19" s="92"/>
      <c r="J19" s="92">
        <v>0</v>
      </c>
    </row>
    <row r="20" spans="1:10" ht="12" customHeight="1" x14ac:dyDescent="0.25">
      <c r="A20" s="1">
        <v>3</v>
      </c>
      <c r="B20" s="4" t="s">
        <v>256</v>
      </c>
      <c r="C20" s="1">
        <v>84</v>
      </c>
      <c r="E20" s="121" t="s">
        <v>322</v>
      </c>
      <c r="F20" s="94" t="str">
        <f ca="1">INDEX(TBLStructure[Full Note Ref],MATCH(C20,TBLStructure[Model Reference],0))</f>
        <v>4.2A</v>
      </c>
      <c r="G20" s="91">
        <f>FPOPPE4.2!I36</f>
        <v>0</v>
      </c>
      <c r="H20" s="92">
        <f>FPOPPE4.2!I131</f>
        <v>0</v>
      </c>
      <c r="I20" s="92"/>
      <c r="J20" s="92">
        <v>0</v>
      </c>
    </row>
    <row r="21" spans="1:10" ht="12" customHeight="1" x14ac:dyDescent="0.25">
      <c r="A21" s="1">
        <v>3</v>
      </c>
      <c r="B21" s="4" t="s">
        <v>256</v>
      </c>
      <c r="C21" s="1">
        <v>84</v>
      </c>
      <c r="E21" s="121" t="s">
        <v>324</v>
      </c>
      <c r="F21" s="94" t="str">
        <f ca="1">INDEX(TBLStructure[Full Note Ref],MATCH(C21,TBLStructure[Model Reference],0))</f>
        <v>4.2A</v>
      </c>
      <c r="G21" s="91">
        <f>FPOPPE4.2!J36</f>
        <v>0</v>
      </c>
      <c r="H21" s="92">
        <f>FPOPPE4.2!J131</f>
        <v>0</v>
      </c>
      <c r="I21" s="92"/>
      <c r="J21" s="92">
        <v>0</v>
      </c>
    </row>
    <row r="22" spans="1:10" ht="12" customHeight="1" x14ac:dyDescent="0.25">
      <c r="A22" s="1">
        <v>3</v>
      </c>
      <c r="B22" s="4" t="s">
        <v>256</v>
      </c>
      <c r="C22" s="1">
        <v>84</v>
      </c>
      <c r="E22" s="121" t="s">
        <v>325</v>
      </c>
      <c r="F22" s="94" t="str">
        <f ca="1">INDEX(TBLStructure[Full Note Ref],MATCH(C22,TBLStructure[Model Reference],0))</f>
        <v>4.2A</v>
      </c>
      <c r="G22" s="91">
        <f>FPOPPE4.2!K36</f>
        <v>0</v>
      </c>
      <c r="H22" s="92">
        <f>FPOPPE4.2!K131</f>
        <v>0</v>
      </c>
      <c r="I22" s="92"/>
      <c r="J22" s="92">
        <v>0</v>
      </c>
    </row>
    <row r="23" spans="1:10" ht="12" customHeight="1" x14ac:dyDescent="0.25">
      <c r="A23" s="1">
        <v>3</v>
      </c>
      <c r="B23" s="4" t="s">
        <v>256</v>
      </c>
      <c r="C23" s="4">
        <v>85</v>
      </c>
      <c r="E23" s="121" t="s">
        <v>129</v>
      </c>
      <c r="F23" s="94" t="str">
        <f ca="1">INDEX(TBLStructure[Full Note Ref],MATCH(C23,TBLStructure[Model Reference],0))</f>
        <v>4.2B</v>
      </c>
      <c r="G23" s="91">
        <f>'FPO4.2'!G16</f>
        <v>0</v>
      </c>
      <c r="H23" s="92">
        <f>'FPO4.2'!H16</f>
        <v>0</v>
      </c>
      <c r="I23" s="92"/>
      <c r="J23" s="92">
        <v>0</v>
      </c>
    </row>
    <row r="24" spans="1:10" ht="12" customHeight="1" x14ac:dyDescent="0.25">
      <c r="A24" s="1">
        <v>3</v>
      </c>
      <c r="B24" s="4" t="s">
        <v>256</v>
      </c>
      <c r="C24" s="4">
        <v>86</v>
      </c>
      <c r="E24" s="121" t="s">
        <v>131</v>
      </c>
      <c r="F24" s="94" t="str">
        <f ca="1">INDEX(TBLStructure[Full Note Ref],MATCH(C24,TBLStructure[Model Reference],0))</f>
        <v>4.2C</v>
      </c>
      <c r="G24" s="91">
        <f>'FPO4.2'!G47</f>
        <v>0</v>
      </c>
      <c r="H24" s="92">
        <f>'FPO4.2'!H47</f>
        <v>0</v>
      </c>
      <c r="I24" s="92"/>
      <c r="J24" s="92">
        <v>0</v>
      </c>
    </row>
    <row r="25" spans="1:10" ht="12" customHeight="1" x14ac:dyDescent="0.25">
      <c r="A25" s="1">
        <v>3</v>
      </c>
      <c r="B25" s="4" t="s">
        <v>256</v>
      </c>
      <c r="C25" s="4">
        <v>87</v>
      </c>
      <c r="E25" s="121" t="s">
        <v>132</v>
      </c>
      <c r="F25" s="94" t="str">
        <f ca="1">INDEX(TBLStructure[Full Note Ref],MATCH(C25,TBLStructure[Model Reference],0))</f>
        <v>4.2D</v>
      </c>
      <c r="G25" s="91">
        <f>'FPO4.2'!G59</f>
        <v>0</v>
      </c>
      <c r="H25" s="91">
        <f>'FPO4.2'!H59</f>
        <v>0</v>
      </c>
      <c r="I25" s="92"/>
      <c r="J25" s="92">
        <v>0</v>
      </c>
    </row>
    <row r="26" spans="1:10" ht="12" customHeight="1" x14ac:dyDescent="0.25">
      <c r="A26" s="1">
        <v>3</v>
      </c>
      <c r="B26" s="4" t="s">
        <v>256</v>
      </c>
      <c r="C26" s="4">
        <v>88</v>
      </c>
      <c r="E26" s="121" t="s">
        <v>133</v>
      </c>
      <c r="F26" s="94" t="str">
        <f ca="1">INDEX(TBLStructure[Full Note Ref],MATCH(C26,TBLStructure[Model Reference],0))</f>
        <v>4.2E</v>
      </c>
      <c r="G26" s="91">
        <f>'FPO4.2'!G73</f>
        <v>0</v>
      </c>
      <c r="H26" s="92">
        <f>-'FPO4.2'!H73</f>
        <v>0</v>
      </c>
      <c r="I26" s="92"/>
      <c r="J26" s="92">
        <v>0</v>
      </c>
    </row>
    <row r="27" spans="1:10" ht="12" customHeight="1" x14ac:dyDescent="0.25">
      <c r="A27" s="1">
        <v>3</v>
      </c>
      <c r="E27" s="88" t="s">
        <v>330</v>
      </c>
      <c r="F27" s="123"/>
      <c r="G27" s="95">
        <f>SUM(G16:G26)</f>
        <v>0</v>
      </c>
      <c r="H27" s="96">
        <f>SUM(H16:H26)</f>
        <v>0</v>
      </c>
      <c r="I27" s="92"/>
      <c r="J27" s="96">
        <f>SUM(J16:J26)</f>
        <v>0</v>
      </c>
    </row>
    <row r="28" spans="1:10" ht="7.95" customHeight="1" x14ac:dyDescent="0.25">
      <c r="A28" s="1">
        <v>3</v>
      </c>
      <c r="E28" s="88"/>
      <c r="F28" s="123"/>
      <c r="G28" s="91"/>
      <c r="H28" s="92"/>
      <c r="I28" s="92"/>
      <c r="J28" s="92"/>
    </row>
    <row r="29" spans="1:10" ht="12" customHeight="1" x14ac:dyDescent="0.25">
      <c r="A29" s="1">
        <v>3</v>
      </c>
      <c r="E29" s="124" t="s">
        <v>332</v>
      </c>
      <c r="F29" s="123"/>
      <c r="G29" s="91">
        <v>0</v>
      </c>
      <c r="H29" s="92">
        <v>0</v>
      </c>
      <c r="I29" s="92"/>
      <c r="J29" s="92">
        <v>0</v>
      </c>
    </row>
    <row r="30" spans="1:10" ht="24" customHeight="1" x14ac:dyDescent="0.25">
      <c r="A30" s="1">
        <v>3</v>
      </c>
      <c r="E30" s="117" t="s">
        <v>462</v>
      </c>
      <c r="F30" s="123"/>
      <c r="G30" s="95">
        <f>SUM(G27:G29,G14)</f>
        <v>0</v>
      </c>
      <c r="H30" s="96">
        <f>SUM(H27:H29,H14)</f>
        <v>0</v>
      </c>
      <c r="I30" s="92"/>
      <c r="J30" s="96">
        <f>SUM(J27:J29,J14)</f>
        <v>0</v>
      </c>
    </row>
    <row r="31" spans="1:10" ht="7.95" customHeight="1" x14ac:dyDescent="0.25">
      <c r="A31" s="1">
        <v>3</v>
      </c>
      <c r="E31" s="117"/>
      <c r="F31" s="123"/>
      <c r="G31" s="91"/>
      <c r="H31" s="92"/>
      <c r="I31" s="92"/>
      <c r="J31" s="92"/>
    </row>
    <row r="32" spans="1:10" ht="12" customHeight="1" x14ac:dyDescent="0.25">
      <c r="A32" s="1">
        <v>3</v>
      </c>
      <c r="D32" s="4" t="s">
        <v>463</v>
      </c>
      <c r="E32" s="88" t="s">
        <v>334</v>
      </c>
      <c r="F32" s="125"/>
      <c r="G32" s="91"/>
      <c r="H32" s="92"/>
      <c r="I32" s="92"/>
      <c r="J32" s="92"/>
    </row>
    <row r="33" spans="1:10" ht="12" customHeight="1" x14ac:dyDescent="0.25">
      <c r="A33" s="1">
        <v>3</v>
      </c>
      <c r="E33" s="117" t="s">
        <v>138</v>
      </c>
      <c r="F33" s="120"/>
      <c r="G33" s="91"/>
      <c r="H33" s="92"/>
      <c r="I33" s="92"/>
      <c r="J33" s="92"/>
    </row>
    <row r="34" spans="1:10" ht="12" customHeight="1" x14ac:dyDescent="0.25">
      <c r="A34" s="1">
        <v>3</v>
      </c>
      <c r="B34" s="4" t="s">
        <v>256</v>
      </c>
      <c r="C34" s="4">
        <v>90</v>
      </c>
      <c r="E34" s="121" t="s">
        <v>74</v>
      </c>
      <c r="F34" s="94" t="str">
        <f ca="1">INDEX(TBLStructure[Full Note Ref],MATCH(C34,TBLStructure[Model Reference],0))</f>
        <v>4.3A</v>
      </c>
      <c r="G34" s="91">
        <f>'FPO4.3'!F11</f>
        <v>0</v>
      </c>
      <c r="H34" s="92">
        <f>'FPO4.3'!G11</f>
        <v>0</v>
      </c>
      <c r="I34" s="92"/>
      <c r="J34" s="92">
        <v>0</v>
      </c>
    </row>
    <row r="35" spans="1:10" ht="12" customHeight="1" x14ac:dyDescent="0.25">
      <c r="A35" s="1">
        <v>3</v>
      </c>
      <c r="B35" s="4" t="s">
        <v>256</v>
      </c>
      <c r="C35" s="4">
        <v>91</v>
      </c>
      <c r="E35" s="121" t="s">
        <v>102</v>
      </c>
      <c r="F35" s="94" t="str">
        <f ca="1">INDEX(TBLStructure[Full Note Ref],MATCH(C35,TBLStructure[Model Reference],0))</f>
        <v>4.3B</v>
      </c>
      <c r="G35" s="91">
        <f>'FPO4.3'!F26</f>
        <v>0</v>
      </c>
      <c r="H35" s="92">
        <f>'FPO4.3'!G26</f>
        <v>0</v>
      </c>
      <c r="I35" s="92"/>
      <c r="J35" s="92">
        <v>0</v>
      </c>
    </row>
    <row r="36" spans="1:10" ht="12" customHeight="1" x14ac:dyDescent="0.25">
      <c r="A36" s="1">
        <v>3</v>
      </c>
      <c r="B36" s="4" t="s">
        <v>256</v>
      </c>
      <c r="C36" s="4">
        <v>92</v>
      </c>
      <c r="E36" s="121" t="s">
        <v>103</v>
      </c>
      <c r="F36" s="94" t="str">
        <f ca="1">INDEX(TBLStructure[Full Note Ref],MATCH(C36,TBLStructure[Model Reference],0))</f>
        <v>4.3C</v>
      </c>
      <c r="G36" s="91">
        <f>'FPO4.3'!F35</f>
        <v>0</v>
      </c>
      <c r="H36" s="92">
        <f>'FPO4.3'!G35</f>
        <v>0</v>
      </c>
      <c r="I36" s="92"/>
      <c r="J36" s="92">
        <v>0</v>
      </c>
    </row>
    <row r="37" spans="1:10" ht="12" customHeight="1" x14ac:dyDescent="0.25">
      <c r="A37" s="1">
        <v>3</v>
      </c>
      <c r="B37" s="4" t="s">
        <v>256</v>
      </c>
      <c r="C37" s="4">
        <v>93</v>
      </c>
      <c r="E37" s="121" t="s">
        <v>75</v>
      </c>
      <c r="F37" s="94" t="str">
        <f ca="1">INDEX(TBLStructure[Full Note Ref],MATCH(C37,TBLStructure[Model Reference],0))</f>
        <v>4.3D</v>
      </c>
      <c r="G37" s="91">
        <f>'FPO4.3'!F50</f>
        <v>0</v>
      </c>
      <c r="H37" s="92">
        <f>'FPO4.3'!G50</f>
        <v>0</v>
      </c>
      <c r="I37" s="92"/>
      <c r="J37" s="92">
        <v>0</v>
      </c>
    </row>
    <row r="38" spans="1:10" ht="12" customHeight="1" x14ac:dyDescent="0.25">
      <c r="A38" s="1">
        <v>3</v>
      </c>
      <c r="B38" s="4" t="s">
        <v>256</v>
      </c>
      <c r="C38" s="4">
        <v>94</v>
      </c>
      <c r="E38" s="121" t="s">
        <v>140</v>
      </c>
      <c r="F38" s="94" t="str">
        <f ca="1">INDEX(TBLStructure[Full Note Ref],MATCH(C38,TBLStructure[Model Reference],0))</f>
        <v>4.3E</v>
      </c>
      <c r="G38" s="91">
        <f>'FPO4.3'!F70</f>
        <v>0</v>
      </c>
      <c r="H38" s="92">
        <f>'FPO4.3'!G70</f>
        <v>0</v>
      </c>
      <c r="I38" s="92"/>
      <c r="J38" s="92">
        <v>0</v>
      </c>
    </row>
    <row r="39" spans="1:10" ht="12" customHeight="1" x14ac:dyDescent="0.25">
      <c r="A39" s="1">
        <v>3</v>
      </c>
      <c r="E39" s="117" t="s">
        <v>336</v>
      </c>
      <c r="F39" s="122"/>
      <c r="G39" s="95">
        <f>SUM(G33:G38)</f>
        <v>0</v>
      </c>
      <c r="H39" s="96">
        <f>SUM(H33:H38)</f>
        <v>0</v>
      </c>
      <c r="I39" s="92"/>
      <c r="J39" s="96">
        <f>SUM(J33:J38)</f>
        <v>0</v>
      </c>
    </row>
    <row r="40" spans="1:10" ht="7.2" customHeight="1" x14ac:dyDescent="0.25">
      <c r="A40" s="1">
        <v>3</v>
      </c>
      <c r="E40" s="117"/>
      <c r="F40" s="122"/>
      <c r="G40" s="91"/>
      <c r="H40" s="92"/>
      <c r="I40" s="92"/>
      <c r="J40" s="92"/>
    </row>
    <row r="41" spans="1:10" ht="12" customHeight="1" x14ac:dyDescent="0.25">
      <c r="A41" s="1">
        <v>3</v>
      </c>
      <c r="E41" s="88" t="s">
        <v>338</v>
      </c>
      <c r="F41" s="122"/>
      <c r="G41" s="91"/>
      <c r="H41" s="92"/>
      <c r="I41" s="92"/>
      <c r="J41" s="92"/>
    </row>
    <row r="42" spans="1:10" ht="12" customHeight="1" x14ac:dyDescent="0.25">
      <c r="A42" s="1">
        <v>3</v>
      </c>
      <c r="B42" s="4" t="s">
        <v>256</v>
      </c>
      <c r="C42" s="4">
        <v>95</v>
      </c>
      <c r="E42" s="121" t="s">
        <v>162</v>
      </c>
      <c r="F42" s="94" t="str">
        <f ca="1">INDEX(TBLStructure[Full Note Ref],MATCH(C42,TBLStructure[Model Reference],0))</f>
        <v>4.4A</v>
      </c>
      <c r="G42" s="91">
        <f>'FPO4.4'!F13</f>
        <v>0</v>
      </c>
      <c r="H42" s="92">
        <f>'FPO4.4'!G13</f>
        <v>0</v>
      </c>
      <c r="I42" s="92"/>
      <c r="J42" s="92">
        <v>0</v>
      </c>
    </row>
    <row r="43" spans="1:10" ht="12" customHeight="1" x14ac:dyDescent="0.25">
      <c r="A43" s="1">
        <v>3</v>
      </c>
      <c r="B43" s="4" t="s">
        <v>256</v>
      </c>
      <c r="C43" s="4">
        <v>96</v>
      </c>
      <c r="E43" s="121" t="s">
        <v>142</v>
      </c>
      <c r="F43" s="94" t="str">
        <f ca="1">INDEX(TBLStructure[Full Note Ref],MATCH(C43,TBLStructure[Model Reference],0))</f>
        <v>4.4B</v>
      </c>
      <c r="G43" s="91">
        <f>'FPO4.4'!F28</f>
        <v>0</v>
      </c>
      <c r="H43" s="92">
        <f>'FPO4.4'!G28</f>
        <v>0</v>
      </c>
      <c r="I43" s="92"/>
      <c r="J43" s="92">
        <v>0</v>
      </c>
    </row>
    <row r="44" spans="1:10" ht="12" customHeight="1" x14ac:dyDescent="0.25">
      <c r="A44" s="1">
        <v>3</v>
      </c>
      <c r="B44" s="4" t="s">
        <v>256</v>
      </c>
      <c r="C44" s="4">
        <v>97</v>
      </c>
      <c r="E44" s="121" t="s">
        <v>144</v>
      </c>
      <c r="F44" s="94" t="str">
        <f ca="1">INDEX(TBLStructure[Full Note Ref],MATCH(C44,TBLStructure[Model Reference],0))</f>
        <v>4.4C</v>
      </c>
      <c r="G44" s="91">
        <f>'FPO4.4'!F44</f>
        <v>0</v>
      </c>
      <c r="H44" s="92">
        <f>'FPO4.4'!G44</f>
        <v>0</v>
      </c>
      <c r="I44" s="92"/>
      <c r="J44" s="92">
        <v>0</v>
      </c>
    </row>
    <row r="45" spans="1:10" ht="12" customHeight="1" x14ac:dyDescent="0.25">
      <c r="A45" s="1">
        <v>3</v>
      </c>
      <c r="B45" s="4" t="s">
        <v>256</v>
      </c>
      <c r="C45" s="4">
        <v>98</v>
      </c>
      <c r="E45" s="121" t="s">
        <v>145</v>
      </c>
      <c r="F45" s="94" t="str">
        <f ca="1">INDEX(TBLStructure[Full Note Ref],MATCH(C45,TBLStructure[Model Reference],0))</f>
        <v>4.4D</v>
      </c>
      <c r="G45" s="91">
        <f>'FPO4.4'!F68</f>
        <v>0</v>
      </c>
      <c r="H45" s="92">
        <f>'FPO4.4'!G68</f>
        <v>0</v>
      </c>
      <c r="I45" s="92"/>
      <c r="J45" s="92">
        <v>0</v>
      </c>
    </row>
    <row r="46" spans="1:10" ht="12" customHeight="1" x14ac:dyDescent="0.25">
      <c r="A46" s="1">
        <v>3</v>
      </c>
      <c r="B46" s="4" t="s">
        <v>256</v>
      </c>
      <c r="C46" s="4">
        <v>99</v>
      </c>
      <c r="E46" s="121" t="s">
        <v>146</v>
      </c>
      <c r="F46" s="94" t="str">
        <f ca="1">INDEX(TBLStructure[Full Note Ref],MATCH(C46,TBLStructure[Model Reference],0))</f>
        <v>4.4E</v>
      </c>
      <c r="G46" s="91">
        <f>'FPO4.4'!F85</f>
        <v>0</v>
      </c>
      <c r="H46" s="92">
        <f>'FPO4.4'!G85</f>
        <v>0</v>
      </c>
      <c r="I46" s="92"/>
      <c r="J46" s="92">
        <v>0</v>
      </c>
    </row>
    <row r="47" spans="1:10" ht="12" customHeight="1" x14ac:dyDescent="0.25">
      <c r="A47" s="1">
        <v>3</v>
      </c>
      <c r="E47" s="88" t="s">
        <v>339</v>
      </c>
      <c r="F47" s="122"/>
      <c r="G47" s="95">
        <f>SUM(G41:G46)</f>
        <v>0</v>
      </c>
      <c r="H47" s="96">
        <f>SUM(H41:H46)</f>
        <v>0</v>
      </c>
      <c r="I47" s="92"/>
      <c r="J47" s="96">
        <f>SUM(J41:J46)</f>
        <v>0</v>
      </c>
    </row>
    <row r="48" spans="1:10" ht="7.2" customHeight="1" x14ac:dyDescent="0.25">
      <c r="A48" s="1">
        <v>3</v>
      </c>
      <c r="D48" s="10"/>
      <c r="E48" s="90"/>
      <c r="F48" s="122"/>
      <c r="G48" s="91"/>
      <c r="H48" s="92"/>
      <c r="I48" s="92"/>
      <c r="J48" s="92"/>
    </row>
    <row r="49" spans="1:10" ht="12" customHeight="1" x14ac:dyDescent="0.25">
      <c r="A49" s="1">
        <v>3</v>
      </c>
      <c r="E49" s="88" t="s">
        <v>341</v>
      </c>
      <c r="F49" s="122"/>
      <c r="G49" s="91"/>
      <c r="H49" s="92"/>
      <c r="I49" s="92"/>
      <c r="J49" s="92"/>
    </row>
    <row r="50" spans="1:10" ht="12" customHeight="1" x14ac:dyDescent="0.25">
      <c r="A50" s="1">
        <v>3</v>
      </c>
      <c r="B50" s="4" t="s">
        <v>256</v>
      </c>
      <c r="C50" s="4">
        <v>111</v>
      </c>
      <c r="E50" s="121" t="s">
        <v>193</v>
      </c>
      <c r="F50" s="94" t="str">
        <f ca="1">INDEX(TBLStructure[Full Note Ref],MATCH(C50,TBLStructure[Model Reference],0))</f>
        <v>6.1B</v>
      </c>
      <c r="G50" s="91">
        <f>'PR6.1'!F23</f>
        <v>0</v>
      </c>
      <c r="H50" s="92">
        <f>'PR6.1'!G23</f>
        <v>0</v>
      </c>
      <c r="I50" s="92"/>
      <c r="J50" s="92">
        <v>0</v>
      </c>
    </row>
    <row r="51" spans="1:10" ht="12" customHeight="1" x14ac:dyDescent="0.25">
      <c r="A51" s="1">
        <v>3</v>
      </c>
      <c r="B51" s="4" t="s">
        <v>256</v>
      </c>
      <c r="C51" s="4">
        <v>100</v>
      </c>
      <c r="D51" s="10"/>
      <c r="E51" s="121" t="s">
        <v>165</v>
      </c>
      <c r="F51" s="94" t="str">
        <f ca="1">INDEX(TBLStructure[Full Note Ref],MATCH(C51,TBLStructure[Model Reference],0))</f>
        <v>4.5A</v>
      </c>
      <c r="G51" s="91">
        <f>'FPO4.5'!G10</f>
        <v>0</v>
      </c>
      <c r="H51" s="92">
        <f>'FPO4.5'!H10</f>
        <v>0</v>
      </c>
      <c r="I51" s="92"/>
      <c r="J51" s="92">
        <v>0</v>
      </c>
    </row>
    <row r="52" spans="1:10" ht="12" customHeight="1" x14ac:dyDescent="0.25">
      <c r="A52" s="1">
        <v>3</v>
      </c>
      <c r="B52" s="4" t="s">
        <v>256</v>
      </c>
      <c r="C52" s="4">
        <v>101</v>
      </c>
      <c r="E52" s="121" t="s">
        <v>148</v>
      </c>
      <c r="F52" s="94" t="str">
        <f ca="1">INDEX(TBLStructure[Full Note Ref],MATCH(C52,TBLStructure[Model Reference],0))</f>
        <v>4.5B</v>
      </c>
      <c r="G52" s="91">
        <f>'FPO4.5'!G21</f>
        <v>0</v>
      </c>
      <c r="H52" s="92">
        <f>'FPO4.5'!H21</f>
        <v>0</v>
      </c>
      <c r="I52" s="92"/>
      <c r="J52" s="92">
        <v>0</v>
      </c>
    </row>
    <row r="53" spans="1:10" ht="12" customHeight="1" x14ac:dyDescent="0.25">
      <c r="A53" s="1">
        <v>3</v>
      </c>
      <c r="B53" s="4" t="s">
        <v>256</v>
      </c>
      <c r="C53" s="4">
        <v>102</v>
      </c>
      <c r="E53" s="121" t="s">
        <v>150</v>
      </c>
      <c r="F53" s="94" t="str">
        <f ca="1">INDEX(TBLStructure[Full Note Ref],MATCH(C53,TBLStructure[Model Reference],0))</f>
        <v>4.5C</v>
      </c>
      <c r="G53" s="91">
        <f>'FPO4.5'!H38</f>
        <v>0</v>
      </c>
      <c r="H53" s="92">
        <f>'FPO4.5'!H33</f>
        <v>0</v>
      </c>
      <c r="I53" s="92"/>
      <c r="J53" s="92">
        <v>0</v>
      </c>
    </row>
    <row r="54" spans="1:10" ht="12" customHeight="1" x14ac:dyDescent="0.25">
      <c r="A54" s="1">
        <v>3</v>
      </c>
      <c r="E54" s="88" t="s">
        <v>342</v>
      </c>
      <c r="F54" s="126"/>
      <c r="G54" s="95">
        <f>SUM(G49:G53)</f>
        <v>0</v>
      </c>
      <c r="H54" s="96">
        <f>SUM(H49:H53)</f>
        <v>0</v>
      </c>
      <c r="I54" s="92"/>
      <c r="J54" s="96">
        <f>SUM(J49:J53)</f>
        <v>0</v>
      </c>
    </row>
    <row r="55" spans="1:10" ht="7.2" customHeight="1" x14ac:dyDescent="0.25">
      <c r="A55" s="1">
        <v>3</v>
      </c>
      <c r="E55" s="88"/>
      <c r="F55" s="126"/>
      <c r="G55" s="91"/>
      <c r="H55" s="92"/>
      <c r="I55" s="92"/>
      <c r="J55" s="92"/>
    </row>
    <row r="56" spans="1:10" ht="12" customHeight="1" x14ac:dyDescent="0.25">
      <c r="A56" s="1">
        <v>3</v>
      </c>
      <c r="E56" s="127" t="s">
        <v>344</v>
      </c>
      <c r="F56" s="126"/>
      <c r="G56" s="91">
        <v>0</v>
      </c>
      <c r="H56" s="92">
        <v>0</v>
      </c>
      <c r="I56" s="92"/>
      <c r="J56" s="92">
        <v>0</v>
      </c>
    </row>
    <row r="57" spans="1:10" ht="22.2" customHeight="1" x14ac:dyDescent="0.25">
      <c r="A57" s="1">
        <v>3</v>
      </c>
      <c r="E57" s="117" t="s">
        <v>464</v>
      </c>
      <c r="F57" s="117"/>
      <c r="G57" s="95">
        <f>SUM(G54:G56,G47,G39)</f>
        <v>0</v>
      </c>
      <c r="H57" s="96">
        <f>SUM(H54:H56,H47,H39)</f>
        <v>0</v>
      </c>
      <c r="I57" s="92"/>
      <c r="J57" s="96">
        <f>SUM(J54:J56,J47,J39)</f>
        <v>0</v>
      </c>
    </row>
    <row r="58" spans="1:10" ht="7.2" customHeight="1" x14ac:dyDescent="0.25">
      <c r="A58" s="1">
        <v>3</v>
      </c>
      <c r="E58" s="100"/>
      <c r="F58" s="100"/>
      <c r="G58" s="128"/>
      <c r="H58" s="129"/>
      <c r="I58" s="92"/>
      <c r="J58" s="129"/>
    </row>
    <row r="59" spans="1:10" ht="12" customHeight="1" x14ac:dyDescent="0.25">
      <c r="A59" s="1">
        <v>3</v>
      </c>
      <c r="E59" s="100" t="s">
        <v>465</v>
      </c>
      <c r="F59" s="100"/>
      <c r="G59" s="95">
        <f>G30-G57</f>
        <v>0</v>
      </c>
      <c r="H59" s="96">
        <f>H30-H57</f>
        <v>0</v>
      </c>
      <c r="I59" s="92"/>
      <c r="J59" s="96">
        <f>J30-J57</f>
        <v>0</v>
      </c>
    </row>
    <row r="60" spans="1:10" ht="12" customHeight="1" x14ac:dyDescent="0.25">
      <c r="A60" s="1">
        <v>3</v>
      </c>
      <c r="E60" s="941" t="s">
        <v>458</v>
      </c>
      <c r="F60" s="941"/>
      <c r="G60" s="941"/>
      <c r="H60" s="941"/>
      <c r="I60" s="941"/>
      <c r="J60" s="941"/>
    </row>
    <row r="61" spans="1:10" customFormat="1" ht="28.2" customHeight="1" x14ac:dyDescent="0.3">
      <c r="A61">
        <v>3</v>
      </c>
      <c r="D61" s="55" t="s">
        <v>353</v>
      </c>
      <c r="E61" s="947" t="s">
        <v>354</v>
      </c>
      <c r="F61" s="947"/>
      <c r="G61" s="947"/>
      <c r="H61" s="947"/>
      <c r="I61" s="947"/>
      <c r="J61" s="947"/>
    </row>
    <row r="62" spans="1:10" ht="12" customHeight="1" x14ac:dyDescent="0.25">
      <c r="A62" s="1">
        <v>3</v>
      </c>
      <c r="E62" s="111"/>
      <c r="F62" s="111"/>
      <c r="G62" s="111"/>
      <c r="H62" s="111"/>
      <c r="I62" s="111"/>
      <c r="J62" s="111"/>
    </row>
    <row r="63" spans="1:10" ht="13.95" customHeight="1" x14ac:dyDescent="0.25">
      <c r="A63" s="1">
        <v>3</v>
      </c>
      <c r="D63" s="933" t="s">
        <v>459</v>
      </c>
      <c r="E63" s="113"/>
      <c r="F63" s="113"/>
      <c r="G63" s="113"/>
      <c r="H63" s="113"/>
      <c r="I63" s="113"/>
      <c r="J63" s="113"/>
    </row>
    <row r="64" spans="1:10" x14ac:dyDescent="0.25">
      <c r="A64" s="1">
        <v>3</v>
      </c>
      <c r="D64" s="933"/>
      <c r="E64" s="113"/>
      <c r="F64" s="113"/>
      <c r="G64" s="113"/>
      <c r="H64" s="113"/>
      <c r="I64" s="113"/>
      <c r="J64" s="113"/>
    </row>
    <row r="65" spans="1:10" x14ac:dyDescent="0.25">
      <c r="A65" s="1">
        <v>3</v>
      </c>
      <c r="D65" s="933"/>
      <c r="E65" s="113"/>
      <c r="F65" s="113"/>
      <c r="G65" s="113"/>
      <c r="H65" s="113"/>
      <c r="I65" s="113"/>
      <c r="J65" s="113"/>
    </row>
    <row r="66" spans="1:10" x14ac:dyDescent="0.25">
      <c r="A66" s="1">
        <v>3</v>
      </c>
      <c r="E66" s="113"/>
      <c r="F66" s="113"/>
      <c r="G66" s="113"/>
      <c r="H66" s="113"/>
      <c r="I66" s="113"/>
      <c r="J66" s="113"/>
    </row>
    <row r="67" spans="1:10" x14ac:dyDescent="0.25">
      <c r="A67" s="1">
        <v>3</v>
      </c>
      <c r="E67" s="113"/>
      <c r="F67" s="113"/>
      <c r="G67" s="113"/>
      <c r="H67" s="113"/>
      <c r="I67" s="113"/>
      <c r="J67" s="113"/>
    </row>
  </sheetData>
  <mergeCells count="6">
    <mergeCell ref="D63:D65"/>
    <mergeCell ref="B1:C1"/>
    <mergeCell ref="E2:J2"/>
    <mergeCell ref="E3:J3"/>
    <mergeCell ref="E60:J60"/>
    <mergeCell ref="E61:J61"/>
  </mergeCells>
  <hyperlinks>
    <hyperlink ref="F8" location="FPO4.1!D8" display="FPO4.1!D8" xr:uid="{3224D49C-B992-4FE2-8A83-6732649EB109}"/>
    <hyperlink ref="F17" location="FPOPPE4.2!D2" display="FPOPPE4.2!D2" xr:uid="{3A8842C9-D642-41FD-A9F1-AC87A64BE314}"/>
    <hyperlink ref="F34" location="FPO4.3!D7" display="FPO4.3!D7" xr:uid="{6B017986-9AEC-45FA-A5DA-081F579C08B9}"/>
    <hyperlink ref="F42" location="FPO4.4!D7" display="FPO4.4!D7" xr:uid="{C09A56B0-E0EB-46C4-9348-6E2659D49F1E}"/>
    <hyperlink ref="F50" location="PR6.1!D19" display="PR6.1!D19" xr:uid="{EA89B5F4-91A0-4E3B-A348-F1CCC00583D6}"/>
    <hyperlink ref="F9:F13" location="FPO4.1!D8" display="FPO4.1!D8" xr:uid="{E97080B8-16BB-4FFD-95BD-467105587486}"/>
    <hyperlink ref="F18:F26" location="FPOPPE4.2!D2" display="FPOPPE4.2!D2" xr:uid="{C02330B2-BC91-4348-A489-E5C2A9F992A4}"/>
    <hyperlink ref="F35:F38" location="FPO4.3!D7" display="FPO4.3!D7" xr:uid="{59A882BC-9955-498C-BE29-DAAB8F168ADD}"/>
    <hyperlink ref="F43:F46" location="FPO4.4!D7" display="FPO4.4!D7" xr:uid="{4518BA5E-4D0A-4E57-878A-79D66D803C31}"/>
    <hyperlink ref="F51:F53" location="PR6.1!D19" display="PR6.1!D19" xr:uid="{D59FC95B-AE4C-4E4F-83C7-A66D1C282D7A}"/>
  </hyperlink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59" min="3"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D059-B50B-4EE7-9273-720BF0EDEB55}">
  <sheetPr codeName="Sheet20">
    <tabColor theme="5"/>
  </sheetPr>
  <dimension ref="A1:H52"/>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8.6640625" style="1" hidden="1" customWidth="1"/>
    <col min="2" max="2" width="1.6640625" style="1" hidden="1" customWidth="1"/>
    <col min="3" max="3" width="2.6640625" style="1" hidden="1" customWidth="1"/>
    <col min="4" max="4" width="15.33203125" style="4" customWidth="1"/>
    <col min="5" max="5" width="44.6640625" style="1" customWidth="1"/>
    <col min="6" max="8" width="11.6640625" style="1" customWidth="1"/>
    <col min="9" max="16384" width="9.33203125" style="1"/>
  </cols>
  <sheetData>
    <row r="1" spans="1:8" ht="23.4" x14ac:dyDescent="0.25">
      <c r="A1" s="1" t="s">
        <v>0</v>
      </c>
      <c r="B1" s="935" t="s">
        <v>249</v>
      </c>
      <c r="C1" s="935"/>
      <c r="D1" s="10" t="s">
        <v>466</v>
      </c>
    </row>
    <row r="2" spans="1:8" x14ac:dyDescent="0.25">
      <c r="A2" s="1">
        <v>3</v>
      </c>
      <c r="B2" s="1" t="s">
        <v>250</v>
      </c>
      <c r="C2" s="1">
        <v>7</v>
      </c>
      <c r="E2" s="949" t="s">
        <v>65</v>
      </c>
      <c r="F2" s="949"/>
      <c r="G2" s="949"/>
      <c r="H2" s="949"/>
    </row>
    <row r="3" spans="1:8" x14ac:dyDescent="0.25">
      <c r="A3" s="1">
        <v>3</v>
      </c>
      <c r="E3" s="946" t="str">
        <f>CONCATENATE("for the period ended 30 June "&amp;Contents!F3)</f>
        <v>for the period ended 30 June 20X2</v>
      </c>
      <c r="F3" s="946"/>
      <c r="G3" s="946"/>
      <c r="H3" s="946"/>
    </row>
    <row r="4" spans="1:8" ht="14.4" thickBot="1" x14ac:dyDescent="0.3">
      <c r="A4" s="1">
        <v>3</v>
      </c>
      <c r="E4" s="115"/>
      <c r="F4" s="115"/>
      <c r="G4" s="115"/>
      <c r="H4" s="115"/>
    </row>
    <row r="5" spans="1:8" s="130" customFormat="1" x14ac:dyDescent="0.25">
      <c r="A5" s="130">
        <v>3</v>
      </c>
      <c r="D5" s="131"/>
      <c r="E5" s="132"/>
      <c r="F5" s="132"/>
      <c r="G5" s="133" t="str">
        <f>Contents!F3</f>
        <v>20X2</v>
      </c>
      <c r="H5" s="132" t="str">
        <f>Contents!F4</f>
        <v>20X1</v>
      </c>
    </row>
    <row r="6" spans="1:8" ht="12" customHeight="1" thickBot="1" x14ac:dyDescent="0.3">
      <c r="A6" s="1">
        <v>3</v>
      </c>
      <c r="D6" s="4" t="s">
        <v>437</v>
      </c>
      <c r="E6" s="134"/>
      <c r="F6" s="135" t="s">
        <v>253</v>
      </c>
      <c r="G6" s="136" t="s">
        <v>309</v>
      </c>
      <c r="H6" s="137" t="s">
        <v>309</v>
      </c>
    </row>
    <row r="7" spans="1:8" ht="12" customHeight="1" x14ac:dyDescent="0.25">
      <c r="A7" s="1">
        <v>3</v>
      </c>
      <c r="E7" s="79" t="s">
        <v>467</v>
      </c>
      <c r="F7" s="138"/>
      <c r="G7" s="139">
        <f>H43</f>
        <v>0</v>
      </c>
      <c r="H7" s="140">
        <v>0</v>
      </c>
    </row>
    <row r="8" spans="1:8" ht="12" customHeight="1" x14ac:dyDescent="0.25">
      <c r="A8" s="1">
        <v>3</v>
      </c>
      <c r="E8" s="141" t="s">
        <v>468</v>
      </c>
      <c r="F8" s="138"/>
      <c r="G8" s="139">
        <v>0</v>
      </c>
      <c r="H8" s="140">
        <v>0</v>
      </c>
    </row>
    <row r="9" spans="1:8" ht="12" customHeight="1" x14ac:dyDescent="0.25">
      <c r="A9" s="1">
        <v>3</v>
      </c>
      <c r="E9" s="141" t="s">
        <v>363</v>
      </c>
      <c r="F9" s="138"/>
      <c r="G9" s="139">
        <v>0</v>
      </c>
      <c r="H9" s="140">
        <v>0</v>
      </c>
    </row>
    <row r="10" spans="1:8" ht="12" hidden="1" customHeight="1" x14ac:dyDescent="0.25">
      <c r="A10" s="1">
        <v>3</v>
      </c>
      <c r="E10" s="141" t="s">
        <v>390</v>
      </c>
      <c r="F10" s="138"/>
      <c r="G10" s="139">
        <v>0</v>
      </c>
      <c r="H10" s="140">
        <v>0</v>
      </c>
    </row>
    <row r="11" spans="1:8" ht="12" hidden="1" customHeight="1" x14ac:dyDescent="0.25">
      <c r="A11" s="1">
        <v>3</v>
      </c>
      <c r="E11" s="141" t="s">
        <v>391</v>
      </c>
      <c r="F11" s="138"/>
      <c r="G11" s="139">
        <v>0</v>
      </c>
      <c r="H11" s="140">
        <v>0</v>
      </c>
    </row>
    <row r="12" spans="1:8" ht="12" customHeight="1" x14ac:dyDescent="0.25">
      <c r="A12" s="1">
        <v>3</v>
      </c>
      <c r="E12" s="142" t="s">
        <v>469</v>
      </c>
      <c r="F12" s="138"/>
      <c r="G12" s="143">
        <f>SUM(G7:G11)</f>
        <v>0</v>
      </c>
      <c r="H12" s="144">
        <f>SUM(H7:H11)</f>
        <v>0</v>
      </c>
    </row>
    <row r="13" spans="1:8" ht="12" customHeight="1" x14ac:dyDescent="0.25">
      <c r="A13" s="1">
        <v>3</v>
      </c>
      <c r="E13" s="79"/>
      <c r="F13" s="138"/>
      <c r="G13" s="145"/>
      <c r="H13" s="146"/>
    </row>
    <row r="14" spans="1:8" ht="12" customHeight="1" x14ac:dyDescent="0.25">
      <c r="A14" s="1">
        <v>3</v>
      </c>
      <c r="E14" s="79" t="s">
        <v>273</v>
      </c>
      <c r="F14" s="138"/>
      <c r="G14" s="139"/>
      <c r="H14" s="140"/>
    </row>
    <row r="15" spans="1:8" ht="12" customHeight="1" x14ac:dyDescent="0.25">
      <c r="A15" s="1">
        <v>3</v>
      </c>
      <c r="E15" s="141" t="s">
        <v>448</v>
      </c>
      <c r="F15" s="138"/>
      <c r="G15" s="139">
        <v>0</v>
      </c>
      <c r="H15" s="140">
        <v>0</v>
      </c>
    </row>
    <row r="16" spans="1:8" ht="12" customHeight="1" x14ac:dyDescent="0.25">
      <c r="A16" s="1">
        <v>3</v>
      </c>
      <c r="E16" s="141" t="s">
        <v>470</v>
      </c>
      <c r="F16" s="138"/>
      <c r="G16" s="139">
        <v>0</v>
      </c>
      <c r="H16" s="140">
        <v>0</v>
      </c>
    </row>
    <row r="17" spans="1:8" ht="12" customHeight="1" x14ac:dyDescent="0.25">
      <c r="A17" s="1">
        <v>3</v>
      </c>
      <c r="E17" s="121" t="s">
        <v>471</v>
      </c>
      <c r="F17" s="138"/>
      <c r="G17" s="139"/>
      <c r="H17" s="140"/>
    </row>
    <row r="18" spans="1:8" ht="12" customHeight="1" x14ac:dyDescent="0.25">
      <c r="A18" s="1">
        <v>3</v>
      </c>
      <c r="E18" s="147" t="s">
        <v>105</v>
      </c>
      <c r="F18" s="138"/>
      <c r="G18" s="139"/>
      <c r="H18" s="140"/>
    </row>
    <row r="19" spans="1:8" ht="12" customHeight="1" x14ac:dyDescent="0.25">
      <c r="A19" s="1">
        <v>3</v>
      </c>
      <c r="E19" s="141"/>
      <c r="F19" s="138"/>
      <c r="G19" s="139"/>
      <c r="H19" s="140"/>
    </row>
    <row r="20" spans="1:8" ht="12" customHeight="1" x14ac:dyDescent="0.25">
      <c r="A20" s="1">
        <v>3</v>
      </c>
      <c r="E20" s="79" t="s">
        <v>368</v>
      </c>
      <c r="F20" s="138"/>
      <c r="G20" s="139"/>
      <c r="H20" s="140"/>
    </row>
    <row r="21" spans="1:8" ht="12" customHeight="1" x14ac:dyDescent="0.25">
      <c r="A21" s="1">
        <v>3</v>
      </c>
      <c r="E21" s="141" t="s">
        <v>472</v>
      </c>
      <c r="F21" s="138"/>
      <c r="G21" s="139">
        <v>0</v>
      </c>
      <c r="H21" s="140">
        <v>0</v>
      </c>
    </row>
    <row r="22" spans="1:8" ht="12" customHeight="1" x14ac:dyDescent="0.25">
      <c r="A22" s="1">
        <v>3</v>
      </c>
      <c r="E22" s="141" t="s">
        <v>473</v>
      </c>
      <c r="F22" s="138"/>
      <c r="G22" s="139">
        <v>0</v>
      </c>
      <c r="H22" s="140">
        <v>0</v>
      </c>
    </row>
    <row r="23" spans="1:8" ht="12" customHeight="1" x14ac:dyDescent="0.25">
      <c r="A23" s="1">
        <v>3</v>
      </c>
      <c r="E23" s="148"/>
      <c r="F23" s="138"/>
      <c r="G23" s="139"/>
      <c r="H23" s="140"/>
    </row>
    <row r="24" spans="1:8" ht="12" customHeight="1" x14ac:dyDescent="0.25">
      <c r="A24" s="1">
        <v>3</v>
      </c>
      <c r="E24" s="79" t="s">
        <v>474</v>
      </c>
      <c r="F24" s="138"/>
      <c r="G24" s="139"/>
      <c r="H24" s="140"/>
    </row>
    <row r="25" spans="1:8" ht="12" customHeight="1" x14ac:dyDescent="0.25">
      <c r="A25" s="1">
        <v>3</v>
      </c>
      <c r="E25" s="79"/>
      <c r="F25" s="138"/>
      <c r="G25" s="139"/>
      <c r="H25" s="140"/>
    </row>
    <row r="26" spans="1:8" ht="12" customHeight="1" x14ac:dyDescent="0.25">
      <c r="A26" s="1">
        <v>3</v>
      </c>
      <c r="D26" s="4" t="s">
        <v>475</v>
      </c>
      <c r="E26" s="141" t="s">
        <v>476</v>
      </c>
      <c r="F26" s="138"/>
      <c r="G26" s="139"/>
      <c r="H26" s="140"/>
    </row>
    <row r="27" spans="1:8" ht="12" customHeight="1" x14ac:dyDescent="0.25">
      <c r="A27" s="1">
        <v>3</v>
      </c>
      <c r="E27" s="149" t="s">
        <v>477</v>
      </c>
      <c r="F27" s="138"/>
      <c r="G27" s="139">
        <v>0</v>
      </c>
      <c r="H27" s="140">
        <v>0</v>
      </c>
    </row>
    <row r="28" spans="1:8" ht="12" customHeight="1" x14ac:dyDescent="0.25">
      <c r="A28" s="1">
        <v>3</v>
      </c>
      <c r="E28" s="149" t="s">
        <v>478</v>
      </c>
      <c r="F28" s="138"/>
      <c r="G28" s="139"/>
      <c r="H28" s="140"/>
    </row>
    <row r="29" spans="1:8" ht="12" customHeight="1" x14ac:dyDescent="0.25">
      <c r="A29" s="1">
        <v>3</v>
      </c>
      <c r="E29" s="950" t="s">
        <v>471</v>
      </c>
      <c r="F29" s="950"/>
      <c r="G29" s="151">
        <v>0</v>
      </c>
      <c r="H29" s="152">
        <v>0</v>
      </c>
    </row>
    <row r="30" spans="1:8" ht="12" customHeight="1" x14ac:dyDescent="0.25">
      <c r="A30" s="1">
        <v>3</v>
      </c>
      <c r="E30" s="153" t="s">
        <v>105</v>
      </c>
      <c r="F30" s="138"/>
      <c r="G30" s="139">
        <v>0</v>
      </c>
      <c r="H30" s="140">
        <v>0</v>
      </c>
    </row>
    <row r="31" spans="1:8" ht="12" customHeight="1" x14ac:dyDescent="0.25">
      <c r="A31" s="1">
        <v>3</v>
      </c>
      <c r="E31" s="149" t="s">
        <v>479</v>
      </c>
      <c r="F31" s="138"/>
      <c r="G31" s="139"/>
      <c r="H31" s="140"/>
    </row>
    <row r="32" spans="1:8" ht="12" customHeight="1" x14ac:dyDescent="0.25">
      <c r="A32" s="1">
        <v>3</v>
      </c>
      <c r="E32" s="950" t="s">
        <v>471</v>
      </c>
      <c r="F32" s="950"/>
      <c r="G32" s="151">
        <v>0</v>
      </c>
      <c r="H32" s="152">
        <v>0</v>
      </c>
    </row>
    <row r="33" spans="1:8" ht="12" customHeight="1" x14ac:dyDescent="0.25">
      <c r="A33" s="1">
        <v>3</v>
      </c>
      <c r="E33" s="153" t="s">
        <v>105</v>
      </c>
      <c r="F33" s="138"/>
      <c r="G33" s="139">
        <v>0</v>
      </c>
      <c r="H33" s="140">
        <v>0</v>
      </c>
    </row>
    <row r="34" spans="1:8" ht="12" customHeight="1" x14ac:dyDescent="0.25">
      <c r="A34" s="1">
        <v>3</v>
      </c>
      <c r="E34" s="149" t="s">
        <v>480</v>
      </c>
      <c r="F34" s="138"/>
      <c r="G34" s="139"/>
      <c r="H34" s="140"/>
    </row>
    <row r="35" spans="1:8" ht="12" customHeight="1" x14ac:dyDescent="0.25">
      <c r="A35" s="1">
        <v>3</v>
      </c>
      <c r="E35" s="950" t="s">
        <v>471</v>
      </c>
      <c r="F35" s="950"/>
      <c r="G35" s="151">
        <v>0</v>
      </c>
      <c r="H35" s="152">
        <v>0</v>
      </c>
    </row>
    <row r="36" spans="1:8" ht="12" customHeight="1" x14ac:dyDescent="0.25">
      <c r="A36" s="1">
        <v>3</v>
      </c>
      <c r="E36" s="153" t="s">
        <v>105</v>
      </c>
      <c r="F36" s="138"/>
      <c r="G36" s="139">
        <v>0</v>
      </c>
      <c r="H36" s="140">
        <v>0</v>
      </c>
    </row>
    <row r="37" spans="1:8" ht="12" customHeight="1" x14ac:dyDescent="0.25">
      <c r="A37" s="1">
        <v>3</v>
      </c>
      <c r="E37" s="154"/>
      <c r="F37" s="138"/>
      <c r="G37" s="139"/>
      <c r="H37" s="140"/>
    </row>
    <row r="38" spans="1:8" ht="12" customHeight="1" x14ac:dyDescent="0.25">
      <c r="A38" s="1">
        <v>3</v>
      </c>
      <c r="E38" s="141" t="s">
        <v>481</v>
      </c>
      <c r="F38" s="138"/>
      <c r="G38" s="139"/>
      <c r="H38" s="140"/>
    </row>
    <row r="39" spans="1:8" ht="12" customHeight="1" x14ac:dyDescent="0.25">
      <c r="A39" s="1">
        <v>3</v>
      </c>
      <c r="E39" s="147" t="s">
        <v>482</v>
      </c>
      <c r="F39" s="138"/>
      <c r="G39" s="151">
        <v>0</v>
      </c>
      <c r="H39" s="152">
        <v>0</v>
      </c>
    </row>
    <row r="40" spans="1:8" ht="12" customHeight="1" x14ac:dyDescent="0.25">
      <c r="A40" s="1">
        <v>3</v>
      </c>
      <c r="D40" s="4" t="s">
        <v>377</v>
      </c>
      <c r="E40" s="147" t="s">
        <v>244</v>
      </c>
      <c r="F40" s="155"/>
      <c r="G40" s="139">
        <v>0</v>
      </c>
      <c r="H40" s="140">
        <v>0</v>
      </c>
    </row>
    <row r="41" spans="1:8" ht="12" customHeight="1" x14ac:dyDescent="0.25">
      <c r="A41" s="1">
        <v>3</v>
      </c>
      <c r="E41" s="147" t="s">
        <v>483</v>
      </c>
      <c r="F41" s="138"/>
      <c r="G41" s="139">
        <v>0</v>
      </c>
      <c r="H41" s="140">
        <v>0</v>
      </c>
    </row>
    <row r="42" spans="1:8" ht="12" customHeight="1" x14ac:dyDescent="0.25">
      <c r="A42" s="1">
        <v>3</v>
      </c>
      <c r="E42" s="147" t="s">
        <v>484</v>
      </c>
      <c r="F42" s="138"/>
      <c r="G42" s="139">
        <v>0</v>
      </c>
      <c r="H42" s="140">
        <v>0</v>
      </c>
    </row>
    <row r="43" spans="1:8" ht="12" customHeight="1" x14ac:dyDescent="0.25">
      <c r="A43" s="1">
        <v>3</v>
      </c>
      <c r="E43" s="142" t="s">
        <v>485</v>
      </c>
      <c r="F43" s="138"/>
      <c r="G43" s="156">
        <f>SUM(G12:G42)</f>
        <v>0</v>
      </c>
      <c r="H43" s="157">
        <f>SUM(H12:H42)</f>
        <v>0</v>
      </c>
    </row>
    <row r="44" spans="1:8" ht="12" customHeight="1" x14ac:dyDescent="0.25">
      <c r="A44" s="1">
        <v>3</v>
      </c>
      <c r="E44" s="90"/>
      <c r="F44" s="90"/>
      <c r="G44" s="90"/>
      <c r="H44" s="90"/>
    </row>
    <row r="45" spans="1:8" ht="12" customHeight="1" x14ac:dyDescent="0.25">
      <c r="A45" s="1">
        <v>3</v>
      </c>
      <c r="E45" s="948" t="s">
        <v>458</v>
      </c>
      <c r="F45" s="948"/>
      <c r="G45" s="948"/>
      <c r="H45" s="948"/>
    </row>
    <row r="46" spans="1:8" x14ac:dyDescent="0.25">
      <c r="A46" s="1">
        <v>3</v>
      </c>
      <c r="E46" s="111"/>
      <c r="F46" s="111"/>
      <c r="G46" s="111"/>
      <c r="H46" s="111"/>
    </row>
    <row r="47" spans="1:8" x14ac:dyDescent="0.25">
      <c r="A47" s="1">
        <v>3</v>
      </c>
      <c r="E47" s="111"/>
      <c r="F47" s="111"/>
      <c r="G47" s="111"/>
      <c r="H47" s="111"/>
    </row>
    <row r="48" spans="1:8" x14ac:dyDescent="0.25">
      <c r="A48" s="1">
        <v>3</v>
      </c>
      <c r="E48" s="111"/>
      <c r="F48" s="111"/>
      <c r="G48" s="111"/>
      <c r="H48" s="111"/>
    </row>
    <row r="49" spans="1:8" x14ac:dyDescent="0.25">
      <c r="A49" s="1">
        <v>3</v>
      </c>
      <c r="E49" s="111"/>
      <c r="F49" s="111"/>
      <c r="G49" s="111"/>
      <c r="H49" s="111"/>
    </row>
    <row r="50" spans="1:8" x14ac:dyDescent="0.25">
      <c r="A50" s="1">
        <v>3</v>
      </c>
      <c r="D50" s="10"/>
      <c r="E50" s="111"/>
      <c r="F50" s="111"/>
      <c r="G50" s="111"/>
      <c r="H50" s="111"/>
    </row>
    <row r="51" spans="1:8" ht="36" customHeight="1" x14ac:dyDescent="0.25">
      <c r="A51" s="1">
        <v>3</v>
      </c>
      <c r="E51" s="111"/>
      <c r="F51" s="111"/>
      <c r="G51" s="111"/>
      <c r="H51" s="111"/>
    </row>
    <row r="52" spans="1:8" x14ac:dyDescent="0.25">
      <c r="D52" s="10"/>
    </row>
  </sheetData>
  <mergeCells count="7">
    <mergeCell ref="E45:H45"/>
    <mergeCell ref="B1:C1"/>
    <mergeCell ref="E2:H2"/>
    <mergeCell ref="E3:H3"/>
    <mergeCell ref="E29:F29"/>
    <mergeCell ref="E32:F32"/>
    <mergeCell ref="E35:F35"/>
  </mergeCells>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63AE3-E3E8-4858-A749-C29BC755D090}">
  <sheetPr codeName="Sheet24">
    <tabColor theme="5"/>
  </sheetPr>
  <dimension ref="A1:I83"/>
  <sheetViews>
    <sheetView showGridLines="0" tabSelected="1" view="pageBreakPreview" topLeftCell="D52" zoomScaleNormal="100" zoomScaleSheetLayoutView="100" workbookViewId="0">
      <selection activeCell="G209" sqref="G209"/>
    </sheetView>
  </sheetViews>
  <sheetFormatPr defaultColWidth="9.33203125" defaultRowHeight="13.8" x14ac:dyDescent="0.25"/>
  <cols>
    <col min="1" max="1" width="8.6640625" style="1" hidden="1" customWidth="1"/>
    <col min="2" max="2" width="3.33203125" style="1" hidden="1" customWidth="1"/>
    <col min="3" max="3" width="2.6640625" style="1" hidden="1" customWidth="1"/>
    <col min="4" max="4" width="13.5546875" style="4" customWidth="1"/>
    <col min="5" max="5" width="47.33203125" style="1" customWidth="1"/>
    <col min="6" max="8" width="11" style="1" customWidth="1"/>
    <col min="9" max="16384" width="9.33203125" style="1"/>
  </cols>
  <sheetData>
    <row r="1" spans="1:8" ht="23.4" x14ac:dyDescent="0.25">
      <c r="A1" s="1" t="s">
        <v>0</v>
      </c>
      <c r="B1" s="935" t="s">
        <v>249</v>
      </c>
      <c r="C1" s="935"/>
      <c r="D1" s="10" t="s">
        <v>486</v>
      </c>
    </row>
    <row r="2" spans="1:8" x14ac:dyDescent="0.25">
      <c r="A2" s="1">
        <v>3</v>
      </c>
      <c r="B2" s="1" t="s">
        <v>250</v>
      </c>
      <c r="C2" s="1">
        <v>8</v>
      </c>
      <c r="E2" s="951" t="s">
        <v>67</v>
      </c>
      <c r="F2" s="951"/>
      <c r="G2" s="951"/>
      <c r="H2" s="951"/>
    </row>
    <row r="3" spans="1:8" x14ac:dyDescent="0.25">
      <c r="A3" s="1">
        <v>3</v>
      </c>
      <c r="E3" s="946" t="str">
        <f>CONCATENATE("for the period ended 30 June "&amp;Contents!F3)</f>
        <v>for the period ended 30 June 20X2</v>
      </c>
      <c r="F3" s="946"/>
      <c r="G3" s="946"/>
      <c r="H3" s="946"/>
    </row>
    <row r="4" spans="1:8" ht="14.4" thickBot="1" x14ac:dyDescent="0.3">
      <c r="A4" s="1">
        <v>3</v>
      </c>
      <c r="E4" s="115"/>
      <c r="F4" s="115"/>
      <c r="G4" s="115"/>
      <c r="H4" s="115"/>
    </row>
    <row r="5" spans="1:8" x14ac:dyDescent="0.25">
      <c r="A5" s="1">
        <v>3</v>
      </c>
      <c r="E5" s="80"/>
      <c r="F5" s="81"/>
      <c r="G5" s="82" t="str">
        <f>Contents!F3</f>
        <v>20X2</v>
      </c>
      <c r="H5" s="83" t="str">
        <f>Contents!F4</f>
        <v>20X1</v>
      </c>
    </row>
    <row r="6" spans="1:8" ht="14.4" thickBot="1" x14ac:dyDescent="0.3">
      <c r="A6" s="1">
        <v>3</v>
      </c>
      <c r="D6" s="4" t="s">
        <v>437</v>
      </c>
      <c r="E6" s="84"/>
      <c r="F6" s="116" t="s">
        <v>253</v>
      </c>
      <c r="G6" s="86" t="s">
        <v>309</v>
      </c>
      <c r="H6" s="87" t="s">
        <v>309</v>
      </c>
    </row>
    <row r="7" spans="1:8" ht="12" customHeight="1" x14ac:dyDescent="0.25">
      <c r="A7" s="1">
        <v>3</v>
      </c>
      <c r="D7" s="4" t="s">
        <v>487</v>
      </c>
      <c r="E7" s="158"/>
      <c r="F7" s="111"/>
      <c r="G7" s="90"/>
      <c r="H7" s="159"/>
    </row>
    <row r="8" spans="1:8" ht="12" customHeight="1" x14ac:dyDescent="0.25">
      <c r="A8" s="1">
        <v>3</v>
      </c>
      <c r="D8" s="4" t="s">
        <v>421</v>
      </c>
      <c r="E8" s="88" t="s">
        <v>400</v>
      </c>
      <c r="F8" s="126"/>
      <c r="G8" s="160"/>
      <c r="H8" s="159"/>
    </row>
    <row r="9" spans="1:8" ht="12" customHeight="1" x14ac:dyDescent="0.25">
      <c r="A9" s="1">
        <v>3</v>
      </c>
      <c r="E9" s="117" t="s">
        <v>401</v>
      </c>
      <c r="F9" s="126"/>
      <c r="G9" s="160"/>
      <c r="H9" s="159"/>
    </row>
    <row r="10" spans="1:8" ht="12" customHeight="1" x14ac:dyDescent="0.25">
      <c r="A10" s="1">
        <v>3</v>
      </c>
      <c r="E10" s="150" t="s">
        <v>404</v>
      </c>
      <c r="F10" s="126"/>
      <c r="G10" s="91">
        <v>0</v>
      </c>
      <c r="H10" s="92">
        <v>0</v>
      </c>
    </row>
    <row r="11" spans="1:8" ht="12" customHeight="1" x14ac:dyDescent="0.25">
      <c r="A11" s="1">
        <v>3</v>
      </c>
      <c r="D11" s="4" t="s">
        <v>405</v>
      </c>
      <c r="E11" s="150" t="s">
        <v>86</v>
      </c>
      <c r="F11" s="126"/>
      <c r="G11" s="91">
        <v>0</v>
      </c>
      <c r="H11" s="92">
        <v>0</v>
      </c>
    </row>
    <row r="12" spans="1:8" ht="12" customHeight="1" x14ac:dyDescent="0.25">
      <c r="A12" s="1">
        <v>3</v>
      </c>
      <c r="D12" s="4" t="s">
        <v>405</v>
      </c>
      <c r="E12" s="150" t="s">
        <v>87</v>
      </c>
      <c r="F12" s="126"/>
      <c r="G12" s="91">
        <v>0</v>
      </c>
      <c r="H12" s="92">
        <v>0</v>
      </c>
    </row>
    <row r="13" spans="1:8" ht="12" customHeight="1" x14ac:dyDescent="0.25">
      <c r="A13" s="1">
        <v>3</v>
      </c>
      <c r="E13" s="150" t="s">
        <v>488</v>
      </c>
      <c r="F13" s="126"/>
      <c r="G13" s="91">
        <v>0</v>
      </c>
      <c r="H13" s="92">
        <v>0</v>
      </c>
    </row>
    <row r="14" spans="1:8" ht="12" customHeight="1" x14ac:dyDescent="0.25">
      <c r="A14" s="1">
        <v>3</v>
      </c>
      <c r="E14" s="150" t="s">
        <v>489</v>
      </c>
      <c r="F14" s="126"/>
      <c r="G14" s="91">
        <v>0</v>
      </c>
      <c r="H14" s="92">
        <v>0</v>
      </c>
    </row>
    <row r="15" spans="1:8" ht="12" customHeight="1" x14ac:dyDescent="0.25">
      <c r="A15" s="1">
        <v>3</v>
      </c>
      <c r="D15" s="4" t="s">
        <v>406</v>
      </c>
      <c r="E15" s="150" t="s">
        <v>407</v>
      </c>
      <c r="F15" s="126"/>
      <c r="G15" s="91">
        <v>0</v>
      </c>
      <c r="H15" s="92">
        <v>0</v>
      </c>
    </row>
    <row r="16" spans="1:8" ht="12" customHeight="1" x14ac:dyDescent="0.25">
      <c r="A16" s="1">
        <v>3</v>
      </c>
      <c r="E16" s="150" t="s">
        <v>408</v>
      </c>
      <c r="F16" s="126"/>
      <c r="G16" s="91">
        <v>0</v>
      </c>
      <c r="H16" s="92">
        <v>0</v>
      </c>
    </row>
    <row r="17" spans="1:9" ht="12" customHeight="1" x14ac:dyDescent="0.25">
      <c r="A17" s="1">
        <v>3</v>
      </c>
      <c r="E17" s="117" t="s">
        <v>409</v>
      </c>
      <c r="F17" s="126"/>
      <c r="G17" s="95">
        <f>SUM(G9:G16)</f>
        <v>0</v>
      </c>
      <c r="H17" s="96">
        <f>SUM(H9:H16)</f>
        <v>0</v>
      </c>
    </row>
    <row r="18" spans="1:9" ht="12" customHeight="1" x14ac:dyDescent="0.25">
      <c r="A18" s="1">
        <v>3</v>
      </c>
      <c r="E18" s="117"/>
      <c r="F18" s="126"/>
      <c r="G18" s="91"/>
      <c r="H18" s="92"/>
    </row>
    <row r="19" spans="1:9" ht="12" customHeight="1" x14ac:dyDescent="0.25">
      <c r="A19" s="1">
        <v>3</v>
      </c>
      <c r="E19" s="88" t="s">
        <v>410</v>
      </c>
      <c r="F19" s="126"/>
      <c r="G19" s="91"/>
      <c r="H19" s="92"/>
    </row>
    <row r="20" spans="1:9" ht="12" customHeight="1" x14ac:dyDescent="0.25">
      <c r="A20" s="1">
        <v>3</v>
      </c>
      <c r="E20" s="150" t="s">
        <v>74</v>
      </c>
      <c r="F20" s="126"/>
      <c r="G20" s="91">
        <v>0</v>
      </c>
      <c r="H20" s="92">
        <v>0</v>
      </c>
    </row>
    <row r="21" spans="1:9" ht="12" customHeight="1" x14ac:dyDescent="0.25">
      <c r="A21" s="1">
        <v>3</v>
      </c>
      <c r="E21" s="150" t="s">
        <v>102</v>
      </c>
      <c r="F21" s="126"/>
      <c r="G21" s="91">
        <v>0</v>
      </c>
      <c r="H21" s="92">
        <v>0</v>
      </c>
    </row>
    <row r="22" spans="1:9" ht="12" customHeight="1" x14ac:dyDescent="0.25">
      <c r="A22" s="1">
        <v>3</v>
      </c>
      <c r="E22" s="150" t="s">
        <v>103</v>
      </c>
      <c r="F22" s="126"/>
      <c r="G22" s="91">
        <v>0</v>
      </c>
      <c r="H22" s="92">
        <v>0</v>
      </c>
    </row>
    <row r="23" spans="1:9" ht="12" customHeight="1" x14ac:dyDescent="0.25">
      <c r="A23" s="1">
        <v>3</v>
      </c>
      <c r="E23" s="150" t="s">
        <v>75</v>
      </c>
      <c r="F23" s="126"/>
      <c r="G23" s="91">
        <v>0</v>
      </c>
      <c r="H23" s="92">
        <v>0</v>
      </c>
    </row>
    <row r="24" spans="1:9" ht="12" customHeight="1" x14ac:dyDescent="0.25">
      <c r="A24" s="1">
        <v>3</v>
      </c>
      <c r="D24" s="4" t="s">
        <v>406</v>
      </c>
      <c r="E24" s="150" t="s">
        <v>417</v>
      </c>
      <c r="F24" s="126"/>
      <c r="G24" s="91">
        <v>0</v>
      </c>
      <c r="H24" s="92">
        <v>0</v>
      </c>
    </row>
    <row r="25" spans="1:9" ht="12" customHeight="1" x14ac:dyDescent="0.25">
      <c r="A25" s="1">
        <v>3</v>
      </c>
      <c r="E25" s="150" t="s">
        <v>412</v>
      </c>
      <c r="F25" s="126"/>
      <c r="G25" s="91">
        <v>0</v>
      </c>
      <c r="H25" s="92">
        <v>0</v>
      </c>
    </row>
    <row r="26" spans="1:9" ht="12" customHeight="1" x14ac:dyDescent="0.25">
      <c r="A26" s="1">
        <v>3</v>
      </c>
      <c r="D26" s="4" t="s">
        <v>413</v>
      </c>
      <c r="E26" s="150" t="s">
        <v>414</v>
      </c>
      <c r="F26" s="126"/>
      <c r="G26" s="91">
        <v>0</v>
      </c>
      <c r="H26" s="92">
        <v>0</v>
      </c>
      <c r="I26" s="4"/>
    </row>
    <row r="27" spans="1:9" ht="12" customHeight="1" x14ac:dyDescent="0.25">
      <c r="A27" s="1">
        <v>3</v>
      </c>
      <c r="E27" s="150" t="s">
        <v>411</v>
      </c>
      <c r="F27" s="126"/>
      <c r="G27" s="91">
        <v>0</v>
      </c>
      <c r="H27" s="92">
        <v>0</v>
      </c>
    </row>
    <row r="28" spans="1:9" ht="12" customHeight="1" x14ac:dyDescent="0.25">
      <c r="A28" s="1">
        <v>3</v>
      </c>
      <c r="E28" s="150" t="s">
        <v>105</v>
      </c>
      <c r="F28" s="126"/>
      <c r="G28" s="91">
        <v>0</v>
      </c>
      <c r="H28" s="92">
        <v>0</v>
      </c>
    </row>
    <row r="29" spans="1:9" ht="12" customHeight="1" x14ac:dyDescent="0.25">
      <c r="A29" s="1">
        <v>3</v>
      </c>
      <c r="E29" s="150" t="s">
        <v>408</v>
      </c>
      <c r="F29" s="126"/>
      <c r="G29" s="91">
        <v>0</v>
      </c>
      <c r="H29" s="92">
        <v>0</v>
      </c>
    </row>
    <row r="30" spans="1:9" ht="12" customHeight="1" x14ac:dyDescent="0.25">
      <c r="A30" s="1">
        <v>3</v>
      </c>
      <c r="E30" s="117" t="s">
        <v>419</v>
      </c>
      <c r="F30" s="126"/>
      <c r="G30" s="95">
        <f>SUM(G19:G29)</f>
        <v>0</v>
      </c>
      <c r="H30" s="96">
        <f>SUM(H19:H29)</f>
        <v>0</v>
      </c>
    </row>
    <row r="31" spans="1:9" ht="12" customHeight="1" x14ac:dyDescent="0.25">
      <c r="A31" s="1">
        <v>3</v>
      </c>
      <c r="E31" s="88" t="s">
        <v>420</v>
      </c>
      <c r="F31" s="161"/>
      <c r="G31" s="95">
        <f>G17-G30</f>
        <v>0</v>
      </c>
      <c r="H31" s="96">
        <f>H17-H30</f>
        <v>0</v>
      </c>
    </row>
    <row r="32" spans="1:9" ht="12" customHeight="1" x14ac:dyDescent="0.25">
      <c r="A32" s="1">
        <v>3</v>
      </c>
      <c r="E32" s="126"/>
      <c r="F32" s="126"/>
      <c r="G32" s="91"/>
      <c r="H32" s="92"/>
    </row>
    <row r="33" spans="1:8" ht="12" customHeight="1" x14ac:dyDescent="0.25">
      <c r="A33" s="1">
        <v>3</v>
      </c>
      <c r="D33" s="4" t="s">
        <v>421</v>
      </c>
      <c r="E33" s="88" t="s">
        <v>422</v>
      </c>
      <c r="F33" s="126"/>
      <c r="G33" s="91"/>
      <c r="H33" s="92"/>
    </row>
    <row r="34" spans="1:8" ht="12" customHeight="1" x14ac:dyDescent="0.25">
      <c r="A34" s="1">
        <v>3</v>
      </c>
      <c r="D34" s="4" t="s">
        <v>423</v>
      </c>
      <c r="E34" s="117" t="s">
        <v>401</v>
      </c>
      <c r="F34" s="126"/>
      <c r="G34" s="91"/>
      <c r="H34" s="92"/>
    </row>
    <row r="35" spans="1:8" ht="12" customHeight="1" x14ac:dyDescent="0.25">
      <c r="A35" s="1">
        <v>3</v>
      </c>
      <c r="E35" s="952" t="s">
        <v>490</v>
      </c>
      <c r="F35" s="952"/>
      <c r="G35" s="91">
        <v>0</v>
      </c>
      <c r="H35" s="92">
        <v>0</v>
      </c>
    </row>
    <row r="36" spans="1:8" ht="12" customHeight="1" x14ac:dyDescent="0.25">
      <c r="A36" s="1">
        <v>3</v>
      </c>
      <c r="E36" s="150" t="s">
        <v>491</v>
      </c>
      <c r="F36" s="126"/>
      <c r="G36" s="91">
        <v>0</v>
      </c>
      <c r="H36" s="92">
        <v>0</v>
      </c>
    </row>
    <row r="37" spans="1:8" ht="12" customHeight="1" x14ac:dyDescent="0.25">
      <c r="A37" s="1">
        <v>3</v>
      </c>
      <c r="E37" s="150" t="s">
        <v>492</v>
      </c>
      <c r="F37" s="126"/>
      <c r="G37" s="91">
        <v>0</v>
      </c>
      <c r="H37" s="92">
        <v>0</v>
      </c>
    </row>
    <row r="38" spans="1:8" ht="12" customHeight="1" x14ac:dyDescent="0.25">
      <c r="A38" s="1">
        <v>3</v>
      </c>
      <c r="E38" s="150" t="s">
        <v>493</v>
      </c>
      <c r="F38" s="126"/>
      <c r="G38" s="91">
        <v>0</v>
      </c>
      <c r="H38" s="92">
        <v>0</v>
      </c>
    </row>
    <row r="39" spans="1:8" ht="12" customHeight="1" x14ac:dyDescent="0.25">
      <c r="A39" s="1">
        <v>3</v>
      </c>
      <c r="E39" s="150" t="s">
        <v>426</v>
      </c>
      <c r="F39" s="126"/>
      <c r="G39" s="91">
        <v>0</v>
      </c>
      <c r="H39" s="92">
        <v>0</v>
      </c>
    </row>
    <row r="40" spans="1:8" ht="12" customHeight="1" x14ac:dyDescent="0.25">
      <c r="A40" s="1">
        <v>3</v>
      </c>
      <c r="E40" s="117" t="s">
        <v>409</v>
      </c>
      <c r="F40" s="126"/>
      <c r="G40" s="95">
        <f>SUM(G34:G39)</f>
        <v>0</v>
      </c>
      <c r="H40" s="96">
        <f>SUM(H34:H39)</f>
        <v>0</v>
      </c>
    </row>
    <row r="41" spans="1:8" ht="12" customHeight="1" x14ac:dyDescent="0.25">
      <c r="A41" s="1">
        <v>3</v>
      </c>
      <c r="E41" s="117"/>
      <c r="F41" s="126"/>
      <c r="G41" s="91"/>
      <c r="H41" s="92"/>
    </row>
    <row r="42" spans="1:8" ht="12" customHeight="1" x14ac:dyDescent="0.25">
      <c r="A42" s="1">
        <v>3</v>
      </c>
      <c r="D42" s="4" t="s">
        <v>423</v>
      </c>
      <c r="E42" s="88" t="s">
        <v>410</v>
      </c>
      <c r="F42" s="126"/>
      <c r="G42" s="91"/>
      <c r="H42" s="92"/>
    </row>
    <row r="43" spans="1:8" ht="12" customHeight="1" x14ac:dyDescent="0.25">
      <c r="A43" s="1">
        <v>3</v>
      </c>
      <c r="E43" s="150" t="s">
        <v>427</v>
      </c>
      <c r="F43" s="126"/>
      <c r="G43" s="91">
        <v>0</v>
      </c>
      <c r="H43" s="92">
        <v>0</v>
      </c>
    </row>
    <row r="44" spans="1:8" ht="12" customHeight="1" x14ac:dyDescent="0.25">
      <c r="A44" s="1">
        <v>3</v>
      </c>
      <c r="E44" s="150" t="s">
        <v>494</v>
      </c>
      <c r="F44" s="126"/>
      <c r="G44" s="91">
        <v>0</v>
      </c>
      <c r="H44" s="92">
        <v>0</v>
      </c>
    </row>
    <row r="45" spans="1:8" ht="12" customHeight="1" x14ac:dyDescent="0.25">
      <c r="A45" s="1">
        <v>3</v>
      </c>
      <c r="E45" s="150" t="s">
        <v>495</v>
      </c>
      <c r="F45" s="126"/>
      <c r="G45" s="91">
        <v>0</v>
      </c>
      <c r="H45" s="92">
        <v>0</v>
      </c>
    </row>
    <row r="46" spans="1:8" ht="12" customHeight="1" x14ac:dyDescent="0.25">
      <c r="A46" s="1">
        <v>3</v>
      </c>
      <c r="E46" s="150" t="s">
        <v>496</v>
      </c>
      <c r="F46" s="126"/>
      <c r="G46" s="91">
        <v>0</v>
      </c>
      <c r="H46" s="92">
        <v>0</v>
      </c>
    </row>
    <row r="47" spans="1:8" ht="12" customHeight="1" x14ac:dyDescent="0.25">
      <c r="A47" s="1">
        <v>3</v>
      </c>
      <c r="E47" s="150" t="s">
        <v>426</v>
      </c>
      <c r="F47" s="126"/>
      <c r="G47" s="91">
        <v>0</v>
      </c>
      <c r="H47" s="92">
        <v>0</v>
      </c>
    </row>
    <row r="48" spans="1:8" ht="12" customHeight="1" x14ac:dyDescent="0.25">
      <c r="A48" s="1">
        <v>3</v>
      </c>
      <c r="D48" s="10"/>
      <c r="E48" s="150" t="s">
        <v>497</v>
      </c>
      <c r="F48" s="126"/>
      <c r="G48" s="91">
        <v>0</v>
      </c>
      <c r="H48" s="92">
        <v>0</v>
      </c>
    </row>
    <row r="49" spans="1:9" ht="12" customHeight="1" x14ac:dyDescent="0.25">
      <c r="A49" s="1">
        <v>3</v>
      </c>
      <c r="E49" s="117" t="s">
        <v>419</v>
      </c>
      <c r="F49" s="126"/>
      <c r="G49" s="95">
        <f>SUM(G42:G48)</f>
        <v>0</v>
      </c>
      <c r="H49" s="96">
        <f>SUM(H42:H48)</f>
        <v>0</v>
      </c>
    </row>
    <row r="50" spans="1:9" ht="12" customHeight="1" x14ac:dyDescent="0.25">
      <c r="A50" s="1">
        <v>3</v>
      </c>
      <c r="E50" s="88" t="s">
        <v>429</v>
      </c>
      <c r="F50" s="126"/>
      <c r="G50" s="95">
        <f>G40-G49</f>
        <v>0</v>
      </c>
      <c r="H50" s="96">
        <f>H40-H49</f>
        <v>0</v>
      </c>
    </row>
    <row r="51" spans="1:9" ht="12" customHeight="1" x14ac:dyDescent="0.25">
      <c r="A51" s="1">
        <v>3</v>
      </c>
      <c r="D51" s="10"/>
      <c r="E51" s="106"/>
      <c r="F51" s="126"/>
      <c r="G51" s="91"/>
      <c r="H51" s="92"/>
    </row>
    <row r="52" spans="1:9" ht="12" customHeight="1" x14ac:dyDescent="0.25">
      <c r="A52" s="1">
        <v>3</v>
      </c>
      <c r="D52" s="4" t="s">
        <v>421</v>
      </c>
      <c r="E52" s="88" t="s">
        <v>430</v>
      </c>
      <c r="F52" s="126"/>
      <c r="G52" s="160"/>
      <c r="H52" s="162"/>
    </row>
    <row r="53" spans="1:9" ht="12" customHeight="1" x14ac:dyDescent="0.25">
      <c r="A53" s="1">
        <v>3</v>
      </c>
      <c r="D53" s="4" t="s">
        <v>423</v>
      </c>
      <c r="E53" s="88" t="s">
        <v>401</v>
      </c>
      <c r="F53" s="126"/>
      <c r="G53" s="91"/>
      <c r="H53" s="92"/>
    </row>
    <row r="54" spans="1:9" ht="12" customHeight="1" x14ac:dyDescent="0.25">
      <c r="A54" s="1">
        <v>3</v>
      </c>
      <c r="E54" s="108" t="s">
        <v>498</v>
      </c>
      <c r="F54" s="126"/>
      <c r="G54" s="91">
        <v>0</v>
      </c>
      <c r="H54" s="92">
        <v>0</v>
      </c>
    </row>
    <row r="55" spans="1:9" ht="12" customHeight="1" x14ac:dyDescent="0.25">
      <c r="A55" s="1">
        <v>3</v>
      </c>
      <c r="E55" s="117" t="s">
        <v>409</v>
      </c>
      <c r="F55" s="126"/>
      <c r="G55" s="95">
        <f>SUM(G53:G53)</f>
        <v>0</v>
      </c>
      <c r="H55" s="96">
        <f>SUM(H53:H53)</f>
        <v>0</v>
      </c>
    </row>
    <row r="56" spans="1:9" ht="12" customHeight="1" x14ac:dyDescent="0.25">
      <c r="A56" s="1">
        <v>3</v>
      </c>
      <c r="E56" s="117"/>
      <c r="F56" s="126"/>
      <c r="G56" s="91"/>
      <c r="H56" s="92"/>
    </row>
    <row r="57" spans="1:9" ht="12" customHeight="1" x14ac:dyDescent="0.25">
      <c r="A57" s="1">
        <v>3</v>
      </c>
      <c r="D57" s="4" t="s">
        <v>423</v>
      </c>
      <c r="E57" s="88" t="s">
        <v>410</v>
      </c>
      <c r="F57" s="126"/>
      <c r="G57" s="91"/>
      <c r="H57" s="92"/>
    </row>
    <row r="58" spans="1:9" ht="12" customHeight="1" x14ac:dyDescent="0.25">
      <c r="A58" s="1">
        <v>3</v>
      </c>
      <c r="E58" s="108" t="s">
        <v>499</v>
      </c>
      <c r="F58" s="126"/>
      <c r="G58" s="91">
        <v>0</v>
      </c>
      <c r="H58" s="92">
        <v>0</v>
      </c>
    </row>
    <row r="59" spans="1:9" ht="12" customHeight="1" x14ac:dyDescent="0.25">
      <c r="A59" s="1">
        <v>3</v>
      </c>
      <c r="D59" s="4" t="s">
        <v>435</v>
      </c>
      <c r="E59" s="150" t="s">
        <v>436</v>
      </c>
      <c r="F59" s="126"/>
      <c r="G59" s="91">
        <v>0</v>
      </c>
      <c r="H59" s="92">
        <v>0</v>
      </c>
      <c r="I59" s="4"/>
    </row>
    <row r="60" spans="1:9" ht="12" customHeight="1" x14ac:dyDescent="0.25">
      <c r="A60" s="1">
        <v>3</v>
      </c>
      <c r="E60" s="117" t="s">
        <v>419</v>
      </c>
      <c r="F60" s="126"/>
      <c r="G60" s="95">
        <f>SUM(G57:G59)</f>
        <v>0</v>
      </c>
      <c r="H60" s="96">
        <f>SUM(H57:H59)</f>
        <v>0</v>
      </c>
    </row>
    <row r="61" spans="1:9" ht="12" customHeight="1" x14ac:dyDescent="0.25">
      <c r="A61" s="1">
        <v>3</v>
      </c>
      <c r="E61" s="88"/>
      <c r="F61" s="126"/>
      <c r="G61" s="95"/>
      <c r="H61" s="96"/>
    </row>
    <row r="62" spans="1:9" ht="12" customHeight="1" x14ac:dyDescent="0.25">
      <c r="A62" s="1">
        <v>3</v>
      </c>
      <c r="E62" s="88" t="s">
        <v>439</v>
      </c>
      <c r="F62" s="126"/>
      <c r="G62" s="95">
        <f>G55-G60</f>
        <v>0</v>
      </c>
      <c r="H62" s="96">
        <f>H55-H60</f>
        <v>0</v>
      </c>
    </row>
    <row r="63" spans="1:9" ht="12" customHeight="1" thickBot="1" x14ac:dyDescent="0.3">
      <c r="A63" s="1">
        <v>3</v>
      </c>
      <c r="E63" s="126"/>
      <c r="F63" s="126"/>
      <c r="G63" s="160"/>
      <c r="H63" s="162"/>
    </row>
    <row r="64" spans="1:9" ht="28.5" customHeight="1" x14ac:dyDescent="0.25">
      <c r="A64" s="1">
        <v>3</v>
      </c>
      <c r="E64" s="80"/>
      <c r="F64" s="81"/>
      <c r="G64" s="82" t="str">
        <f>Contents!F3</f>
        <v>20X2</v>
      </c>
      <c r="H64" s="83" t="str">
        <f>Contents!F4</f>
        <v>20X1</v>
      </c>
    </row>
    <row r="65" spans="1:9" ht="14.4" thickBot="1" x14ac:dyDescent="0.3">
      <c r="A65" s="1">
        <v>3</v>
      </c>
      <c r="E65" s="84"/>
      <c r="F65" s="116" t="s">
        <v>253</v>
      </c>
      <c r="G65" s="86" t="s">
        <v>309</v>
      </c>
      <c r="H65" s="87" t="s">
        <v>309</v>
      </c>
    </row>
    <row r="66" spans="1:9" ht="12" customHeight="1" x14ac:dyDescent="0.25">
      <c r="A66" s="1">
        <v>3</v>
      </c>
      <c r="D66" s="4" t="s">
        <v>437</v>
      </c>
      <c r="E66" s="117" t="s">
        <v>500</v>
      </c>
      <c r="F66" s="126"/>
      <c r="G66" s="151"/>
      <c r="H66" s="152"/>
    </row>
    <row r="67" spans="1:9" ht="12" customHeight="1" x14ac:dyDescent="0.25">
      <c r="A67" s="1">
        <v>3</v>
      </c>
      <c r="E67" s="150" t="s">
        <v>168</v>
      </c>
      <c r="F67" s="126"/>
      <c r="G67" s="151">
        <v>0</v>
      </c>
      <c r="H67" s="152">
        <v>0</v>
      </c>
    </row>
    <row r="68" spans="1:9" ht="12" customHeight="1" x14ac:dyDescent="0.25">
      <c r="A68" s="1">
        <v>3</v>
      </c>
      <c r="E68" s="150" t="s">
        <v>175</v>
      </c>
      <c r="F68" s="126"/>
      <c r="G68" s="151">
        <v>0</v>
      </c>
      <c r="H68" s="152">
        <v>0</v>
      </c>
    </row>
    <row r="69" spans="1:9" ht="12" customHeight="1" x14ac:dyDescent="0.25">
      <c r="A69" s="1">
        <v>3</v>
      </c>
      <c r="E69" s="952" t="s">
        <v>501</v>
      </c>
      <c r="F69" s="952"/>
      <c r="G69" s="151">
        <v>0</v>
      </c>
      <c r="H69" s="152">
        <v>0</v>
      </c>
    </row>
    <row r="70" spans="1:9" ht="12" customHeight="1" x14ac:dyDescent="0.25">
      <c r="A70" s="1">
        <v>3</v>
      </c>
      <c r="E70" s="117" t="s">
        <v>502</v>
      </c>
      <c r="F70" s="126"/>
      <c r="G70" s="156">
        <f>SUM(G66:G69)</f>
        <v>0</v>
      </c>
      <c r="H70" s="157">
        <f>SUM(H66:H69)</f>
        <v>0</v>
      </c>
    </row>
    <row r="71" spans="1:9" ht="12" customHeight="1" x14ac:dyDescent="0.25">
      <c r="A71" s="1">
        <v>3</v>
      </c>
      <c r="E71" s="126"/>
      <c r="F71" s="126"/>
      <c r="G71" s="151"/>
      <c r="H71" s="152"/>
    </row>
    <row r="72" spans="1:9" ht="12" customHeight="1" x14ac:dyDescent="0.25">
      <c r="A72" s="1">
        <v>3</v>
      </c>
      <c r="D72" s="4" t="s">
        <v>437</v>
      </c>
      <c r="E72" s="117" t="s">
        <v>503</v>
      </c>
      <c r="F72" s="941"/>
      <c r="G72" s="151"/>
      <c r="H72" s="152"/>
    </row>
    <row r="73" spans="1:9" ht="12" customHeight="1" x14ac:dyDescent="0.25">
      <c r="A73" s="1">
        <v>3</v>
      </c>
      <c r="E73" s="150" t="s">
        <v>168</v>
      </c>
      <c r="F73" s="941"/>
      <c r="G73" s="151">
        <v>0</v>
      </c>
      <c r="H73" s="152">
        <v>0</v>
      </c>
    </row>
    <row r="74" spans="1:9" ht="12" customHeight="1" x14ac:dyDescent="0.25">
      <c r="A74" s="1">
        <v>3</v>
      </c>
      <c r="E74" s="150" t="s">
        <v>175</v>
      </c>
      <c r="F74" s="126"/>
      <c r="G74" s="151">
        <v>0</v>
      </c>
      <c r="H74" s="152">
        <v>0</v>
      </c>
    </row>
    <row r="75" spans="1:9" ht="12" customHeight="1" x14ac:dyDescent="0.25">
      <c r="A75" s="1">
        <v>3</v>
      </c>
      <c r="E75" s="108" t="s">
        <v>504</v>
      </c>
      <c r="F75" s="90"/>
      <c r="G75" s="151">
        <v>0</v>
      </c>
      <c r="H75" s="152">
        <v>0</v>
      </c>
    </row>
    <row r="76" spans="1:9" ht="12" customHeight="1" x14ac:dyDescent="0.25">
      <c r="A76" s="1">
        <v>3</v>
      </c>
      <c r="E76" s="117" t="s">
        <v>505</v>
      </c>
      <c r="F76" s="126"/>
      <c r="G76" s="156">
        <f>SUM(G72:G75)</f>
        <v>0</v>
      </c>
      <c r="H76" s="157">
        <f>SUM(H72:H75)</f>
        <v>0</v>
      </c>
    </row>
    <row r="77" spans="1:9" ht="12" customHeight="1" x14ac:dyDescent="0.25">
      <c r="A77" s="1">
        <v>3</v>
      </c>
      <c r="E77" s="117"/>
      <c r="F77" s="126"/>
      <c r="G77" s="163"/>
      <c r="H77" s="164"/>
    </row>
    <row r="78" spans="1:9" ht="12" customHeight="1" x14ac:dyDescent="0.25">
      <c r="A78" s="1">
        <v>3</v>
      </c>
      <c r="E78" s="88" t="s">
        <v>440</v>
      </c>
      <c r="F78" s="98"/>
      <c r="G78" s="165">
        <f>G62+G50+G31+G70+G76</f>
        <v>0</v>
      </c>
      <c r="H78" s="165">
        <f>H62+H50+H31+H70+H76</f>
        <v>0</v>
      </c>
      <c r="I78" s="4"/>
    </row>
    <row r="79" spans="1:9" ht="24.6" customHeight="1" x14ac:dyDescent="0.25">
      <c r="A79" s="1">
        <v>3</v>
      </c>
      <c r="E79" s="159" t="s">
        <v>441</v>
      </c>
      <c r="F79" s="126"/>
      <c r="G79" s="151">
        <f>H81</f>
        <v>0</v>
      </c>
      <c r="H79" s="152">
        <v>0</v>
      </c>
    </row>
    <row r="80" spans="1:9" ht="24.6" customHeight="1" x14ac:dyDescent="0.25">
      <c r="A80" s="1">
        <v>3</v>
      </c>
      <c r="D80" s="4" t="s">
        <v>506</v>
      </c>
      <c r="E80" s="159" t="s">
        <v>442</v>
      </c>
      <c r="F80" s="126"/>
      <c r="G80" s="151">
        <v>0</v>
      </c>
      <c r="H80" s="152">
        <v>0</v>
      </c>
    </row>
    <row r="81" spans="1:8" ht="15.6" customHeight="1" x14ac:dyDescent="0.25">
      <c r="A81" s="1">
        <v>3</v>
      </c>
      <c r="C81" s="1">
        <v>78</v>
      </c>
      <c r="E81" s="88" t="s">
        <v>443</v>
      </c>
      <c r="F81" s="166" t="str">
        <f ca="1">INDEX(TBLStructure[Full Note Ref],MATCH(C81,TBLStructure[Model Reference],0))</f>
        <v>4.1A</v>
      </c>
      <c r="G81" s="167">
        <f>SUM(G77:G80)</f>
        <v>0</v>
      </c>
      <c r="H81" s="157">
        <f>SUM(H77:H80)</f>
        <v>0</v>
      </c>
    </row>
    <row r="82" spans="1:8" ht="16.2" customHeight="1" x14ac:dyDescent="0.25">
      <c r="A82" s="1">
        <v>3</v>
      </c>
      <c r="E82" s="941" t="s">
        <v>507</v>
      </c>
      <c r="F82" s="941"/>
      <c r="G82" s="941"/>
      <c r="H82" s="941"/>
    </row>
    <row r="83" spans="1:8" x14ac:dyDescent="0.25">
      <c r="A83" s="1">
        <v>3</v>
      </c>
      <c r="E83" s="30"/>
      <c r="F83" s="30"/>
      <c r="G83" s="30"/>
      <c r="H83" s="30"/>
    </row>
  </sheetData>
  <mergeCells count="7">
    <mergeCell ref="E82:H82"/>
    <mergeCell ref="B1:C1"/>
    <mergeCell ref="E2:H2"/>
    <mergeCell ref="E3:H3"/>
    <mergeCell ref="E35:F35"/>
    <mergeCell ref="E69:F69"/>
    <mergeCell ref="F72:F73"/>
  </mergeCells>
  <hyperlinks>
    <hyperlink ref="F81" location="FPO4.1!D8" display="FPO4.1!D8" xr:uid="{DA64685A-5480-49A2-ACFC-7BC426DF23D3}"/>
  </hyperlinks>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63" min="3"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994D-B82F-40D2-8830-D7C9FBD28428}">
  <sheetPr codeName="Sheet6"/>
  <dimension ref="A1:K74"/>
  <sheetViews>
    <sheetView showGridLines="0" tabSelected="1" view="pageBreakPreview" topLeftCell="B1" zoomScaleNormal="100" zoomScaleSheetLayoutView="100" workbookViewId="0">
      <selection activeCell="G209" sqref="G209"/>
    </sheetView>
  </sheetViews>
  <sheetFormatPr defaultColWidth="9.33203125" defaultRowHeight="13.8" x14ac:dyDescent="0.25"/>
  <cols>
    <col min="1" max="1" width="8.6640625" style="4" hidden="1" customWidth="1"/>
    <col min="2" max="2" width="17.33203125" style="4" customWidth="1"/>
    <col min="3" max="3" width="19.6640625" style="4" customWidth="1"/>
    <col min="4" max="4" width="11.33203125" style="4" customWidth="1"/>
    <col min="5" max="5" width="50.33203125" style="4" customWidth="1"/>
    <col min="6" max="11" width="8.6640625" style="4" customWidth="1"/>
    <col min="12" max="16384" width="9.33203125" style="1"/>
  </cols>
  <sheetData>
    <row r="1" spans="1:5" x14ac:dyDescent="0.25">
      <c r="A1" s="4" t="s">
        <v>0</v>
      </c>
    </row>
    <row r="2" spans="1:5" x14ac:dyDescent="0.25">
      <c r="A2" s="4">
        <v>3</v>
      </c>
      <c r="C2" s="974"/>
      <c r="D2" s="974"/>
      <c r="E2" s="974"/>
    </row>
    <row r="3" spans="1:5" x14ac:dyDescent="0.25">
      <c r="A3" s="4">
        <v>3</v>
      </c>
      <c r="C3" s="974"/>
      <c r="D3" s="974"/>
      <c r="E3" s="974"/>
    </row>
    <row r="4" spans="1:5" x14ac:dyDescent="0.25">
      <c r="A4" s="4">
        <v>1</v>
      </c>
      <c r="B4" s="4" t="s">
        <v>508</v>
      </c>
      <c r="C4" s="955" t="s">
        <v>509</v>
      </c>
      <c r="D4" s="955"/>
      <c r="E4" s="955"/>
    </row>
    <row r="5" spans="1:5" ht="5.7" customHeight="1" x14ac:dyDescent="0.25">
      <c r="A5" s="4">
        <v>1</v>
      </c>
      <c r="C5" s="975"/>
      <c r="D5" s="975"/>
      <c r="E5" s="975"/>
    </row>
    <row r="6" spans="1:5" ht="25.95" customHeight="1" x14ac:dyDescent="0.25">
      <c r="A6" s="4">
        <v>1</v>
      </c>
      <c r="B6" s="4" t="s">
        <v>510</v>
      </c>
      <c r="C6" s="965" t="s">
        <v>511</v>
      </c>
      <c r="D6" s="965"/>
      <c r="E6" s="965"/>
    </row>
    <row r="7" spans="1:5" ht="2.7" customHeight="1" x14ac:dyDescent="0.25">
      <c r="A7" s="4">
        <v>1</v>
      </c>
      <c r="C7" s="965"/>
      <c r="D7" s="965"/>
      <c r="E7" s="965"/>
    </row>
    <row r="8" spans="1:5" x14ac:dyDescent="0.25">
      <c r="A8" s="4">
        <v>1</v>
      </c>
      <c r="C8" s="965" t="s">
        <v>512</v>
      </c>
      <c r="D8" s="965"/>
      <c r="E8" s="965"/>
    </row>
    <row r="9" spans="1:5" ht="9" customHeight="1" x14ac:dyDescent="0.25">
      <c r="A9" s="4">
        <v>1</v>
      </c>
      <c r="C9" s="965"/>
      <c r="D9" s="965"/>
      <c r="E9" s="965"/>
    </row>
    <row r="10" spans="1:5" x14ac:dyDescent="0.25">
      <c r="A10" s="4">
        <v>1</v>
      </c>
      <c r="C10" s="965" t="s">
        <v>513</v>
      </c>
      <c r="D10" s="965"/>
      <c r="E10" s="965"/>
    </row>
    <row r="11" spans="1:5" x14ac:dyDescent="0.25">
      <c r="A11" s="4">
        <v>1</v>
      </c>
      <c r="C11" s="965" t="s">
        <v>514</v>
      </c>
      <c r="D11" s="965"/>
      <c r="E11" s="965"/>
    </row>
    <row r="12" spans="1:5" ht="8.6999999999999993" customHeight="1" x14ac:dyDescent="0.25">
      <c r="A12" s="4">
        <v>1</v>
      </c>
      <c r="C12" s="965"/>
      <c r="D12" s="965"/>
      <c r="E12" s="965"/>
    </row>
    <row r="13" spans="1:5" ht="37.5" customHeight="1" x14ac:dyDescent="0.25">
      <c r="A13" s="4">
        <v>1</v>
      </c>
      <c r="C13" s="965" t="s">
        <v>515</v>
      </c>
      <c r="D13" s="965"/>
      <c r="E13" s="965"/>
    </row>
    <row r="14" spans="1:5" ht="9.6" customHeight="1" x14ac:dyDescent="0.25">
      <c r="A14" s="4">
        <v>1</v>
      </c>
      <c r="C14" s="965"/>
      <c r="D14" s="965"/>
      <c r="E14" s="965"/>
    </row>
    <row r="15" spans="1:5" ht="48" customHeight="1" x14ac:dyDescent="0.25">
      <c r="A15" s="4">
        <v>1</v>
      </c>
      <c r="C15" s="965" t="s">
        <v>516</v>
      </c>
      <c r="D15" s="965"/>
      <c r="E15" s="965"/>
    </row>
    <row r="16" spans="1:5" ht="9" customHeight="1" x14ac:dyDescent="0.25">
      <c r="A16" s="4">
        <v>1</v>
      </c>
      <c r="C16" s="965"/>
      <c r="D16" s="965"/>
      <c r="E16" s="965"/>
    </row>
    <row r="17" spans="1:5" x14ac:dyDescent="0.25">
      <c r="A17" s="4">
        <v>1</v>
      </c>
      <c r="C17" s="965" t="s">
        <v>517</v>
      </c>
      <c r="D17" s="965"/>
      <c r="E17" s="965"/>
    </row>
    <row r="18" spans="1:5" ht="10.199999999999999" customHeight="1" x14ac:dyDescent="0.25">
      <c r="A18" s="4">
        <v>1</v>
      </c>
      <c r="C18" s="965"/>
      <c r="D18" s="965"/>
      <c r="E18" s="965"/>
    </row>
    <row r="19" spans="1:5" x14ac:dyDescent="0.25">
      <c r="A19" s="4">
        <v>1</v>
      </c>
      <c r="C19" s="955" t="s">
        <v>518</v>
      </c>
      <c r="D19" s="955"/>
      <c r="E19" s="955"/>
    </row>
    <row r="20" spans="1:5" ht="6" customHeight="1" x14ac:dyDescent="0.25">
      <c r="A20" s="4">
        <v>1</v>
      </c>
      <c r="C20" s="965"/>
      <c r="D20" s="965"/>
      <c r="E20" s="965"/>
    </row>
    <row r="21" spans="1:5" x14ac:dyDescent="0.25">
      <c r="A21" s="4">
        <v>1</v>
      </c>
      <c r="C21" s="965" t="s">
        <v>519</v>
      </c>
      <c r="D21" s="965"/>
      <c r="E21" s="965"/>
    </row>
    <row r="22" spans="1:5" x14ac:dyDescent="0.25">
      <c r="A22" s="4">
        <v>1</v>
      </c>
      <c r="C22" s="965" t="s">
        <v>520</v>
      </c>
      <c r="D22" s="965"/>
      <c r="E22" s="965"/>
    </row>
    <row r="23" spans="1:5" ht="8.6999999999999993" customHeight="1" x14ac:dyDescent="0.25">
      <c r="A23" s="4">
        <v>1</v>
      </c>
      <c r="C23" s="965"/>
      <c r="D23" s="965"/>
      <c r="E23" s="965"/>
    </row>
    <row r="24" spans="1:5" x14ac:dyDescent="0.25">
      <c r="A24" s="4">
        <v>1</v>
      </c>
      <c r="C24" s="965" t="s">
        <v>512</v>
      </c>
      <c r="D24" s="965"/>
      <c r="E24" s="965"/>
    </row>
    <row r="25" spans="1:5" ht="6" customHeight="1" x14ac:dyDescent="0.25">
      <c r="A25" s="4">
        <v>1</v>
      </c>
      <c r="C25" s="965"/>
      <c r="D25" s="965"/>
      <c r="E25" s="965"/>
    </row>
    <row r="26" spans="1:5" x14ac:dyDescent="0.25">
      <c r="A26" s="4">
        <v>1</v>
      </c>
      <c r="C26" s="965" t="s">
        <v>513</v>
      </c>
      <c r="D26" s="965"/>
      <c r="E26" s="965"/>
    </row>
    <row r="27" spans="1:5" x14ac:dyDescent="0.25">
      <c r="A27" s="4">
        <v>1</v>
      </c>
      <c r="C27" s="965" t="s">
        <v>514</v>
      </c>
      <c r="D27" s="965"/>
      <c r="E27" s="965"/>
    </row>
    <row r="28" spans="1:5" ht="9.6" customHeight="1" x14ac:dyDescent="0.25">
      <c r="A28" s="4">
        <v>1</v>
      </c>
      <c r="C28" s="965"/>
      <c r="D28" s="965"/>
      <c r="E28" s="965"/>
    </row>
    <row r="29" spans="1:5" ht="37.5" customHeight="1" x14ac:dyDescent="0.25">
      <c r="A29" s="4">
        <v>1</v>
      </c>
      <c r="C29" s="965" t="s">
        <v>521</v>
      </c>
      <c r="D29" s="965"/>
      <c r="E29" s="965"/>
    </row>
    <row r="30" spans="1:5" ht="10.95" customHeight="1" x14ac:dyDescent="0.25">
      <c r="A30" s="4">
        <v>1</v>
      </c>
      <c r="C30" s="965"/>
      <c r="D30" s="965"/>
      <c r="E30" s="965"/>
    </row>
    <row r="31" spans="1:5" x14ac:dyDescent="0.25">
      <c r="A31" s="4">
        <v>3</v>
      </c>
      <c r="C31" s="955" t="s">
        <v>522</v>
      </c>
      <c r="D31" s="955"/>
      <c r="E31" s="955"/>
    </row>
    <row r="32" spans="1:5" ht="9.75" customHeight="1" x14ac:dyDescent="0.25">
      <c r="A32" s="4">
        <v>3</v>
      </c>
      <c r="C32" s="965"/>
      <c r="D32" s="965"/>
      <c r="E32" s="965"/>
    </row>
    <row r="33" spans="1:5" ht="19.5" customHeight="1" x14ac:dyDescent="0.25">
      <c r="A33" s="4">
        <v>3</v>
      </c>
      <c r="C33" s="965" t="s">
        <v>523</v>
      </c>
      <c r="D33" s="965"/>
      <c r="E33" s="965"/>
    </row>
    <row r="34" spans="1:5" x14ac:dyDescent="0.25">
      <c r="A34" s="4">
        <v>3</v>
      </c>
      <c r="C34" s="965" t="s">
        <v>524</v>
      </c>
      <c r="D34" s="965"/>
      <c r="E34" s="965"/>
    </row>
    <row r="35" spans="1:5" x14ac:dyDescent="0.25">
      <c r="A35" s="4">
        <v>3</v>
      </c>
      <c r="C35" s="965" t="s">
        <v>525</v>
      </c>
      <c r="D35" s="965"/>
      <c r="E35" s="965"/>
    </row>
    <row r="36" spans="1:5" ht="3.6" customHeight="1" x14ac:dyDescent="0.25">
      <c r="A36" s="4">
        <v>3</v>
      </c>
      <c r="C36" s="965"/>
      <c r="D36" s="965"/>
      <c r="E36" s="965"/>
    </row>
    <row r="37" spans="1:5" x14ac:dyDescent="0.25">
      <c r="A37" s="4">
        <v>3</v>
      </c>
      <c r="C37" s="965" t="s">
        <v>526</v>
      </c>
      <c r="D37" s="965"/>
      <c r="E37" s="965"/>
    </row>
    <row r="38" spans="1:5" ht="24.6" customHeight="1" x14ac:dyDescent="0.25">
      <c r="A38" s="4">
        <v>3</v>
      </c>
      <c r="C38" s="965" t="s">
        <v>527</v>
      </c>
      <c r="D38" s="965"/>
      <c r="E38" s="965"/>
    </row>
    <row r="39" spans="1:5" ht="24.6" customHeight="1" x14ac:dyDescent="0.25">
      <c r="A39" s="4">
        <v>1</v>
      </c>
      <c r="C39" s="965" t="s">
        <v>528</v>
      </c>
      <c r="D39" s="966"/>
      <c r="E39" s="966"/>
    </row>
    <row r="40" spans="1:5" ht="24.6" hidden="1" customHeight="1" x14ac:dyDescent="0.25">
      <c r="A40" s="4">
        <v>2</v>
      </c>
      <c r="C40" s="967" t="s">
        <v>529</v>
      </c>
      <c r="D40" s="968"/>
      <c r="E40" s="968"/>
    </row>
    <row r="41" spans="1:5" ht="9.6" customHeight="1" x14ac:dyDescent="0.25">
      <c r="A41" s="4">
        <v>3</v>
      </c>
      <c r="C41" s="965"/>
      <c r="D41" s="965"/>
      <c r="E41" s="965"/>
    </row>
    <row r="42" spans="1:5" ht="49.95" customHeight="1" x14ac:dyDescent="0.25">
      <c r="A42" s="4">
        <v>3</v>
      </c>
      <c r="B42" s="168" t="s">
        <v>530</v>
      </c>
      <c r="C42" s="933" t="s">
        <v>531</v>
      </c>
      <c r="D42" s="933"/>
      <c r="E42" s="933"/>
    </row>
    <row r="43" spans="1:5" ht="12" customHeight="1" x14ac:dyDescent="0.25">
      <c r="A43" s="4">
        <v>3</v>
      </c>
      <c r="C43" s="933"/>
      <c r="D43" s="933"/>
      <c r="E43" s="933"/>
    </row>
    <row r="44" spans="1:5" x14ac:dyDescent="0.25">
      <c r="A44" s="4">
        <v>3</v>
      </c>
      <c r="B44" s="4" t="s">
        <v>532</v>
      </c>
      <c r="C44" s="969" t="s">
        <v>533</v>
      </c>
      <c r="D44" s="969"/>
      <c r="E44" s="969"/>
    </row>
    <row r="45" spans="1:5" ht="7.2" customHeight="1" x14ac:dyDescent="0.25">
      <c r="A45" s="4">
        <v>1</v>
      </c>
      <c r="B45" s="169"/>
      <c r="C45" s="970"/>
      <c r="D45" s="970"/>
      <c r="E45" s="970"/>
    </row>
    <row r="46" spans="1:5" ht="102.75" customHeight="1" thickBot="1" x14ac:dyDescent="0.3">
      <c r="A46" s="4">
        <v>1</v>
      </c>
      <c r="B46" s="169"/>
      <c r="C46" s="971" t="s">
        <v>534</v>
      </c>
      <c r="D46" s="933"/>
      <c r="E46" s="933"/>
    </row>
    <row r="47" spans="1:5" ht="42" customHeight="1" thickBot="1" x14ac:dyDescent="0.3">
      <c r="A47" s="4">
        <v>1</v>
      </c>
      <c r="B47" s="169"/>
      <c r="C47" s="170" t="s">
        <v>535</v>
      </c>
      <c r="D47" s="972" t="s">
        <v>536</v>
      </c>
      <c r="E47" s="973"/>
    </row>
    <row r="48" spans="1:5" ht="118.95" customHeight="1" thickTop="1" thickBot="1" x14ac:dyDescent="0.3">
      <c r="B48" s="4" t="s">
        <v>537</v>
      </c>
      <c r="C48" s="913" t="s">
        <v>538</v>
      </c>
      <c r="D48" s="972" t="s">
        <v>539</v>
      </c>
      <c r="E48" s="973"/>
    </row>
    <row r="49" spans="1:5" ht="72.599999999999994" customHeight="1" thickTop="1" thickBot="1" x14ac:dyDescent="0.3">
      <c r="A49" s="4">
        <v>1</v>
      </c>
      <c r="C49" s="933" t="s">
        <v>540</v>
      </c>
      <c r="D49" s="933"/>
      <c r="E49" s="933"/>
    </row>
    <row r="50" spans="1:5" ht="45" customHeight="1" thickBot="1" x14ac:dyDescent="0.3">
      <c r="A50" s="4">
        <v>1</v>
      </c>
      <c r="C50" s="171" t="s">
        <v>535</v>
      </c>
      <c r="D50" s="172" t="s">
        <v>541</v>
      </c>
      <c r="E50" s="173" t="s">
        <v>542</v>
      </c>
    </row>
    <row r="51" spans="1:5" ht="57" customHeight="1" x14ac:dyDescent="0.25">
      <c r="A51" s="4">
        <v>1</v>
      </c>
      <c r="C51" s="959" t="s">
        <v>543</v>
      </c>
      <c r="D51" s="961" t="s">
        <v>544</v>
      </c>
      <c r="E51" s="174" t="s">
        <v>545</v>
      </c>
    </row>
    <row r="52" spans="1:5" ht="30.6" customHeight="1" thickBot="1" x14ac:dyDescent="0.3">
      <c r="A52" s="4">
        <v>1</v>
      </c>
      <c r="C52" s="960"/>
      <c r="D52" s="962"/>
      <c r="E52" s="175" t="s">
        <v>546</v>
      </c>
    </row>
    <row r="53" spans="1:5" ht="30.6" customHeight="1" x14ac:dyDescent="0.25">
      <c r="A53" s="4">
        <v>1</v>
      </c>
      <c r="C53" s="963" t="s">
        <v>547</v>
      </c>
      <c r="D53" s="963"/>
      <c r="E53" s="963"/>
    </row>
    <row r="54" spans="1:5" ht="7.2" customHeight="1" x14ac:dyDescent="0.25">
      <c r="A54" s="4">
        <v>1</v>
      </c>
      <c r="C54" s="933"/>
      <c r="D54" s="933"/>
      <c r="E54" s="933"/>
    </row>
    <row r="55" spans="1:5" ht="36.6" customHeight="1" x14ac:dyDescent="0.25">
      <c r="A55" s="4">
        <v>1</v>
      </c>
      <c r="C55" s="933" t="s">
        <v>548</v>
      </c>
      <c r="D55" s="933"/>
      <c r="E55" s="933"/>
    </row>
    <row r="56" spans="1:5" x14ac:dyDescent="0.25">
      <c r="A56" s="4">
        <v>1</v>
      </c>
      <c r="C56" s="933"/>
      <c r="D56" s="933"/>
      <c r="E56" s="933"/>
    </row>
    <row r="57" spans="1:5" x14ac:dyDescent="0.25">
      <c r="A57" s="4">
        <v>3</v>
      </c>
      <c r="C57" s="955" t="s">
        <v>549</v>
      </c>
      <c r="D57" s="955"/>
      <c r="E57" s="955"/>
    </row>
    <row r="58" spans="1:5" ht="27" customHeight="1" x14ac:dyDescent="0.25">
      <c r="A58" s="4">
        <v>3</v>
      </c>
      <c r="C58" s="933" t="s">
        <v>550</v>
      </c>
      <c r="D58" s="933"/>
      <c r="E58" s="933"/>
    </row>
    <row r="59" spans="1:5" x14ac:dyDescent="0.25">
      <c r="A59" s="4">
        <v>3</v>
      </c>
      <c r="C59" s="933"/>
      <c r="D59" s="933"/>
      <c r="E59" s="933"/>
    </row>
    <row r="60" spans="1:5" x14ac:dyDescent="0.25">
      <c r="A60" s="4">
        <v>3</v>
      </c>
      <c r="C60" s="964" t="s">
        <v>551</v>
      </c>
      <c r="D60" s="964"/>
      <c r="E60" s="964"/>
    </row>
    <row r="61" spans="1:5" ht="27" customHeight="1" x14ac:dyDescent="0.25">
      <c r="A61" s="4">
        <v>3</v>
      </c>
      <c r="C61" s="956" t="s">
        <v>552</v>
      </c>
      <c r="D61" s="956"/>
      <c r="E61" s="956"/>
    </row>
    <row r="62" spans="1:5" ht="7.95" customHeight="1" x14ac:dyDescent="0.25">
      <c r="A62" s="4">
        <v>3</v>
      </c>
      <c r="C62" s="958"/>
      <c r="D62" s="958"/>
      <c r="E62" s="958"/>
    </row>
    <row r="63" spans="1:5" ht="31.95" customHeight="1" x14ac:dyDescent="0.25">
      <c r="A63" s="4">
        <v>3</v>
      </c>
      <c r="C63" s="956" t="s">
        <v>553</v>
      </c>
      <c r="D63" s="956"/>
      <c r="E63" s="956"/>
    </row>
    <row r="64" spans="1:5" ht="9" customHeight="1" x14ac:dyDescent="0.25">
      <c r="A64" s="4">
        <v>3</v>
      </c>
      <c r="C64" s="932"/>
      <c r="D64" s="932"/>
      <c r="E64" s="932"/>
    </row>
    <row r="65" spans="1:10" x14ac:dyDescent="0.25">
      <c r="A65" s="4">
        <v>3</v>
      </c>
      <c r="C65" s="955" t="s">
        <v>554</v>
      </c>
      <c r="D65" s="955"/>
      <c r="E65" s="955"/>
    </row>
    <row r="66" spans="1:10" ht="6.6" customHeight="1" x14ac:dyDescent="0.25">
      <c r="A66" s="4">
        <v>3</v>
      </c>
      <c r="C66" s="955"/>
      <c r="D66" s="955"/>
      <c r="E66" s="955"/>
    </row>
    <row r="67" spans="1:10" x14ac:dyDescent="0.25">
      <c r="A67" s="4">
        <v>3</v>
      </c>
      <c r="C67" s="176" t="s">
        <v>3</v>
      </c>
      <c r="D67" s="176"/>
      <c r="E67" s="177"/>
    </row>
    <row r="68" spans="1:10" ht="28.2" customHeight="1" x14ac:dyDescent="0.25">
      <c r="A68" s="4">
        <v>3</v>
      </c>
      <c r="B68" s="4" t="s">
        <v>555</v>
      </c>
      <c r="C68" s="957" t="s">
        <v>556</v>
      </c>
      <c r="D68" s="957"/>
      <c r="E68" s="957"/>
    </row>
    <row r="69" spans="1:10" ht="7.95" customHeight="1" x14ac:dyDescent="0.25">
      <c r="A69" s="4">
        <v>3</v>
      </c>
      <c r="C69" s="957"/>
      <c r="D69" s="957"/>
      <c r="E69" s="957"/>
    </row>
    <row r="70" spans="1:10" x14ac:dyDescent="0.25">
      <c r="A70" s="4">
        <v>3</v>
      </c>
      <c r="C70" s="178" t="s">
        <v>4</v>
      </c>
      <c r="D70" s="179"/>
      <c r="E70" s="179"/>
    </row>
    <row r="71" spans="1:10" ht="28.95" customHeight="1" x14ac:dyDescent="0.25">
      <c r="A71" s="4">
        <v>3</v>
      </c>
      <c r="C71" s="953" t="s">
        <v>556</v>
      </c>
      <c r="D71" s="953"/>
      <c r="E71" s="953"/>
    </row>
    <row r="72" spans="1:10" x14ac:dyDescent="0.25">
      <c r="A72" s="4">
        <v>3</v>
      </c>
    </row>
    <row r="73" spans="1:10" ht="18" customHeight="1" x14ac:dyDescent="0.25">
      <c r="A73" s="4">
        <v>3</v>
      </c>
      <c r="C73" s="954" t="s">
        <v>557</v>
      </c>
      <c r="D73" s="955"/>
      <c r="E73" s="955"/>
      <c r="G73" s="180"/>
      <c r="H73" s="180"/>
      <c r="I73" s="180"/>
      <c r="J73" s="180"/>
    </row>
    <row r="74" spans="1:10" ht="66" customHeight="1" x14ac:dyDescent="0.25">
      <c r="A74" s="4">
        <v>3</v>
      </c>
      <c r="C74" s="933" t="s">
        <v>558</v>
      </c>
      <c r="D74" s="933"/>
      <c r="E74" s="933"/>
    </row>
  </sheetData>
  <mergeCells count="69">
    <mergeCell ref="C13:E13"/>
    <mergeCell ref="C2:E2"/>
    <mergeCell ref="C3:E3"/>
    <mergeCell ref="C4:E4"/>
    <mergeCell ref="C5:E5"/>
    <mergeCell ref="C6:E6"/>
    <mergeCell ref="C7:E7"/>
    <mergeCell ref="C8:E8"/>
    <mergeCell ref="C9:E9"/>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C49:E49"/>
    <mergeCell ref="C38:E38"/>
    <mergeCell ref="C39:E39"/>
    <mergeCell ref="C40:E40"/>
    <mergeCell ref="C41:E41"/>
    <mergeCell ref="C42:E42"/>
    <mergeCell ref="C43:E43"/>
    <mergeCell ref="C44:E44"/>
    <mergeCell ref="C45:E45"/>
    <mergeCell ref="C46:E46"/>
    <mergeCell ref="D47:E47"/>
    <mergeCell ref="D48:E48"/>
    <mergeCell ref="C62:E62"/>
    <mergeCell ref="C51:C52"/>
    <mergeCell ref="D51:D52"/>
    <mergeCell ref="C53:E53"/>
    <mergeCell ref="C54:E54"/>
    <mergeCell ref="C55:E55"/>
    <mergeCell ref="C56:E56"/>
    <mergeCell ref="C57:E57"/>
    <mergeCell ref="C58:E58"/>
    <mergeCell ref="C59:E59"/>
    <mergeCell ref="C60:E60"/>
    <mergeCell ref="C61:E61"/>
    <mergeCell ref="C71:E71"/>
    <mergeCell ref="C73:E73"/>
    <mergeCell ref="C74:E74"/>
    <mergeCell ref="C63:E63"/>
    <mergeCell ref="C64:E64"/>
    <mergeCell ref="C65:E65"/>
    <mergeCell ref="C66:E66"/>
    <mergeCell ref="C68:E68"/>
    <mergeCell ref="C69:E69"/>
  </mergeCells>
  <printOptions horizontalCentered="1"/>
  <pageMargins left="0.23622047244094491" right="0.23622047244094491" top="0.74803149606299213" bottom="0.74803149606299213" header="0.31496062992125984" footer="0.31496062992125984"/>
  <pageSetup paperSize="9" fitToHeight="2" orientation="portrait" r:id="rId1"/>
  <rowBreaks count="2" manualBreakCount="2">
    <brk id="43" max="4" man="1"/>
    <brk id="63" max="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D471-5051-4AD4-A9D9-0EEF42506B9C}">
  <sheetPr codeName="Sheet34">
    <tabColor theme="9" tint="0.79998168889431442"/>
  </sheetPr>
  <dimension ref="A1:H207"/>
  <sheetViews>
    <sheetView showGridLines="0" tabSelected="1" view="pageBreakPreview" topLeftCell="D1" zoomScale="85" zoomScaleNormal="100" zoomScaleSheetLayoutView="85" workbookViewId="0">
      <selection activeCell="G209" sqref="G209"/>
    </sheetView>
  </sheetViews>
  <sheetFormatPr defaultRowHeight="13.2" x14ac:dyDescent="0.25"/>
  <cols>
    <col min="1" max="1" width="3.5546875" style="181" hidden="1" customWidth="1"/>
    <col min="2" max="2" width="4.33203125" style="181" hidden="1" customWidth="1"/>
    <col min="3" max="3" width="4.6640625" style="182" hidden="1" customWidth="1"/>
    <col min="4" max="4" width="13.33203125" style="184" customWidth="1"/>
    <col min="5" max="5" width="59.6640625" style="184" customWidth="1"/>
    <col min="6" max="6" width="11.44140625" style="184" customWidth="1"/>
    <col min="7" max="7" width="14.44140625" style="184" customWidth="1"/>
    <col min="8" max="9663" width="9.109375" style="181"/>
    <col min="9664" max="9664" width="9.33203125" style="181" customWidth="1"/>
    <col min="9665" max="16384" width="9.109375" style="181"/>
  </cols>
  <sheetData>
    <row r="1" spans="1:8" ht="23.4" x14ac:dyDescent="0.25">
      <c r="A1" s="181" t="s">
        <v>0</v>
      </c>
      <c r="D1" s="183" t="s">
        <v>559</v>
      </c>
    </row>
    <row r="2" spans="1:8" ht="30" customHeight="1" x14ac:dyDescent="0.25">
      <c r="A2" s="181">
        <v>3</v>
      </c>
      <c r="B2" s="977" t="s">
        <v>249</v>
      </c>
      <c r="C2" s="977"/>
      <c r="D2" s="186"/>
      <c r="E2" s="187"/>
      <c r="F2" s="187"/>
      <c r="G2" s="187"/>
      <c r="H2" s="188"/>
    </row>
    <row r="3" spans="1:8" ht="2.25" customHeight="1" x14ac:dyDescent="0.25">
      <c r="A3" s="181">
        <v>3</v>
      </c>
      <c r="E3" s="189"/>
      <c r="F3" s="189"/>
      <c r="G3" s="189"/>
      <c r="H3" s="188"/>
    </row>
    <row r="4" spans="1:8" ht="15" customHeight="1" x14ac:dyDescent="0.25">
      <c r="A4" s="181">
        <v>3</v>
      </c>
      <c r="B4" s="181" t="s">
        <v>560</v>
      </c>
      <c r="C4" s="182">
        <v>9</v>
      </c>
      <c r="E4" s="190" t="str">
        <f ca="1">INDEX(TBLStructure[Number],MATCH(C4,TBLStructure[Model Reference],0))&amp;"."&amp;INDEX(TBLStructure[Sub Number],MATCH(C4,TBLStructure[Model Reference],0))&amp;" "&amp;INDEX(TBLStructure[Sub-category],MATCH(C4,TBLStructure[Model Reference],0))</f>
        <v>1.1 Expenses</v>
      </c>
      <c r="F4" s="190"/>
      <c r="G4" s="190"/>
    </row>
    <row r="5" spans="1:8" ht="6.6" customHeight="1" x14ac:dyDescent="0.25">
      <c r="A5" s="181">
        <v>3</v>
      </c>
      <c r="E5" s="191"/>
      <c r="F5" s="191"/>
      <c r="G5" s="191"/>
    </row>
    <row r="6" spans="1:8" ht="12" customHeight="1" x14ac:dyDescent="0.25">
      <c r="A6" s="181">
        <v>3</v>
      </c>
      <c r="E6" s="177"/>
      <c r="F6" s="23" t="str">
        <f>Contents!F3</f>
        <v>20X2</v>
      </c>
      <c r="G6" s="24" t="str">
        <f>Contents!F4</f>
        <v>20X1</v>
      </c>
    </row>
    <row r="7" spans="1:8" ht="12" customHeight="1" thickBot="1" x14ac:dyDescent="0.3">
      <c r="A7" s="181">
        <v>3</v>
      </c>
      <c r="E7" s="192"/>
      <c r="F7" s="193" t="s">
        <v>309</v>
      </c>
      <c r="G7" s="194" t="s">
        <v>309</v>
      </c>
    </row>
    <row r="8" spans="1:8" ht="7.2" customHeight="1" x14ac:dyDescent="0.25">
      <c r="A8" s="181">
        <v>3</v>
      </c>
    </row>
    <row r="9" spans="1:8" ht="12" customHeight="1" x14ac:dyDescent="0.25">
      <c r="A9" s="181">
        <v>3</v>
      </c>
      <c r="B9" s="1" t="s">
        <v>250</v>
      </c>
      <c r="C9" s="195">
        <v>9</v>
      </c>
      <c r="E9" s="196" t="str">
        <f ca="1">INDEX(TBLStructure[Full Note Title],MATCH(C9,TBLStructure[Model Reference],0))</f>
        <v>1.1A: Employee benefits</v>
      </c>
      <c r="F9" s="197"/>
      <c r="G9" s="198"/>
    </row>
    <row r="10" spans="1:8" ht="12" customHeight="1" x14ac:dyDescent="0.25">
      <c r="A10" s="181">
        <v>3</v>
      </c>
      <c r="E10" s="177" t="s">
        <v>561</v>
      </c>
      <c r="F10" s="28">
        <v>0</v>
      </c>
      <c r="G10" s="29">
        <v>0</v>
      </c>
    </row>
    <row r="11" spans="1:8" ht="12" customHeight="1" x14ac:dyDescent="0.25">
      <c r="A11" s="181">
        <v>3</v>
      </c>
      <c r="E11" s="177" t="s">
        <v>562</v>
      </c>
      <c r="F11" s="28"/>
      <c r="G11" s="29"/>
    </row>
    <row r="12" spans="1:8" ht="12" customHeight="1" x14ac:dyDescent="0.25">
      <c r="A12" s="181">
        <v>3</v>
      </c>
      <c r="E12" s="199" t="s">
        <v>563</v>
      </c>
      <c r="F12" s="28">
        <v>0</v>
      </c>
      <c r="G12" s="29">
        <v>0</v>
      </c>
    </row>
    <row r="13" spans="1:8" ht="12" customHeight="1" x14ac:dyDescent="0.25">
      <c r="A13" s="181">
        <v>3</v>
      </c>
      <c r="E13" s="199" t="s">
        <v>564</v>
      </c>
      <c r="F13" s="28">
        <v>0</v>
      </c>
      <c r="G13" s="29">
        <v>0</v>
      </c>
    </row>
    <row r="14" spans="1:8" ht="12" customHeight="1" x14ac:dyDescent="0.25">
      <c r="A14" s="181">
        <v>3</v>
      </c>
      <c r="E14" s="177" t="s">
        <v>565</v>
      </c>
      <c r="F14" s="28">
        <v>0</v>
      </c>
      <c r="G14" s="29">
        <v>0</v>
      </c>
    </row>
    <row r="15" spans="1:8" ht="12" customHeight="1" x14ac:dyDescent="0.25">
      <c r="A15" s="181">
        <v>3</v>
      </c>
      <c r="E15" s="177" t="s">
        <v>566</v>
      </c>
      <c r="F15" s="28">
        <v>0</v>
      </c>
      <c r="G15" s="29">
        <v>0</v>
      </c>
    </row>
    <row r="16" spans="1:8" ht="12" customHeight="1" x14ac:dyDescent="0.25">
      <c r="A16" s="181">
        <v>3</v>
      </c>
      <c r="E16" s="176" t="s">
        <v>567</v>
      </c>
      <c r="F16" s="35">
        <f>SUM(F9:F15)</f>
        <v>0</v>
      </c>
      <c r="G16" s="36">
        <f>SUM(G9:G15)</f>
        <v>0</v>
      </c>
    </row>
    <row r="17" spans="1:7" ht="12.75" customHeight="1" x14ac:dyDescent="0.25">
      <c r="A17" s="181">
        <v>3</v>
      </c>
      <c r="E17" s="50"/>
    </row>
    <row r="18" spans="1:7" x14ac:dyDescent="0.25">
      <c r="A18" s="181">
        <v>3</v>
      </c>
      <c r="E18" s="177"/>
      <c r="F18" s="200"/>
      <c r="G18" s="201"/>
    </row>
    <row r="19" spans="1:7" ht="10.5" customHeight="1" x14ac:dyDescent="0.25">
      <c r="A19" s="181">
        <v>3</v>
      </c>
      <c r="E19" s="177"/>
      <c r="F19" s="200"/>
      <c r="G19" s="201"/>
    </row>
    <row r="20" spans="1:7" ht="7.2" customHeight="1" x14ac:dyDescent="0.25">
      <c r="A20" s="181">
        <v>3</v>
      </c>
      <c r="E20" s="177"/>
      <c r="F20" s="200"/>
      <c r="G20" s="201"/>
    </row>
    <row r="21" spans="1:7" ht="12" customHeight="1" x14ac:dyDescent="0.25">
      <c r="A21" s="181">
        <v>3</v>
      </c>
      <c r="B21" s="1" t="s">
        <v>250</v>
      </c>
      <c r="C21" s="195">
        <v>10</v>
      </c>
      <c r="E21" s="196" t="str">
        <f ca="1">INDEX(TBLStructure[Full Note Title],MATCH(C21,TBLStructure[Model Reference],0))</f>
        <v>1.1B: Suppliers</v>
      </c>
    </row>
    <row r="22" spans="1:7" ht="12" customHeight="1" x14ac:dyDescent="0.25">
      <c r="A22" s="181">
        <v>3</v>
      </c>
      <c r="E22" s="176" t="s">
        <v>568</v>
      </c>
    </row>
    <row r="23" spans="1:7" ht="12" customHeight="1" x14ac:dyDescent="0.25">
      <c r="A23" s="181">
        <v>3</v>
      </c>
      <c r="E23" s="202" t="s">
        <v>569</v>
      </c>
      <c r="F23" s="28">
        <v>0</v>
      </c>
      <c r="G23" s="29">
        <v>0</v>
      </c>
    </row>
    <row r="24" spans="1:7" ht="12" customHeight="1" x14ac:dyDescent="0.25">
      <c r="A24" s="181">
        <v>3</v>
      </c>
      <c r="E24" s="202" t="s">
        <v>570</v>
      </c>
      <c r="F24" s="28">
        <v>0</v>
      </c>
      <c r="G24" s="29">
        <v>0</v>
      </c>
    </row>
    <row r="25" spans="1:7" ht="12" customHeight="1" x14ac:dyDescent="0.25">
      <c r="A25" s="181">
        <v>3</v>
      </c>
      <c r="E25" s="202" t="s">
        <v>571</v>
      </c>
      <c r="F25" s="28">
        <v>0</v>
      </c>
      <c r="G25" s="29">
        <v>0</v>
      </c>
    </row>
    <row r="26" spans="1:7" ht="12" customHeight="1" x14ac:dyDescent="0.25">
      <c r="A26" s="181">
        <v>3</v>
      </c>
      <c r="D26" s="203" t="s">
        <v>572</v>
      </c>
      <c r="E26" s="204" t="s">
        <v>573</v>
      </c>
      <c r="F26" s="205">
        <v>0</v>
      </c>
      <c r="G26" s="206">
        <v>0</v>
      </c>
    </row>
    <row r="27" spans="1:7" ht="12" customHeight="1" x14ac:dyDescent="0.25">
      <c r="A27" s="181">
        <v>3</v>
      </c>
      <c r="E27" s="202" t="s">
        <v>574</v>
      </c>
      <c r="F27" s="28">
        <v>0</v>
      </c>
      <c r="G27" s="29">
        <v>0</v>
      </c>
    </row>
    <row r="28" spans="1:7" ht="12" customHeight="1" x14ac:dyDescent="0.25">
      <c r="A28" s="181">
        <v>3</v>
      </c>
      <c r="E28" s="202" t="s">
        <v>408</v>
      </c>
      <c r="F28" s="28">
        <v>0</v>
      </c>
      <c r="G28" s="29">
        <v>0</v>
      </c>
    </row>
    <row r="29" spans="1:7" ht="12" customHeight="1" x14ac:dyDescent="0.25">
      <c r="A29" s="181">
        <v>3</v>
      </c>
      <c r="E29" s="207" t="s">
        <v>575</v>
      </c>
      <c r="F29" s="35">
        <f>SUM(F22:F28)</f>
        <v>0</v>
      </c>
      <c r="G29" s="36">
        <f>SUM(G22:G28)</f>
        <v>0</v>
      </c>
    </row>
    <row r="30" spans="1:7" ht="7.2" customHeight="1" x14ac:dyDescent="0.25">
      <c r="A30" s="181">
        <v>3</v>
      </c>
      <c r="E30" s="207"/>
      <c r="F30" s="39"/>
      <c r="G30" s="40"/>
    </row>
    <row r="31" spans="1:7" ht="12" customHeight="1" x14ac:dyDescent="0.25">
      <c r="A31" s="181">
        <v>3</v>
      </c>
      <c r="E31" s="177" t="s">
        <v>576</v>
      </c>
      <c r="F31" s="28">
        <v>0</v>
      </c>
      <c r="G31" s="29">
        <v>0</v>
      </c>
    </row>
    <row r="32" spans="1:7" ht="12" customHeight="1" x14ac:dyDescent="0.25">
      <c r="A32" s="181">
        <v>3</v>
      </c>
      <c r="E32" s="50" t="s">
        <v>577</v>
      </c>
      <c r="F32" s="28">
        <v>0</v>
      </c>
      <c r="G32" s="29">
        <v>0</v>
      </c>
    </row>
    <row r="33" spans="1:8" ht="12" customHeight="1" x14ac:dyDescent="0.25">
      <c r="A33" s="181">
        <v>3</v>
      </c>
      <c r="E33" s="207" t="s">
        <v>575</v>
      </c>
      <c r="F33" s="35">
        <f>SUM(F31:F32)</f>
        <v>0</v>
      </c>
      <c r="G33" s="36">
        <f>SUM(G31:G32)</f>
        <v>0</v>
      </c>
    </row>
    <row r="34" spans="1:8" ht="7.2" customHeight="1" x14ac:dyDescent="0.25">
      <c r="A34" s="181">
        <v>3</v>
      </c>
      <c r="E34" s="208"/>
      <c r="F34" s="208"/>
      <c r="G34" s="208"/>
    </row>
    <row r="35" spans="1:8" ht="12" customHeight="1" x14ac:dyDescent="0.25">
      <c r="A35" s="181">
        <v>3</v>
      </c>
      <c r="E35" s="207" t="s">
        <v>578</v>
      </c>
      <c r="F35" s="32"/>
      <c r="G35" s="33"/>
    </row>
    <row r="36" spans="1:8" ht="12" hidden="1" customHeight="1" x14ac:dyDescent="0.25">
      <c r="A36" s="181">
        <v>2</v>
      </c>
      <c r="D36" s="184" t="s">
        <v>579</v>
      </c>
      <c r="E36" s="209" t="s">
        <v>580</v>
      </c>
      <c r="F36" s="32"/>
      <c r="G36" s="33"/>
    </row>
    <row r="37" spans="1:8" ht="12" customHeight="1" x14ac:dyDescent="0.25">
      <c r="A37" s="181">
        <v>3</v>
      </c>
      <c r="E37" s="209" t="s">
        <v>581</v>
      </c>
      <c r="F37" s="32">
        <v>0</v>
      </c>
      <c r="G37" s="33">
        <v>0</v>
      </c>
    </row>
    <row r="38" spans="1:8" s="210" customFormat="1" ht="12" customHeight="1" x14ac:dyDescent="0.25">
      <c r="A38" s="210">
        <v>1</v>
      </c>
      <c r="C38" s="211"/>
      <c r="D38" s="184" t="s">
        <v>582</v>
      </c>
      <c r="E38" s="209" t="s">
        <v>583</v>
      </c>
      <c r="F38" s="32">
        <v>0</v>
      </c>
      <c r="G38" s="33">
        <v>0</v>
      </c>
    </row>
    <row r="39" spans="1:8" s="210" customFormat="1" ht="12" customHeight="1" x14ac:dyDescent="0.25">
      <c r="A39" s="210">
        <v>1</v>
      </c>
      <c r="C39" s="211"/>
      <c r="D39" s="184" t="s">
        <v>584</v>
      </c>
      <c r="E39" s="209" t="s">
        <v>585</v>
      </c>
      <c r="F39" s="32">
        <v>0</v>
      </c>
      <c r="G39" s="33">
        <v>0</v>
      </c>
    </row>
    <row r="40" spans="1:8" s="210" customFormat="1" ht="12" customHeight="1" x14ac:dyDescent="0.25">
      <c r="A40" s="210">
        <v>1</v>
      </c>
      <c r="C40" s="211"/>
      <c r="D40" s="184" t="s">
        <v>586</v>
      </c>
      <c r="E40" s="209" t="s">
        <v>587</v>
      </c>
      <c r="F40" s="32">
        <v>0</v>
      </c>
      <c r="G40" s="33">
        <v>0</v>
      </c>
    </row>
    <row r="41" spans="1:8" ht="12" customHeight="1" x14ac:dyDescent="0.25">
      <c r="A41" s="181">
        <v>3</v>
      </c>
      <c r="E41" s="176" t="s">
        <v>588</v>
      </c>
      <c r="F41" s="67">
        <f>SUM(F36:F40)</f>
        <v>0</v>
      </c>
      <c r="G41" s="68">
        <f>SUM(G36:G40)</f>
        <v>0</v>
      </c>
    </row>
    <row r="42" spans="1:8" ht="12" customHeight="1" x14ac:dyDescent="0.25">
      <c r="A42" s="181">
        <v>3</v>
      </c>
      <c r="E42" s="176" t="s">
        <v>589</v>
      </c>
      <c r="F42" s="67">
        <f>F41+F29</f>
        <v>0</v>
      </c>
      <c r="G42" s="68">
        <f>G41+G29</f>
        <v>0</v>
      </c>
    </row>
    <row r="43" spans="1:8" ht="7.2" customHeight="1" x14ac:dyDescent="0.25">
      <c r="A43" s="181">
        <v>3</v>
      </c>
    </row>
    <row r="44" spans="1:8" ht="13.8" x14ac:dyDescent="0.25">
      <c r="A44" s="181">
        <v>3</v>
      </c>
      <c r="D44" s="184" t="s">
        <v>590</v>
      </c>
      <c r="E44" s="976" t="s">
        <v>591</v>
      </c>
      <c r="F44" s="978"/>
      <c r="G44" s="978"/>
      <c r="H44" s="29"/>
    </row>
    <row r="45" spans="1:8" ht="13.8" x14ac:dyDescent="0.25">
      <c r="A45" s="181">
        <v>3</v>
      </c>
      <c r="D45" s="184" t="s">
        <v>592</v>
      </c>
      <c r="E45" s="976" t="s">
        <v>593</v>
      </c>
      <c r="F45" s="978"/>
      <c r="G45" s="978"/>
      <c r="H45" s="29"/>
    </row>
    <row r="46" spans="1:8" ht="5.25" customHeight="1" x14ac:dyDescent="0.25">
      <c r="A46" s="181">
        <v>3</v>
      </c>
      <c r="E46" s="38"/>
      <c r="F46" s="214"/>
      <c r="G46" s="214"/>
      <c r="H46" s="29"/>
    </row>
    <row r="47" spans="1:8" ht="8.25" customHeight="1" x14ac:dyDescent="0.25">
      <c r="A47" s="181">
        <v>3</v>
      </c>
      <c r="D47" s="183"/>
      <c r="E47" s="59"/>
      <c r="F47" s="215"/>
      <c r="G47" s="216"/>
      <c r="H47" s="29"/>
    </row>
    <row r="48" spans="1:8" ht="8.25" customHeight="1" x14ac:dyDescent="0.25">
      <c r="E48" s="59"/>
      <c r="F48" s="215"/>
      <c r="G48" s="216"/>
      <c r="H48" s="29"/>
    </row>
    <row r="49" spans="1:8" ht="73.95" customHeight="1" x14ac:dyDescent="0.25">
      <c r="A49" s="181">
        <v>3</v>
      </c>
      <c r="D49" s="217" t="s">
        <v>594</v>
      </c>
      <c r="E49" s="59"/>
      <c r="F49" s="215"/>
      <c r="G49" s="216"/>
      <c r="H49" s="29"/>
    </row>
    <row r="50" spans="1:8" ht="6" customHeight="1" x14ac:dyDescent="0.25">
      <c r="A50" s="181">
        <v>3</v>
      </c>
      <c r="E50" s="59"/>
      <c r="F50" s="215"/>
      <c r="G50" s="216"/>
      <c r="H50" s="29"/>
    </row>
    <row r="51" spans="1:8" ht="12" customHeight="1" x14ac:dyDescent="0.25">
      <c r="A51" s="181">
        <v>3</v>
      </c>
      <c r="E51" s="177"/>
      <c r="F51" s="23" t="str">
        <f>Contents!F3</f>
        <v>20X2</v>
      </c>
      <c r="G51" s="24" t="str">
        <f>Contents!F4</f>
        <v>20X1</v>
      </c>
    </row>
    <row r="52" spans="1:8" ht="12" customHeight="1" thickBot="1" x14ac:dyDescent="0.3">
      <c r="A52" s="181">
        <v>3</v>
      </c>
      <c r="E52" s="192"/>
      <c r="F52" s="193" t="s">
        <v>309</v>
      </c>
      <c r="G52" s="194" t="s">
        <v>309</v>
      </c>
    </row>
    <row r="53" spans="1:8" ht="12" customHeight="1" x14ac:dyDescent="0.25">
      <c r="A53" s="181">
        <v>3</v>
      </c>
      <c r="B53" s="1" t="s">
        <v>250</v>
      </c>
      <c r="C53" s="195">
        <v>11</v>
      </c>
      <c r="E53" s="196" t="str">
        <f ca="1">INDEX(TBLStructure[Full Note Title],MATCH(C53,TBLStructure[Model Reference],0))</f>
        <v>1.1C: Grants</v>
      </c>
      <c r="F53" s="215"/>
      <c r="G53" s="216"/>
    </row>
    <row r="54" spans="1:8" ht="12" customHeight="1" x14ac:dyDescent="0.25">
      <c r="A54" s="181">
        <v>3</v>
      </c>
      <c r="E54" s="218" t="s">
        <v>595</v>
      </c>
      <c r="F54" s="32">
        <v>0</v>
      </c>
      <c r="G54" s="33">
        <v>0</v>
      </c>
    </row>
    <row r="55" spans="1:8" ht="12" customHeight="1" x14ac:dyDescent="0.25">
      <c r="A55" s="181">
        <v>3</v>
      </c>
      <c r="E55" s="218" t="s">
        <v>596</v>
      </c>
      <c r="F55" s="32">
        <v>0</v>
      </c>
      <c r="G55" s="33">
        <v>0</v>
      </c>
    </row>
    <row r="56" spans="1:8" ht="12" customHeight="1" x14ac:dyDescent="0.25">
      <c r="A56" s="181">
        <v>3</v>
      </c>
      <c r="E56" s="218" t="s">
        <v>597</v>
      </c>
      <c r="F56" s="32">
        <v>0</v>
      </c>
      <c r="G56" s="33">
        <v>0</v>
      </c>
    </row>
    <row r="57" spans="1:8" ht="12" customHeight="1" x14ac:dyDescent="0.25">
      <c r="A57" s="181">
        <v>3</v>
      </c>
      <c r="E57" s="218" t="s">
        <v>598</v>
      </c>
      <c r="F57" s="32">
        <v>0</v>
      </c>
      <c r="G57" s="33">
        <v>0</v>
      </c>
    </row>
    <row r="58" spans="1:8" ht="12" customHeight="1" x14ac:dyDescent="0.25">
      <c r="A58" s="181">
        <v>3</v>
      </c>
      <c r="E58" s="176" t="s">
        <v>599</v>
      </c>
      <c r="F58" s="67">
        <f>SUM(F53:F57)</f>
        <v>0</v>
      </c>
      <c r="G58" s="68">
        <f>SUM(G53:G57)</f>
        <v>0</v>
      </c>
    </row>
    <row r="59" spans="1:8" ht="7.2" customHeight="1" x14ac:dyDescent="0.25">
      <c r="A59" s="181">
        <v>3</v>
      </c>
      <c r="F59" s="32"/>
      <c r="G59" s="33"/>
    </row>
    <row r="60" spans="1:8" ht="12" customHeight="1" x14ac:dyDescent="0.25">
      <c r="A60" s="181">
        <v>3</v>
      </c>
      <c r="B60" s="181" t="s">
        <v>250</v>
      </c>
      <c r="C60" s="182">
        <v>12</v>
      </c>
      <c r="E60" s="196" t="str">
        <f ca="1">INDEX(TBLStructure[Full Note Title],MATCH(C60,TBLStructure[Model Reference],0))</f>
        <v>1.1D: Finance costs</v>
      </c>
      <c r="G60" s="219"/>
    </row>
    <row r="61" spans="1:8" ht="12" customHeight="1" x14ac:dyDescent="0.25">
      <c r="A61" s="181">
        <v>3</v>
      </c>
      <c r="E61" s="177" t="s">
        <v>142</v>
      </c>
      <c r="F61" s="32">
        <v>0</v>
      </c>
      <c r="G61" s="33">
        <v>0</v>
      </c>
    </row>
    <row r="62" spans="1:8" x14ac:dyDescent="0.25">
      <c r="A62" s="181">
        <v>3</v>
      </c>
      <c r="D62" s="184" t="s">
        <v>600</v>
      </c>
      <c r="E62" s="177" t="s">
        <v>601</v>
      </c>
      <c r="F62" s="32">
        <v>0</v>
      </c>
      <c r="G62" s="33">
        <v>0</v>
      </c>
    </row>
    <row r="63" spans="1:8" ht="12" customHeight="1" x14ac:dyDescent="0.25">
      <c r="A63" s="181">
        <v>3</v>
      </c>
      <c r="E63" s="177" t="s">
        <v>602</v>
      </c>
      <c r="F63" s="32">
        <v>0</v>
      </c>
      <c r="G63" s="33">
        <v>0</v>
      </c>
    </row>
    <row r="64" spans="1:8" ht="12" customHeight="1" x14ac:dyDescent="0.25">
      <c r="A64" s="181">
        <v>3</v>
      </c>
      <c r="E64" s="177" t="s">
        <v>603</v>
      </c>
      <c r="F64" s="32">
        <v>0</v>
      </c>
      <c r="G64" s="33">
        <v>0</v>
      </c>
    </row>
    <row r="65" spans="1:8" ht="12" customHeight="1" x14ac:dyDescent="0.25">
      <c r="A65" s="181">
        <v>3</v>
      </c>
      <c r="E65" s="177" t="s">
        <v>604</v>
      </c>
      <c r="F65" s="32">
        <v>0</v>
      </c>
      <c r="G65" s="33">
        <v>0</v>
      </c>
    </row>
    <row r="66" spans="1:8" ht="12" customHeight="1" x14ac:dyDescent="0.25">
      <c r="A66" s="181">
        <v>3</v>
      </c>
      <c r="E66" s="176" t="s">
        <v>605</v>
      </c>
      <c r="F66" s="67">
        <f>SUM(F60:F65)</f>
        <v>0</v>
      </c>
      <c r="G66" s="68">
        <f>SUM(G60:G65)</f>
        <v>0</v>
      </c>
    </row>
    <row r="67" spans="1:8" ht="7.2" customHeight="1" x14ac:dyDescent="0.25">
      <c r="A67" s="181">
        <v>3</v>
      </c>
    </row>
    <row r="68" spans="1:8" ht="14.25" customHeight="1" x14ac:dyDescent="0.25">
      <c r="A68" s="181">
        <v>3</v>
      </c>
      <c r="D68" s="217" t="s">
        <v>592</v>
      </c>
      <c r="E68" s="976" t="s">
        <v>606</v>
      </c>
      <c r="F68" s="976"/>
      <c r="G68" s="976"/>
      <c r="H68" s="29"/>
    </row>
    <row r="69" spans="1:8" x14ac:dyDescent="0.25">
      <c r="A69" s="181">
        <v>3</v>
      </c>
      <c r="E69" s="220"/>
      <c r="F69" s="215"/>
      <c r="G69" s="216"/>
    </row>
    <row r="70" spans="1:8" ht="39.75" customHeight="1" x14ac:dyDescent="0.25">
      <c r="A70" s="181">
        <v>3</v>
      </c>
    </row>
    <row r="71" spans="1:8" x14ac:dyDescent="0.25">
      <c r="A71" s="181">
        <v>3</v>
      </c>
      <c r="C71" s="182">
        <v>146</v>
      </c>
      <c r="D71" s="979" t="s">
        <v>607</v>
      </c>
      <c r="E71" s="196" t="str">
        <f ca="1">INDEX(TBLStructure[Full Note Title],MATCH(C71,TBLStructure[Model Reference],0))</f>
        <v>1.1E: Impairment loss on financial instruments</v>
      </c>
    </row>
    <row r="72" spans="1:8" x14ac:dyDescent="0.25">
      <c r="A72" s="181">
        <v>3</v>
      </c>
      <c r="D72" s="979"/>
      <c r="E72" s="184" t="s">
        <v>608</v>
      </c>
      <c r="F72" s="32">
        <v>0</v>
      </c>
      <c r="G72" s="33">
        <v>0</v>
      </c>
    </row>
    <row r="73" spans="1:8" x14ac:dyDescent="0.25">
      <c r="A73" s="181">
        <v>3</v>
      </c>
      <c r="D73" s="221"/>
      <c r="E73" s="184" t="s">
        <v>609</v>
      </c>
      <c r="F73" s="32">
        <v>0</v>
      </c>
      <c r="G73" s="33">
        <v>0</v>
      </c>
    </row>
    <row r="74" spans="1:8" x14ac:dyDescent="0.25">
      <c r="A74" s="181">
        <v>3</v>
      </c>
      <c r="E74" s="184" t="s">
        <v>610</v>
      </c>
      <c r="F74" s="32">
        <v>0</v>
      </c>
      <c r="G74" s="33">
        <v>0</v>
      </c>
    </row>
    <row r="75" spans="1:8" x14ac:dyDescent="0.25">
      <c r="A75" s="181">
        <v>3</v>
      </c>
      <c r="E75" s="176" t="s">
        <v>611</v>
      </c>
      <c r="F75" s="67">
        <f>SUM(F72:F74)</f>
        <v>0</v>
      </c>
      <c r="G75" s="68">
        <f>SUM(G72:G74)</f>
        <v>0</v>
      </c>
    </row>
    <row r="76" spans="1:8" ht="7.2" customHeight="1" x14ac:dyDescent="0.25">
      <c r="A76" s="181">
        <v>3</v>
      </c>
    </row>
    <row r="77" spans="1:8" ht="12" customHeight="1" x14ac:dyDescent="0.25">
      <c r="A77" s="181">
        <v>3</v>
      </c>
      <c r="B77" s="181" t="s">
        <v>250</v>
      </c>
      <c r="C77" s="182">
        <v>13</v>
      </c>
      <c r="D77" s="184" t="s">
        <v>612</v>
      </c>
      <c r="E77" s="196" t="str">
        <f ca="1">INDEX(TBLStructure[Full Note Title],MATCH(C77,TBLStructure[Model Reference],0))</f>
        <v>1.1F: Write-down and impairment of other assets</v>
      </c>
      <c r="F77" s="32"/>
      <c r="G77" s="33"/>
    </row>
    <row r="78" spans="1:8" ht="12" customHeight="1" x14ac:dyDescent="0.25">
      <c r="A78" s="181">
        <v>3</v>
      </c>
      <c r="E78" s="50" t="s">
        <v>613</v>
      </c>
      <c r="F78" s="32">
        <v>0</v>
      </c>
      <c r="G78" s="33">
        <v>0</v>
      </c>
    </row>
    <row r="79" spans="1:8" ht="12" customHeight="1" x14ac:dyDescent="0.25">
      <c r="A79" s="181">
        <v>3</v>
      </c>
      <c r="E79" s="50" t="s">
        <v>614</v>
      </c>
      <c r="F79" s="32">
        <v>0</v>
      </c>
      <c r="G79" s="33">
        <v>0</v>
      </c>
    </row>
    <row r="80" spans="1:8" ht="12" customHeight="1" x14ac:dyDescent="0.25">
      <c r="A80" s="181">
        <v>3</v>
      </c>
      <c r="D80" s="184" t="s">
        <v>615</v>
      </c>
      <c r="E80" s="50" t="s">
        <v>616</v>
      </c>
      <c r="F80" s="32">
        <v>0</v>
      </c>
      <c r="G80" s="33">
        <v>0</v>
      </c>
    </row>
    <row r="81" spans="1:7" ht="12" customHeight="1" x14ac:dyDescent="0.25">
      <c r="A81" s="181">
        <v>3</v>
      </c>
      <c r="E81" s="50" t="s">
        <v>617</v>
      </c>
      <c r="F81" s="32">
        <v>0</v>
      </c>
      <c r="G81" s="33">
        <v>0</v>
      </c>
    </row>
    <row r="82" spans="1:7" ht="12" customHeight="1" x14ac:dyDescent="0.25">
      <c r="A82" s="181">
        <v>3</v>
      </c>
      <c r="E82" s="50" t="s">
        <v>618</v>
      </c>
      <c r="F82" s="32">
        <v>0</v>
      </c>
      <c r="G82" s="33">
        <v>0</v>
      </c>
    </row>
    <row r="83" spans="1:7" ht="12" customHeight="1" x14ac:dyDescent="0.25">
      <c r="A83" s="181">
        <v>3</v>
      </c>
      <c r="E83" s="176" t="s">
        <v>619</v>
      </c>
      <c r="F83" s="67">
        <f>SUM(F78:F82)</f>
        <v>0</v>
      </c>
      <c r="G83" s="68">
        <f>SUM(G78:G82)</f>
        <v>0</v>
      </c>
    </row>
    <row r="84" spans="1:7" ht="7.2" customHeight="1" x14ac:dyDescent="0.25">
      <c r="A84" s="181">
        <v>3</v>
      </c>
      <c r="E84" s="177"/>
      <c r="F84" s="32"/>
      <c r="G84" s="33"/>
    </row>
    <row r="85" spans="1:7" ht="12" customHeight="1" x14ac:dyDescent="0.25">
      <c r="A85" s="181">
        <v>3</v>
      </c>
      <c r="B85" s="181" t="s">
        <v>250</v>
      </c>
      <c r="C85" s="182">
        <v>14</v>
      </c>
      <c r="D85" s="184" t="s">
        <v>620</v>
      </c>
      <c r="E85" s="196" t="str">
        <f ca="1">INDEX(TBLStructure[Full Note Title],MATCH(C85,TBLStructure[Model Reference],0))</f>
        <v>1.1G: Foreign exchange losses</v>
      </c>
      <c r="F85" s="32"/>
      <c r="G85" s="33"/>
    </row>
    <row r="86" spans="1:7" ht="12" customHeight="1" x14ac:dyDescent="0.25">
      <c r="A86" s="181">
        <v>3</v>
      </c>
      <c r="E86" s="177" t="s">
        <v>621</v>
      </c>
      <c r="F86" s="32">
        <v>0</v>
      </c>
      <c r="G86" s="33">
        <v>0</v>
      </c>
    </row>
    <row r="87" spans="1:7" ht="12" customHeight="1" x14ac:dyDescent="0.25">
      <c r="A87" s="181">
        <v>3</v>
      </c>
      <c r="E87" s="177" t="s">
        <v>622</v>
      </c>
      <c r="F87" s="32">
        <v>0</v>
      </c>
      <c r="G87" s="33">
        <v>0</v>
      </c>
    </row>
    <row r="88" spans="1:7" ht="12" customHeight="1" x14ac:dyDescent="0.25">
      <c r="A88" s="181">
        <v>3</v>
      </c>
      <c r="E88" s="176" t="str">
        <f ca="1">INDEX(TBLStructure[Full Note Title],MATCH(C85,TBLStructure[Model Reference],0))</f>
        <v>1.1G: Foreign exchange losses</v>
      </c>
      <c r="F88" s="67">
        <f>SUM(F85:F87)</f>
        <v>0</v>
      </c>
      <c r="G88" s="68">
        <f>SUM(G85:G87)</f>
        <v>0</v>
      </c>
    </row>
    <row r="89" spans="1:7" ht="7.2" customHeight="1" x14ac:dyDescent="0.25">
      <c r="A89" s="181">
        <v>3</v>
      </c>
      <c r="F89" s="222"/>
      <c r="G89" s="33"/>
    </row>
    <row r="90" spans="1:7" ht="12" customHeight="1" x14ac:dyDescent="0.25">
      <c r="A90" s="181">
        <v>3</v>
      </c>
      <c r="B90" s="181" t="s">
        <v>250</v>
      </c>
      <c r="C90" s="182">
        <v>15</v>
      </c>
      <c r="E90" s="196" t="str">
        <f ca="1">INDEX(TBLStructure[Full Note Title],MATCH(C90,TBLStructure[Model Reference],0))</f>
        <v>1.1H: Other expenses</v>
      </c>
      <c r="F90" s="223"/>
      <c r="G90" s="223"/>
    </row>
    <row r="91" spans="1:7" ht="12" customHeight="1" x14ac:dyDescent="0.25">
      <c r="A91" s="181">
        <v>3</v>
      </c>
      <c r="E91" s="177" t="s">
        <v>623</v>
      </c>
      <c r="F91" s="32">
        <v>0</v>
      </c>
      <c r="G91" s="33">
        <v>0</v>
      </c>
    </row>
    <row r="92" spans="1:7" ht="12" customHeight="1" x14ac:dyDescent="0.25">
      <c r="A92" s="181">
        <v>3</v>
      </c>
      <c r="E92" s="177" t="s">
        <v>624</v>
      </c>
      <c r="F92" s="32">
        <v>0</v>
      </c>
      <c r="G92" s="33">
        <v>0</v>
      </c>
    </row>
    <row r="93" spans="1:7" ht="12" customHeight="1" x14ac:dyDescent="0.25">
      <c r="A93" s="181">
        <v>3</v>
      </c>
      <c r="E93" s="177" t="s">
        <v>625</v>
      </c>
      <c r="F93" s="32">
        <v>0</v>
      </c>
      <c r="G93" s="33">
        <v>0</v>
      </c>
    </row>
    <row r="94" spans="1:7" ht="12" customHeight="1" x14ac:dyDescent="0.25">
      <c r="A94" s="181">
        <v>3</v>
      </c>
      <c r="D94" s="184" t="s">
        <v>626</v>
      </c>
      <c r="E94" s="177" t="s">
        <v>627</v>
      </c>
      <c r="F94" s="32">
        <v>0</v>
      </c>
      <c r="G94" s="33">
        <v>0</v>
      </c>
    </row>
    <row r="95" spans="1:7" ht="12" customHeight="1" x14ac:dyDescent="0.25">
      <c r="A95" s="181">
        <v>3</v>
      </c>
      <c r="E95" s="177" t="s">
        <v>628</v>
      </c>
      <c r="F95" s="32">
        <v>0</v>
      </c>
      <c r="G95" s="33">
        <v>0</v>
      </c>
    </row>
    <row r="96" spans="1:7" ht="12" customHeight="1" x14ac:dyDescent="0.25">
      <c r="A96" s="181">
        <v>3</v>
      </c>
      <c r="E96" s="176" t="s">
        <v>629</v>
      </c>
      <c r="F96" s="67">
        <f>SUM(F90:F95)</f>
        <v>0</v>
      </c>
      <c r="G96" s="68">
        <f>SUM(G90:G95)</f>
        <v>0</v>
      </c>
    </row>
    <row r="97" spans="1:8" ht="6.75" customHeight="1" x14ac:dyDescent="0.25">
      <c r="A97" s="181">
        <v>3</v>
      </c>
      <c r="E97" s="198"/>
      <c r="F97" s="32"/>
      <c r="G97" s="33"/>
    </row>
    <row r="98" spans="1:8" ht="14.25" customHeight="1" x14ac:dyDescent="0.25">
      <c r="A98" s="181">
        <v>3</v>
      </c>
      <c r="D98" s="217" t="s">
        <v>592</v>
      </c>
      <c r="E98" s="976" t="s">
        <v>630</v>
      </c>
      <c r="F98" s="976"/>
      <c r="G98" s="976"/>
      <c r="H98" s="29"/>
    </row>
    <row r="99" spans="1:8" ht="6.75" customHeight="1" x14ac:dyDescent="0.25">
      <c r="A99" s="181">
        <v>3</v>
      </c>
      <c r="E99" s="198"/>
      <c r="F99" s="32"/>
      <c r="G99" s="33"/>
    </row>
    <row r="100" spans="1:8" ht="25.5" hidden="1" customHeight="1" x14ac:dyDescent="0.25">
      <c r="A100" s="181">
        <v>1</v>
      </c>
      <c r="E100" s="177"/>
      <c r="F100" s="23">
        <f ca="1">YEAR(TODAY())</f>
        <v>2024</v>
      </c>
      <c r="G100" s="24">
        <f ca="1">YEAR(TODAY()) - 1</f>
        <v>2023</v>
      </c>
    </row>
    <row r="101" spans="1:8" ht="15.75" hidden="1" customHeight="1" thickBot="1" x14ac:dyDescent="0.3">
      <c r="A101" s="181">
        <v>1</v>
      </c>
      <c r="E101" s="192"/>
      <c r="F101" s="193" t="s">
        <v>309</v>
      </c>
      <c r="G101" s="194" t="s">
        <v>309</v>
      </c>
    </row>
    <row r="102" spans="1:8" ht="12" customHeight="1" x14ac:dyDescent="0.25">
      <c r="A102" s="181">
        <v>3</v>
      </c>
      <c r="B102" s="181" t="s">
        <v>250</v>
      </c>
      <c r="C102" s="182">
        <v>16</v>
      </c>
      <c r="E102" s="196" t="str">
        <f ca="1">INDEX(TBLStructure[Full Note Title],MATCH(C102,TBLStructure[Model Reference],0))</f>
        <v>1.1I: Income tax expense (competitive neutrality)</v>
      </c>
    </row>
    <row r="103" spans="1:8" ht="12" customHeight="1" x14ac:dyDescent="0.25">
      <c r="A103" s="181">
        <v>3</v>
      </c>
      <c r="E103" s="177" t="s">
        <v>631</v>
      </c>
      <c r="F103" s="28">
        <v>0</v>
      </c>
      <c r="G103" s="29">
        <v>0</v>
      </c>
    </row>
    <row r="104" spans="1:8" ht="12" customHeight="1" x14ac:dyDescent="0.25">
      <c r="A104" s="181">
        <v>3</v>
      </c>
      <c r="E104" s="176" t="s">
        <v>632</v>
      </c>
      <c r="F104" s="35">
        <f>SUM(F102:F103)</f>
        <v>0</v>
      </c>
      <c r="G104" s="36">
        <f>SUM(G102:G103)</f>
        <v>0</v>
      </c>
    </row>
    <row r="105" spans="1:8" ht="41.25" customHeight="1" x14ac:dyDescent="0.25">
      <c r="A105" s="181">
        <v>3</v>
      </c>
    </row>
    <row r="106" spans="1:8" ht="43.5" customHeight="1" x14ac:dyDescent="0.25">
      <c r="A106" s="181">
        <v>3</v>
      </c>
      <c r="E106" s="183"/>
      <c r="F106" s="1"/>
      <c r="G106" s="1"/>
    </row>
    <row r="107" spans="1:8" ht="17.25" customHeight="1" x14ac:dyDescent="0.25">
      <c r="A107" s="181">
        <v>3</v>
      </c>
    </row>
    <row r="108" spans="1:8" ht="12.75" customHeight="1" x14ac:dyDescent="0.25"/>
    <row r="109" spans="1:8" ht="12.75" customHeight="1" x14ac:dyDescent="0.25"/>
    <row r="117" spans="5:7" x14ac:dyDescent="0.25">
      <c r="E117" s="224"/>
      <c r="F117" s="224"/>
      <c r="G117" s="224"/>
    </row>
    <row r="118" spans="5:7" x14ac:dyDescent="0.25">
      <c r="E118" s="224"/>
      <c r="F118" s="224"/>
      <c r="G118" s="224"/>
    </row>
    <row r="171" spans="1:8" x14ac:dyDescent="0.25">
      <c r="E171" s="224"/>
      <c r="F171" s="224"/>
    </row>
    <row r="172" spans="1:8" x14ac:dyDescent="0.25">
      <c r="E172" s="224"/>
      <c r="F172" s="224"/>
    </row>
    <row r="173" spans="1:8" x14ac:dyDescent="0.25">
      <c r="A173" s="225"/>
      <c r="H173" s="225"/>
    </row>
    <row r="174" spans="1:8" x14ac:dyDescent="0.25">
      <c r="A174" s="225"/>
      <c r="H174" s="225"/>
    </row>
    <row r="175" spans="1:8" x14ac:dyDescent="0.25">
      <c r="A175" s="225"/>
      <c r="H175" s="225"/>
    </row>
    <row r="176" spans="1:8" x14ac:dyDescent="0.25">
      <c r="A176" s="225"/>
      <c r="H176" s="225"/>
    </row>
    <row r="177" spans="1:8" x14ac:dyDescent="0.25">
      <c r="A177" s="225"/>
      <c r="H177" s="225"/>
    </row>
    <row r="178" spans="1:8" x14ac:dyDescent="0.25">
      <c r="A178" s="225"/>
      <c r="H178" s="225"/>
    </row>
    <row r="179" spans="1:8" x14ac:dyDescent="0.25">
      <c r="A179" s="225"/>
      <c r="H179" s="225"/>
    </row>
    <row r="180" spans="1:8" x14ac:dyDescent="0.25">
      <c r="A180" s="225"/>
      <c r="H180" s="225"/>
    </row>
    <row r="181" spans="1:8" x14ac:dyDescent="0.25">
      <c r="A181" s="225"/>
      <c r="E181" s="224"/>
      <c r="F181" s="224"/>
      <c r="H181" s="225"/>
    </row>
    <row r="182" spans="1:8" x14ac:dyDescent="0.25">
      <c r="A182" s="225"/>
      <c r="E182" s="224"/>
      <c r="F182" s="224"/>
      <c r="H182" s="225"/>
    </row>
    <row r="183" spans="1:8" x14ac:dyDescent="0.25">
      <c r="A183" s="225"/>
      <c r="E183" s="224"/>
      <c r="F183" s="224"/>
      <c r="H183" s="225"/>
    </row>
    <row r="184" spans="1:8" x14ac:dyDescent="0.25">
      <c r="A184" s="225"/>
      <c r="E184" s="224"/>
      <c r="F184" s="224"/>
      <c r="H184" s="225"/>
    </row>
    <row r="185" spans="1:8" x14ac:dyDescent="0.25">
      <c r="E185" s="224"/>
      <c r="F185" s="224"/>
    </row>
    <row r="186" spans="1:8" x14ac:dyDescent="0.25">
      <c r="E186" s="224"/>
      <c r="F186" s="224"/>
    </row>
    <row r="207" spans="1:8" x14ac:dyDescent="0.25">
      <c r="A207" s="225"/>
      <c r="H207" s="225"/>
    </row>
  </sheetData>
  <mergeCells count="6">
    <mergeCell ref="E98:G98"/>
    <mergeCell ref="B2:C2"/>
    <mergeCell ref="E44:G44"/>
    <mergeCell ref="E45:G45"/>
    <mergeCell ref="E68:G68"/>
    <mergeCell ref="D71:D72"/>
  </mergeCells>
  <printOptions horizontalCentered="1"/>
  <pageMargins left="0.23622047244094491" right="0.23622047244094491" top="0.74803149606299213" bottom="0.74803149606299213" header="0.31496062992125984" footer="0.31496062992125984"/>
  <pageSetup paperSize="9" scale="99" fitToWidth="0" fitToHeight="0" orientation="portrait" r:id="rId1"/>
  <rowBreaks count="1" manualBreakCount="1">
    <brk id="49" min="3"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B1241-50D2-4A5D-BA6B-96001B436D60}">
  <sheetPr codeName="Sheet59">
    <tabColor theme="9" tint="0.79998168889431442"/>
  </sheetPr>
  <dimension ref="A1:H164"/>
  <sheetViews>
    <sheetView showGridLines="0" tabSelected="1" view="pageBreakPreview" topLeftCell="D148" zoomScaleNormal="100" zoomScaleSheetLayoutView="100" workbookViewId="0">
      <selection activeCell="G209" sqref="G209"/>
    </sheetView>
  </sheetViews>
  <sheetFormatPr defaultRowHeight="13.2" x14ac:dyDescent="0.25"/>
  <cols>
    <col min="1" max="1" width="8.6640625" style="181" hidden="1" customWidth="1"/>
    <col min="2" max="2" width="6.33203125" style="181" hidden="1" customWidth="1"/>
    <col min="3" max="3" width="4" style="182" hidden="1" customWidth="1"/>
    <col min="4" max="4" width="13.44140625" style="184" customWidth="1"/>
    <col min="5" max="5" width="58.5546875" style="184" customWidth="1"/>
    <col min="6" max="7" width="10.6640625" style="184" customWidth="1"/>
    <col min="8" max="9670" width="9.109375" style="181"/>
    <col min="9671" max="9671" width="9.33203125" style="181" customWidth="1"/>
    <col min="9672" max="16384" width="9.109375" style="181"/>
  </cols>
  <sheetData>
    <row r="1" spans="1:7" ht="23.4" x14ac:dyDescent="0.25">
      <c r="A1" s="181" t="s">
        <v>0</v>
      </c>
      <c r="B1" s="977" t="s">
        <v>249</v>
      </c>
      <c r="C1" s="977"/>
      <c r="D1" s="183" t="s">
        <v>633</v>
      </c>
    </row>
    <row r="2" spans="1:7" ht="15" customHeight="1" x14ac:dyDescent="0.25">
      <c r="A2" s="181">
        <v>3</v>
      </c>
      <c r="B2" s="181" t="s">
        <v>560</v>
      </c>
      <c r="C2" s="182">
        <v>17</v>
      </c>
      <c r="E2" s="190" t="str">
        <f ca="1">INDEX(TBLStructure[Number],MATCH(C2,TBLStructure[Model Reference],0))&amp;"."&amp;INDEX(TBLStructure[Sub Number],MATCH(C2,TBLStructure[Model Reference],0))&amp;" "&amp;INDEX(TBLStructure[Sub-category],MATCH(C2,TBLStructure[Model Reference],0))</f>
        <v>1.2 Own-Source Revenue and Gains</v>
      </c>
      <c r="F2" s="190"/>
      <c r="G2" s="190"/>
    </row>
    <row r="3" spans="1:7" ht="12.75" customHeight="1" x14ac:dyDescent="0.25">
      <c r="A3" s="181">
        <v>3</v>
      </c>
      <c r="E3" s="177"/>
      <c r="F3" s="23" t="str">
        <f>Contents!F3</f>
        <v>20X2</v>
      </c>
      <c r="G3" s="24" t="str">
        <f>Contents!F4</f>
        <v>20X1</v>
      </c>
    </row>
    <row r="4" spans="1:7" ht="12.75" customHeight="1" thickBot="1" x14ac:dyDescent="0.3">
      <c r="A4" s="181">
        <v>3</v>
      </c>
      <c r="E4" s="192"/>
      <c r="F4" s="193" t="s">
        <v>309</v>
      </c>
      <c r="G4" s="194" t="s">
        <v>309</v>
      </c>
    </row>
    <row r="5" spans="1:7" ht="4.2" customHeight="1" x14ac:dyDescent="0.25">
      <c r="A5" s="181">
        <v>3</v>
      </c>
    </row>
    <row r="6" spans="1:7" ht="12" customHeight="1" x14ac:dyDescent="0.25">
      <c r="A6" s="181">
        <v>3</v>
      </c>
      <c r="E6" s="226" t="s">
        <v>634</v>
      </c>
      <c r="F6" s="200"/>
      <c r="G6" s="201"/>
    </row>
    <row r="7" spans="1:7" ht="4.2" customHeight="1" x14ac:dyDescent="0.25">
      <c r="A7" s="181">
        <v>3</v>
      </c>
    </row>
    <row r="8" spans="1:7" ht="12" customHeight="1" x14ac:dyDescent="0.25">
      <c r="A8" s="181">
        <v>3</v>
      </c>
      <c r="B8" s="181" t="s">
        <v>250</v>
      </c>
      <c r="C8" s="182">
        <v>17</v>
      </c>
      <c r="D8" s="221" t="s">
        <v>635</v>
      </c>
      <c r="E8" s="196" t="str">
        <f ca="1">INDEX(TBLStructure[Full Note Title],MATCH(C8,TBLStructure[Model Reference],0))</f>
        <v>1.2A: Revenue from contracts with customers</v>
      </c>
      <c r="F8" s="200"/>
      <c r="G8" s="201"/>
    </row>
    <row r="9" spans="1:7" ht="12" customHeight="1" x14ac:dyDescent="0.25">
      <c r="A9" s="181">
        <v>3</v>
      </c>
      <c r="D9" s="221"/>
      <c r="E9" s="177" t="s">
        <v>636</v>
      </c>
      <c r="F9" s="32">
        <v>0</v>
      </c>
      <c r="G9" s="33">
        <v>0</v>
      </c>
    </row>
    <row r="10" spans="1:7" ht="12" customHeight="1" x14ac:dyDescent="0.25">
      <c r="A10" s="181">
        <v>3</v>
      </c>
      <c r="D10" s="221"/>
      <c r="E10" s="177" t="s">
        <v>637</v>
      </c>
      <c r="F10" s="32">
        <v>0</v>
      </c>
      <c r="G10" s="33">
        <v>0</v>
      </c>
    </row>
    <row r="11" spans="1:7" ht="12" customHeight="1" x14ac:dyDescent="0.25">
      <c r="A11" s="181">
        <v>3</v>
      </c>
      <c r="E11" s="176" t="s">
        <v>638</v>
      </c>
      <c r="F11" s="35">
        <f>SUM(F8:F10)</f>
        <v>0</v>
      </c>
      <c r="G11" s="36">
        <f>SUM(G8:G10)</f>
        <v>0</v>
      </c>
    </row>
    <row r="12" spans="1:7" ht="12" customHeight="1" x14ac:dyDescent="0.25">
      <c r="D12" s="221"/>
      <c r="E12" s="196"/>
      <c r="F12" s="200"/>
      <c r="G12" s="201"/>
    </row>
    <row r="13" spans="1:7" ht="12" customHeight="1" x14ac:dyDescent="0.25">
      <c r="A13" s="181">
        <v>3</v>
      </c>
      <c r="D13" s="221" t="s">
        <v>639</v>
      </c>
      <c r="E13" s="176" t="s">
        <v>640</v>
      </c>
      <c r="F13" s="200"/>
      <c r="G13" s="200"/>
    </row>
    <row r="14" spans="1:7" ht="85.2" customHeight="1" x14ac:dyDescent="0.25">
      <c r="D14" s="221"/>
      <c r="E14" s="937" t="s">
        <v>641</v>
      </c>
      <c r="F14" s="937"/>
      <c r="G14" s="937"/>
    </row>
    <row r="15" spans="1:7" ht="12" customHeight="1" x14ac:dyDescent="0.25">
      <c r="D15" s="221"/>
      <c r="E15" s="177" t="s">
        <v>642</v>
      </c>
      <c r="F15" s="200"/>
      <c r="G15" s="201"/>
    </row>
    <row r="16" spans="1:7" ht="12" customHeight="1" x14ac:dyDescent="0.25">
      <c r="D16" s="221"/>
      <c r="E16" s="199" t="s">
        <v>643</v>
      </c>
      <c r="F16" s="32">
        <v>0</v>
      </c>
      <c r="G16" s="33">
        <v>0</v>
      </c>
    </row>
    <row r="17" spans="4:7" ht="12" customHeight="1" x14ac:dyDescent="0.25">
      <c r="D17" s="221"/>
      <c r="E17" s="199" t="s">
        <v>644</v>
      </c>
      <c r="F17" s="32">
        <v>0</v>
      </c>
      <c r="G17" s="33">
        <v>0</v>
      </c>
    </row>
    <row r="18" spans="4:7" ht="12" customHeight="1" x14ac:dyDescent="0.25">
      <c r="D18" s="221"/>
      <c r="E18" s="199" t="s">
        <v>645</v>
      </c>
      <c r="F18" s="32">
        <v>0</v>
      </c>
      <c r="G18" s="33">
        <v>0</v>
      </c>
    </row>
    <row r="19" spans="4:7" ht="12" customHeight="1" x14ac:dyDescent="0.25">
      <c r="D19" s="221"/>
      <c r="E19" s="199" t="s">
        <v>646</v>
      </c>
      <c r="F19" s="32">
        <v>0</v>
      </c>
      <c r="G19" s="33">
        <v>0</v>
      </c>
    </row>
    <row r="20" spans="4:7" ht="12" customHeight="1" x14ac:dyDescent="0.25">
      <c r="D20" s="221"/>
      <c r="E20" s="199" t="s">
        <v>647</v>
      </c>
      <c r="F20" s="32">
        <v>0</v>
      </c>
      <c r="G20" s="33">
        <v>0</v>
      </c>
    </row>
    <row r="21" spans="4:7" ht="12" customHeight="1" x14ac:dyDescent="0.25">
      <c r="D21" s="221"/>
      <c r="E21" s="196"/>
      <c r="F21" s="67">
        <f>SUM(F16:F20)</f>
        <v>0</v>
      </c>
      <c r="G21" s="68">
        <f>SUM(G16:G20)</f>
        <v>0</v>
      </c>
    </row>
    <row r="22" spans="4:7" ht="5.4" customHeight="1" x14ac:dyDescent="0.25">
      <c r="D22" s="221"/>
      <c r="E22" s="196"/>
      <c r="F22" s="200"/>
      <c r="G22" s="201"/>
    </row>
    <row r="23" spans="4:7" ht="12" customHeight="1" x14ac:dyDescent="0.25">
      <c r="D23" s="221"/>
      <c r="E23" s="177" t="s">
        <v>648</v>
      </c>
      <c r="F23" s="200"/>
      <c r="G23" s="201"/>
    </row>
    <row r="24" spans="4:7" ht="12" customHeight="1" x14ac:dyDescent="0.25">
      <c r="D24" s="221"/>
      <c r="E24" s="199" t="s">
        <v>595</v>
      </c>
      <c r="F24" s="32">
        <v>0</v>
      </c>
      <c r="G24" s="33">
        <v>0</v>
      </c>
    </row>
    <row r="25" spans="4:7" ht="12" customHeight="1" x14ac:dyDescent="0.25">
      <c r="D25" s="221"/>
      <c r="E25" s="199" t="s">
        <v>596</v>
      </c>
      <c r="F25" s="32">
        <v>0</v>
      </c>
      <c r="G25" s="33">
        <v>0</v>
      </c>
    </row>
    <row r="26" spans="4:7" ht="12" customHeight="1" x14ac:dyDescent="0.25">
      <c r="D26" s="221"/>
      <c r="E26" s="199" t="s">
        <v>649</v>
      </c>
      <c r="F26" s="32">
        <v>0</v>
      </c>
      <c r="G26" s="33">
        <v>0</v>
      </c>
    </row>
    <row r="27" spans="4:7" ht="12" customHeight="1" x14ac:dyDescent="0.25">
      <c r="D27" s="221"/>
      <c r="E27" s="196"/>
      <c r="F27" s="67">
        <f>SUM(F24:F26)</f>
        <v>0</v>
      </c>
      <c r="G27" s="68">
        <f>SUM(G24:G26)</f>
        <v>0</v>
      </c>
    </row>
    <row r="28" spans="4:7" ht="4.2" customHeight="1" x14ac:dyDescent="0.25">
      <c r="D28" s="221"/>
      <c r="E28" s="196"/>
      <c r="F28" s="200"/>
      <c r="G28" s="201"/>
    </row>
    <row r="29" spans="4:7" ht="12" customHeight="1" x14ac:dyDescent="0.25">
      <c r="D29" s="221"/>
      <c r="E29" s="177" t="s">
        <v>650</v>
      </c>
      <c r="F29" s="200"/>
      <c r="G29" s="201"/>
    </row>
    <row r="30" spans="4:7" ht="12" customHeight="1" x14ac:dyDescent="0.25">
      <c r="D30" s="221"/>
      <c r="E30" s="199" t="s">
        <v>651</v>
      </c>
      <c r="F30" s="32">
        <v>0</v>
      </c>
      <c r="G30" s="33">
        <v>0</v>
      </c>
    </row>
    <row r="31" spans="4:7" ht="12" customHeight="1" x14ac:dyDescent="0.25">
      <c r="D31" s="221"/>
      <c r="E31" s="199" t="s">
        <v>652</v>
      </c>
      <c r="F31" s="32">
        <v>0</v>
      </c>
      <c r="G31" s="33">
        <v>0</v>
      </c>
    </row>
    <row r="32" spans="4:7" ht="12" customHeight="1" x14ac:dyDescent="0.25">
      <c r="D32" s="221"/>
      <c r="E32" s="196"/>
      <c r="F32" s="67">
        <f>SUM(F29:F31)</f>
        <v>0</v>
      </c>
      <c r="G32" s="68">
        <f>SUM(G29:G31)</f>
        <v>0</v>
      </c>
    </row>
    <row r="33" spans="1:7" ht="12" customHeight="1" x14ac:dyDescent="0.25">
      <c r="D33" s="221"/>
      <c r="E33" s="196"/>
      <c r="F33" s="200"/>
      <c r="G33" s="201"/>
    </row>
    <row r="34" spans="1:7" ht="12.75" customHeight="1" x14ac:dyDescent="0.25">
      <c r="A34" s="181">
        <v>3</v>
      </c>
      <c r="E34" s="209"/>
      <c r="F34" s="209"/>
      <c r="G34" s="209"/>
    </row>
    <row r="35" spans="1:7" ht="140.25" customHeight="1" x14ac:dyDescent="0.25">
      <c r="A35" s="181">
        <v>3</v>
      </c>
      <c r="E35" s="209"/>
      <c r="F35" s="209"/>
      <c r="G35" s="209"/>
    </row>
    <row r="36" spans="1:7" ht="140.25" customHeight="1" x14ac:dyDescent="0.25">
      <c r="A36" s="181">
        <v>3</v>
      </c>
      <c r="E36" s="209"/>
      <c r="F36" s="209"/>
      <c r="G36" s="209"/>
    </row>
    <row r="37" spans="1:7" ht="13.2" customHeight="1" x14ac:dyDescent="0.25">
      <c r="E37" s="209"/>
      <c r="F37" s="209"/>
      <c r="G37" s="209"/>
    </row>
    <row r="38" spans="1:7" ht="13.2" customHeight="1" x14ac:dyDescent="0.25">
      <c r="E38" s="177"/>
      <c r="F38" s="23" t="str">
        <f>Contents!F3</f>
        <v>20X2</v>
      </c>
      <c r="G38" s="24" t="str">
        <f>Contents!F4</f>
        <v>20X1</v>
      </c>
    </row>
    <row r="39" spans="1:7" ht="13.2" customHeight="1" thickBot="1" x14ac:dyDescent="0.3">
      <c r="E39" s="192"/>
      <c r="F39" s="193" t="s">
        <v>309</v>
      </c>
      <c r="G39" s="194" t="s">
        <v>309</v>
      </c>
    </row>
    <row r="40" spans="1:7" ht="12" customHeight="1" x14ac:dyDescent="0.25">
      <c r="A40" s="181">
        <v>3</v>
      </c>
      <c r="B40" s="181" t="s">
        <v>250</v>
      </c>
      <c r="C40" s="182">
        <v>18</v>
      </c>
      <c r="E40" s="196" t="str">
        <f ca="1">INDEX(TBLStructure[Full Note Title],MATCH(C40,TBLStructure[Model Reference],0))</f>
        <v>1.2B: Fees and fines</v>
      </c>
      <c r="F40" s="200"/>
      <c r="G40" s="201"/>
    </row>
    <row r="41" spans="1:7" ht="12" customHeight="1" x14ac:dyDescent="0.25">
      <c r="A41" s="181">
        <v>3</v>
      </c>
      <c r="E41" s="177" t="s">
        <v>653</v>
      </c>
      <c r="F41" s="28">
        <v>0</v>
      </c>
      <c r="G41" s="29">
        <v>0</v>
      </c>
    </row>
    <row r="42" spans="1:7" ht="12" customHeight="1" x14ac:dyDescent="0.25">
      <c r="A42" s="181">
        <v>3</v>
      </c>
      <c r="E42" s="177" t="s">
        <v>654</v>
      </c>
      <c r="F42" s="28">
        <v>0</v>
      </c>
      <c r="G42" s="29">
        <v>0</v>
      </c>
    </row>
    <row r="43" spans="1:7" ht="12" customHeight="1" x14ac:dyDescent="0.25">
      <c r="A43" s="181">
        <v>3</v>
      </c>
      <c r="E43" s="176" t="s">
        <v>655</v>
      </c>
      <c r="F43" s="35">
        <f>SUM(F40:F42)</f>
        <v>0</v>
      </c>
      <c r="G43" s="36">
        <f>SUM(G40:G42)</f>
        <v>0</v>
      </c>
    </row>
    <row r="44" spans="1:7" ht="11.7" customHeight="1" x14ac:dyDescent="0.25">
      <c r="A44" s="181">
        <v>3</v>
      </c>
      <c r="E44" s="177"/>
      <c r="F44" s="28"/>
      <c r="G44" s="29"/>
    </row>
    <row r="45" spans="1:7" ht="12" customHeight="1" x14ac:dyDescent="0.25">
      <c r="A45" s="181">
        <v>3</v>
      </c>
      <c r="B45" s="181" t="s">
        <v>250</v>
      </c>
      <c r="C45" s="182">
        <v>19</v>
      </c>
      <c r="D45" s="227"/>
      <c r="E45" s="196" t="str">
        <f ca="1">INDEX(TBLStructure[Full Note Title],MATCH(C45,TBLStructure[Model Reference],0))</f>
        <v>1.2C: Interest</v>
      </c>
      <c r="F45" s="28"/>
      <c r="G45" s="29"/>
    </row>
    <row r="46" spans="1:7" ht="12" customHeight="1" x14ac:dyDescent="0.25">
      <c r="A46" s="181">
        <v>3</v>
      </c>
      <c r="D46" s="227"/>
      <c r="E46" s="177" t="s">
        <v>142</v>
      </c>
      <c r="F46" s="28">
        <v>0</v>
      </c>
      <c r="G46" s="29">
        <v>0</v>
      </c>
    </row>
    <row r="47" spans="1:7" ht="12" customHeight="1" x14ac:dyDescent="0.25">
      <c r="A47" s="181">
        <v>3</v>
      </c>
      <c r="E47" s="177" t="s">
        <v>144</v>
      </c>
      <c r="F47" s="28">
        <v>0</v>
      </c>
      <c r="G47" s="29">
        <v>0</v>
      </c>
    </row>
    <row r="48" spans="1:7" ht="12" customHeight="1" x14ac:dyDescent="0.25">
      <c r="A48" s="181">
        <v>3</v>
      </c>
      <c r="E48" s="177" t="s">
        <v>145</v>
      </c>
      <c r="F48" s="28">
        <v>0</v>
      </c>
      <c r="G48" s="29">
        <v>0</v>
      </c>
    </row>
    <row r="49" spans="1:7" ht="12" customHeight="1" x14ac:dyDescent="0.25">
      <c r="A49" s="181">
        <v>3</v>
      </c>
      <c r="E49" s="177" t="s">
        <v>656</v>
      </c>
      <c r="F49" s="28">
        <v>0</v>
      </c>
      <c r="G49" s="29">
        <v>0</v>
      </c>
    </row>
    <row r="50" spans="1:7" ht="12" customHeight="1" x14ac:dyDescent="0.25">
      <c r="A50" s="181">
        <v>3</v>
      </c>
      <c r="E50" s="176" t="s">
        <v>657</v>
      </c>
      <c r="F50" s="35">
        <f>SUM(F45:F49)</f>
        <v>0</v>
      </c>
      <c r="G50" s="36">
        <f>SUM(G45:G49)</f>
        <v>0</v>
      </c>
    </row>
    <row r="51" spans="1:7" x14ac:dyDescent="0.25">
      <c r="A51" s="181">
        <v>3</v>
      </c>
      <c r="F51" s="50"/>
      <c r="G51" s="50"/>
    </row>
    <row r="52" spans="1:7" ht="16.95" customHeight="1" x14ac:dyDescent="0.25">
      <c r="A52" s="181">
        <v>3</v>
      </c>
      <c r="F52" s="50"/>
      <c r="G52" s="50"/>
    </row>
    <row r="53" spans="1:7" x14ac:dyDescent="0.25">
      <c r="A53" s="181">
        <v>3</v>
      </c>
      <c r="F53" s="50"/>
      <c r="G53" s="50"/>
    </row>
    <row r="54" spans="1:7" ht="12" customHeight="1" x14ac:dyDescent="0.25">
      <c r="A54" s="181">
        <v>3</v>
      </c>
      <c r="B54" s="181" t="s">
        <v>250</v>
      </c>
      <c r="C54" s="182">
        <v>20</v>
      </c>
      <c r="D54" s="227"/>
      <c r="E54" s="196" t="str">
        <f ca="1">INDEX(TBLStructure[Full Note Title],MATCH(C54,TBLStructure[Model Reference],0))</f>
        <v>1.2D: Dividends</v>
      </c>
      <c r="F54" s="200"/>
      <c r="G54" s="201"/>
    </row>
    <row r="55" spans="1:7" ht="12" customHeight="1" x14ac:dyDescent="0.25">
      <c r="A55" s="181">
        <v>3</v>
      </c>
      <c r="D55" s="227"/>
      <c r="E55" s="177" t="s">
        <v>658</v>
      </c>
      <c r="F55" s="28">
        <v>0</v>
      </c>
      <c r="G55" s="29">
        <v>0</v>
      </c>
    </row>
    <row r="56" spans="1:7" ht="12" customHeight="1" x14ac:dyDescent="0.25">
      <c r="A56" s="181">
        <v>3</v>
      </c>
      <c r="E56" s="177" t="s">
        <v>659</v>
      </c>
      <c r="F56" s="28">
        <v>0</v>
      </c>
      <c r="G56" s="29">
        <v>0</v>
      </c>
    </row>
    <row r="57" spans="1:7" ht="12" customHeight="1" x14ac:dyDescent="0.25">
      <c r="A57" s="181">
        <v>3</v>
      </c>
      <c r="E57" s="177" t="s">
        <v>660</v>
      </c>
      <c r="F57" s="28">
        <v>0</v>
      </c>
      <c r="G57" s="29">
        <v>0</v>
      </c>
    </row>
    <row r="58" spans="1:7" ht="12" customHeight="1" x14ac:dyDescent="0.25">
      <c r="A58" s="181">
        <v>3</v>
      </c>
      <c r="E58" s="177" t="s">
        <v>408</v>
      </c>
      <c r="F58" s="28">
        <v>0</v>
      </c>
      <c r="G58" s="29">
        <v>0</v>
      </c>
    </row>
    <row r="59" spans="1:7" ht="12" customHeight="1" x14ac:dyDescent="0.25">
      <c r="A59" s="181">
        <v>3</v>
      </c>
      <c r="E59" s="176" t="s">
        <v>661</v>
      </c>
      <c r="F59" s="35">
        <f>SUM(F54:F58)</f>
        <v>0</v>
      </c>
      <c r="G59" s="36">
        <f>SUM(G54:G58)</f>
        <v>0</v>
      </c>
    </row>
    <row r="60" spans="1:7" ht="9.6" customHeight="1" x14ac:dyDescent="0.25">
      <c r="A60" s="181">
        <v>3</v>
      </c>
      <c r="E60" s="183"/>
      <c r="F60" s="198"/>
      <c r="G60" s="219"/>
    </row>
    <row r="61" spans="1:7" ht="12" customHeight="1" x14ac:dyDescent="0.25">
      <c r="A61" s="181">
        <v>3</v>
      </c>
      <c r="B61" s="181" t="s">
        <v>250</v>
      </c>
      <c r="C61" s="182">
        <v>21</v>
      </c>
      <c r="E61" s="196" t="str">
        <f ca="1">INDEX(TBLStructure[Full Note Title],MATCH(C61,TBLStructure[Model Reference],0))</f>
        <v>1.2E: Rental income</v>
      </c>
      <c r="F61" s="198"/>
      <c r="G61" s="219"/>
    </row>
    <row r="62" spans="1:7" ht="12" customHeight="1" x14ac:dyDescent="0.25">
      <c r="A62" s="181">
        <v>3</v>
      </c>
      <c r="D62" s="228"/>
      <c r="E62" s="184" t="s">
        <v>662</v>
      </c>
      <c r="F62" s="229"/>
      <c r="G62" s="229"/>
    </row>
    <row r="63" spans="1:7" s="230" customFormat="1" ht="12" customHeight="1" x14ac:dyDescent="0.25">
      <c r="A63" s="230">
        <v>3</v>
      </c>
      <c r="C63" s="231"/>
      <c r="D63" s="184" t="s">
        <v>663</v>
      </c>
      <c r="E63" s="218" t="s">
        <v>664</v>
      </c>
      <c r="F63" s="32">
        <v>0</v>
      </c>
      <c r="G63" s="33">
        <v>0</v>
      </c>
    </row>
    <row r="64" spans="1:7" s="230" customFormat="1" ht="12" customHeight="1" x14ac:dyDescent="0.25">
      <c r="A64" s="230">
        <v>3</v>
      </c>
      <c r="C64" s="231"/>
      <c r="D64" s="184" t="s">
        <v>665</v>
      </c>
      <c r="E64" s="218" t="s">
        <v>666</v>
      </c>
      <c r="F64" s="32">
        <v>0</v>
      </c>
      <c r="G64" s="33">
        <v>0</v>
      </c>
    </row>
    <row r="65" spans="1:7" s="230" customFormat="1" ht="12" customHeight="1" x14ac:dyDescent="0.25">
      <c r="A65" s="230">
        <v>3</v>
      </c>
      <c r="C65" s="231"/>
      <c r="D65" s="184" t="s">
        <v>667</v>
      </c>
      <c r="E65" s="218" t="s">
        <v>668</v>
      </c>
      <c r="F65" s="32">
        <v>0</v>
      </c>
      <c r="G65" s="33">
        <v>0</v>
      </c>
    </row>
    <row r="66" spans="1:7" ht="12" customHeight="1" x14ac:dyDescent="0.25">
      <c r="A66" s="181">
        <v>3</v>
      </c>
      <c r="E66" s="184" t="s">
        <v>669</v>
      </c>
      <c r="F66" s="32"/>
      <c r="G66" s="33"/>
    </row>
    <row r="67" spans="1:7" ht="12" customHeight="1" x14ac:dyDescent="0.25">
      <c r="A67" s="181">
        <v>1</v>
      </c>
      <c r="D67" s="184" t="s">
        <v>670</v>
      </c>
      <c r="E67" s="218" t="s">
        <v>671</v>
      </c>
      <c r="F67" s="32">
        <v>0</v>
      </c>
      <c r="G67" s="33">
        <v>0</v>
      </c>
    </row>
    <row r="68" spans="1:7" s="230" customFormat="1" ht="12" customHeight="1" x14ac:dyDescent="0.25">
      <c r="A68" s="230">
        <v>3</v>
      </c>
      <c r="C68" s="231"/>
      <c r="D68" s="184" t="s">
        <v>672</v>
      </c>
      <c r="E68" s="218" t="s">
        <v>673</v>
      </c>
      <c r="F68" s="32">
        <v>0</v>
      </c>
      <c r="G68" s="33">
        <v>0</v>
      </c>
    </row>
    <row r="69" spans="1:7" s="230" customFormat="1" ht="12" customHeight="1" x14ac:dyDescent="0.25">
      <c r="A69" s="230">
        <v>3</v>
      </c>
      <c r="C69" s="231"/>
      <c r="D69" s="184" t="s">
        <v>672</v>
      </c>
      <c r="E69" s="218" t="s">
        <v>668</v>
      </c>
      <c r="F69" s="32">
        <v>0</v>
      </c>
      <c r="G69" s="33">
        <v>0</v>
      </c>
    </row>
    <row r="70" spans="1:7" s="230" customFormat="1" ht="12" customHeight="1" x14ac:dyDescent="0.25">
      <c r="A70" s="230">
        <v>3</v>
      </c>
      <c r="C70" s="231"/>
      <c r="D70" s="183" t="s">
        <v>674</v>
      </c>
      <c r="E70" s="184" t="s">
        <v>675</v>
      </c>
      <c r="F70" s="32">
        <v>0</v>
      </c>
      <c r="G70" s="33">
        <v>0</v>
      </c>
    </row>
    <row r="71" spans="1:7" ht="12" customHeight="1" x14ac:dyDescent="0.25">
      <c r="A71" s="181">
        <v>3</v>
      </c>
      <c r="E71" s="176" t="s">
        <v>676</v>
      </c>
      <c r="F71" s="67">
        <f>SUM(F62:F70)</f>
        <v>0</v>
      </c>
      <c r="G71" s="68">
        <f>SUM(G62:G70)</f>
        <v>0</v>
      </c>
    </row>
    <row r="72" spans="1:7" ht="4.3499999999999996" customHeight="1" x14ac:dyDescent="0.25">
      <c r="A72" s="181">
        <v>3</v>
      </c>
      <c r="E72" s="176"/>
      <c r="F72" s="215"/>
      <c r="G72" s="216"/>
    </row>
    <row r="73" spans="1:7" s="230" customFormat="1" ht="12" customHeight="1" x14ac:dyDescent="0.25">
      <c r="A73" s="230">
        <v>3</v>
      </c>
      <c r="C73" s="231"/>
      <c r="D73" s="184"/>
      <c r="E73" s="46" t="s">
        <v>677</v>
      </c>
      <c r="F73" s="37"/>
      <c r="G73" s="215"/>
    </row>
    <row r="74" spans="1:7" s="230" customFormat="1" ht="53.4" customHeight="1" x14ac:dyDescent="0.25">
      <c r="C74" s="231"/>
      <c r="D74" s="217" t="s">
        <v>678</v>
      </c>
      <c r="E74" s="937" t="s">
        <v>679</v>
      </c>
      <c r="F74" s="980"/>
      <c r="G74" s="980"/>
    </row>
    <row r="75" spans="1:7" s="230" customFormat="1" ht="14.4" x14ac:dyDescent="0.25">
      <c r="C75" s="231"/>
      <c r="D75" s="217" t="s">
        <v>680</v>
      </c>
      <c r="E75" s="937" t="s">
        <v>681</v>
      </c>
      <c r="F75" s="980"/>
      <c r="G75" s="980"/>
    </row>
    <row r="76" spans="1:7" s="210" customFormat="1" ht="11.4" customHeight="1" x14ac:dyDescent="0.3">
      <c r="A76" s="230"/>
      <c r="B76" s="230"/>
      <c r="C76" s="231"/>
      <c r="D76" s="184"/>
      <c r="E76" s="38"/>
      <c r="F76" s="232"/>
      <c r="G76" s="232"/>
    </row>
    <row r="77" spans="1:7" s="233" customFormat="1" ht="12" customHeight="1" x14ac:dyDescent="0.25">
      <c r="A77" s="230">
        <v>3</v>
      </c>
      <c r="B77" s="230"/>
      <c r="C77" s="231"/>
      <c r="D77" s="217" t="s">
        <v>682</v>
      </c>
      <c r="E77" s="981" t="s">
        <v>683</v>
      </c>
      <c r="F77" s="981"/>
      <c r="G77" s="981"/>
    </row>
    <row r="78" spans="1:7" s="233" customFormat="1" ht="12" customHeight="1" x14ac:dyDescent="0.25">
      <c r="A78" s="230"/>
      <c r="B78" s="230"/>
      <c r="C78" s="231"/>
      <c r="D78" s="217"/>
      <c r="E78" s="25"/>
      <c r="F78" s="23" t="str">
        <f>Contents!F3</f>
        <v>20X2</v>
      </c>
      <c r="G78" s="24" t="str">
        <f>Contents!F4</f>
        <v>20X1</v>
      </c>
    </row>
    <row r="79" spans="1:7" s="233" customFormat="1" ht="12" customHeight="1" x14ac:dyDescent="0.25">
      <c r="A79" s="230"/>
      <c r="B79" s="230"/>
      <c r="C79" s="231"/>
      <c r="D79" s="217"/>
      <c r="E79" s="25"/>
      <c r="F79" s="200" t="s">
        <v>309</v>
      </c>
      <c r="G79" s="201" t="s">
        <v>309</v>
      </c>
    </row>
    <row r="80" spans="1:7" s="233" customFormat="1" ht="12" customHeight="1" x14ac:dyDescent="0.25">
      <c r="A80" s="230">
        <v>3</v>
      </c>
      <c r="B80" s="230"/>
      <c r="C80" s="231"/>
      <c r="D80" s="184"/>
      <c r="E80" s="60" t="s">
        <v>684</v>
      </c>
      <c r="F80" s="215">
        <v>0</v>
      </c>
      <c r="G80" s="234">
        <v>0</v>
      </c>
    </row>
    <row r="81" spans="1:7" s="233" customFormat="1" ht="12" customHeight="1" x14ac:dyDescent="0.25">
      <c r="A81" s="230">
        <v>3</v>
      </c>
      <c r="B81" s="230"/>
      <c r="C81" s="231"/>
      <c r="D81" s="184"/>
      <c r="E81" s="60" t="s">
        <v>685</v>
      </c>
      <c r="F81" s="215">
        <v>0</v>
      </c>
      <c r="G81" s="234">
        <v>0</v>
      </c>
    </row>
    <row r="82" spans="1:7" s="233" customFormat="1" ht="12" customHeight="1" x14ac:dyDescent="0.25">
      <c r="A82" s="230">
        <v>3</v>
      </c>
      <c r="B82" s="230"/>
      <c r="C82" s="231"/>
      <c r="D82" s="184"/>
      <c r="E82" s="60" t="s">
        <v>686</v>
      </c>
      <c r="F82" s="215">
        <v>0</v>
      </c>
      <c r="G82" s="234">
        <v>0</v>
      </c>
    </row>
    <row r="83" spans="1:7" s="233" customFormat="1" ht="12" customHeight="1" x14ac:dyDescent="0.25">
      <c r="A83" s="230">
        <v>3</v>
      </c>
      <c r="B83" s="230"/>
      <c r="C83" s="231"/>
      <c r="D83" s="184"/>
      <c r="E83" s="60" t="s">
        <v>687</v>
      </c>
      <c r="F83" s="215">
        <v>0</v>
      </c>
      <c r="G83" s="234">
        <v>0</v>
      </c>
    </row>
    <row r="84" spans="1:7" s="233" customFormat="1" ht="12" customHeight="1" x14ac:dyDescent="0.25">
      <c r="A84" s="230">
        <v>3</v>
      </c>
      <c r="B84" s="230"/>
      <c r="C84" s="231"/>
      <c r="D84" s="184"/>
      <c r="E84" s="60" t="s">
        <v>688</v>
      </c>
      <c r="F84" s="215">
        <v>0</v>
      </c>
      <c r="G84" s="234">
        <v>0</v>
      </c>
    </row>
    <row r="85" spans="1:7" s="233" customFormat="1" ht="12" customHeight="1" x14ac:dyDescent="0.25">
      <c r="A85" s="230">
        <v>3</v>
      </c>
      <c r="B85" s="230"/>
      <c r="C85" s="231"/>
      <c r="D85" s="184"/>
      <c r="E85" s="60" t="s">
        <v>689</v>
      </c>
      <c r="F85" s="71">
        <v>0</v>
      </c>
      <c r="G85" s="235">
        <v>0</v>
      </c>
    </row>
    <row r="86" spans="1:7" s="233" customFormat="1" ht="12" customHeight="1" x14ac:dyDescent="0.25">
      <c r="A86" s="230">
        <v>3</v>
      </c>
      <c r="B86" s="230"/>
      <c r="C86" s="231"/>
      <c r="D86" s="184"/>
      <c r="E86" s="22" t="s">
        <v>690</v>
      </c>
      <c r="F86" s="236">
        <f>SUM(F80:F85)</f>
        <v>0</v>
      </c>
      <c r="G86" s="237">
        <f>SUM(G80:G85)</f>
        <v>0</v>
      </c>
    </row>
    <row r="87" spans="1:7" s="233" customFormat="1" ht="12" customHeight="1" x14ac:dyDescent="0.25">
      <c r="A87" s="230"/>
      <c r="B87" s="230"/>
      <c r="C87" s="231"/>
      <c r="D87" s="184"/>
      <c r="E87" s="60" t="s">
        <v>691</v>
      </c>
      <c r="F87" s="215">
        <v>0</v>
      </c>
      <c r="G87" s="234">
        <v>0</v>
      </c>
    </row>
    <row r="88" spans="1:7" s="233" customFormat="1" ht="12" customHeight="1" x14ac:dyDescent="0.25">
      <c r="A88" s="230"/>
      <c r="B88" s="230"/>
      <c r="C88" s="231"/>
      <c r="D88" s="184"/>
      <c r="E88" s="60" t="s">
        <v>692</v>
      </c>
      <c r="F88" s="215">
        <v>0</v>
      </c>
      <c r="G88" s="234">
        <v>0</v>
      </c>
    </row>
    <row r="89" spans="1:7" s="233" customFormat="1" ht="12" customHeight="1" x14ac:dyDescent="0.25">
      <c r="A89" s="230"/>
      <c r="B89" s="230"/>
      <c r="C89" s="231"/>
      <c r="D89" s="184"/>
      <c r="E89" s="22" t="s">
        <v>693</v>
      </c>
      <c r="F89" s="67">
        <v>0</v>
      </c>
      <c r="G89" s="238">
        <v>0</v>
      </c>
    </row>
    <row r="90" spans="1:7" s="233" customFormat="1" ht="12" customHeight="1" x14ac:dyDescent="0.25">
      <c r="A90" s="230"/>
      <c r="B90" s="230"/>
      <c r="C90" s="231"/>
      <c r="D90" s="184"/>
      <c r="E90" s="22"/>
      <c r="F90" s="215"/>
      <c r="G90" s="216"/>
    </row>
    <row r="91" spans="1:7" s="230" customFormat="1" ht="12" customHeight="1" x14ac:dyDescent="0.25">
      <c r="A91" s="230">
        <v>3</v>
      </c>
      <c r="C91" s="231"/>
      <c r="D91" s="184"/>
      <c r="E91" s="46" t="s">
        <v>694</v>
      </c>
      <c r="F91" s="37"/>
      <c r="G91" s="215"/>
    </row>
    <row r="92" spans="1:7" s="230" customFormat="1" ht="48.75" customHeight="1" x14ac:dyDescent="0.25">
      <c r="C92" s="231"/>
      <c r="D92" s="217" t="s">
        <v>678</v>
      </c>
      <c r="E92" s="937" t="s">
        <v>679</v>
      </c>
      <c r="F92" s="980"/>
      <c r="G92" s="980"/>
    </row>
    <row r="93" spans="1:7" s="210" customFormat="1" ht="6" customHeight="1" x14ac:dyDescent="0.3">
      <c r="A93" s="230">
        <v>3</v>
      </c>
      <c r="B93" s="230"/>
      <c r="C93" s="231"/>
      <c r="D93" s="184"/>
      <c r="E93" s="38"/>
      <c r="F93" s="232"/>
      <c r="G93" s="232"/>
    </row>
    <row r="94" spans="1:7" s="233" customFormat="1" ht="12" customHeight="1" x14ac:dyDescent="0.25">
      <c r="A94" s="230">
        <v>3</v>
      </c>
      <c r="B94" s="230"/>
      <c r="C94" s="231"/>
      <c r="D94" s="217" t="s">
        <v>695</v>
      </c>
      <c r="E94" s="981" t="s">
        <v>696</v>
      </c>
      <c r="F94" s="981"/>
      <c r="G94" s="981"/>
    </row>
    <row r="95" spans="1:7" s="233" customFormat="1" ht="12" customHeight="1" x14ac:dyDescent="0.25">
      <c r="A95" s="230"/>
      <c r="B95" s="230"/>
      <c r="C95" s="231"/>
      <c r="D95" s="217"/>
      <c r="E95" s="25"/>
      <c r="F95" s="23" t="str">
        <f>Contents!F3</f>
        <v>20X2</v>
      </c>
      <c r="G95" s="24" t="str">
        <f>Contents!F4</f>
        <v>20X1</v>
      </c>
    </row>
    <row r="96" spans="1:7" s="233" customFormat="1" ht="12" customHeight="1" x14ac:dyDescent="0.25">
      <c r="A96" s="230"/>
      <c r="B96" s="230"/>
      <c r="C96" s="231"/>
      <c r="D96" s="217"/>
      <c r="E96" s="25"/>
      <c r="F96" s="200" t="s">
        <v>309</v>
      </c>
      <c r="G96" s="201" t="s">
        <v>309</v>
      </c>
    </row>
    <row r="97" spans="1:8" s="233" customFormat="1" ht="12" customHeight="1" x14ac:dyDescent="0.25">
      <c r="A97" s="230">
        <v>3</v>
      </c>
      <c r="B97" s="230"/>
      <c r="C97" s="231"/>
      <c r="D97" s="184"/>
      <c r="E97" s="60" t="s">
        <v>684</v>
      </c>
      <c r="F97" s="215">
        <v>0</v>
      </c>
      <c r="G97" s="215">
        <v>0</v>
      </c>
    </row>
    <row r="98" spans="1:8" s="233" customFormat="1" ht="12" customHeight="1" x14ac:dyDescent="0.25">
      <c r="A98" s="230">
        <v>3</v>
      </c>
      <c r="B98" s="230"/>
      <c r="C98" s="231"/>
      <c r="D98" s="184"/>
      <c r="E98" s="60" t="s">
        <v>685</v>
      </c>
      <c r="F98" s="215">
        <v>0</v>
      </c>
      <c r="G98" s="215">
        <v>0</v>
      </c>
    </row>
    <row r="99" spans="1:8" s="233" customFormat="1" ht="12" customHeight="1" x14ac:dyDescent="0.25">
      <c r="A99" s="230">
        <v>3</v>
      </c>
      <c r="B99" s="230"/>
      <c r="C99" s="231"/>
      <c r="D99" s="184"/>
      <c r="E99" s="60" t="s">
        <v>686</v>
      </c>
      <c r="F99" s="215">
        <v>0</v>
      </c>
      <c r="G99" s="215">
        <v>0</v>
      </c>
    </row>
    <row r="100" spans="1:8" s="233" customFormat="1" ht="12" customHeight="1" x14ac:dyDescent="0.25">
      <c r="A100" s="230">
        <v>3</v>
      </c>
      <c r="B100" s="230"/>
      <c r="C100" s="231"/>
      <c r="D100" s="184"/>
      <c r="E100" s="60" t="s">
        <v>687</v>
      </c>
      <c r="F100" s="215">
        <v>0</v>
      </c>
      <c r="G100" s="215">
        <v>0</v>
      </c>
    </row>
    <row r="101" spans="1:8" s="233" customFormat="1" ht="12" customHeight="1" x14ac:dyDescent="0.25">
      <c r="A101" s="230">
        <v>3</v>
      </c>
      <c r="B101" s="230"/>
      <c r="C101" s="231"/>
      <c r="D101" s="184"/>
      <c r="E101" s="60" t="s">
        <v>688</v>
      </c>
      <c r="F101" s="215">
        <v>0</v>
      </c>
      <c r="G101" s="215">
        <v>0</v>
      </c>
    </row>
    <row r="102" spans="1:8" s="233" customFormat="1" ht="12" customHeight="1" x14ac:dyDescent="0.25">
      <c r="A102" s="230">
        <v>3</v>
      </c>
      <c r="B102" s="230"/>
      <c r="C102" s="231"/>
      <c r="D102" s="184"/>
      <c r="E102" s="60" t="s">
        <v>689</v>
      </c>
      <c r="F102" s="71">
        <v>0</v>
      </c>
      <c r="G102" s="71">
        <v>0</v>
      </c>
    </row>
    <row r="103" spans="1:8" s="233" customFormat="1" ht="12" customHeight="1" x14ac:dyDescent="0.25">
      <c r="A103" s="230">
        <v>3</v>
      </c>
      <c r="B103" s="230"/>
      <c r="C103" s="231"/>
      <c r="D103" s="184"/>
      <c r="E103" s="22" t="s">
        <v>690</v>
      </c>
      <c r="F103" s="67">
        <f>SUM(F97:F102)</f>
        <v>0</v>
      </c>
      <c r="G103" s="67">
        <f>SUM(G97:G102)</f>
        <v>0</v>
      </c>
    </row>
    <row r="104" spans="1:8" s="210" customFormat="1" ht="6" customHeight="1" x14ac:dyDescent="0.3">
      <c r="A104" s="230">
        <v>3</v>
      </c>
      <c r="B104" s="230"/>
      <c r="C104" s="231"/>
      <c r="D104" s="184"/>
      <c r="E104" s="38"/>
      <c r="F104" s="232"/>
      <c r="G104" s="232"/>
    </row>
    <row r="105" spans="1:8" ht="23.4" customHeight="1" x14ac:dyDescent="0.25">
      <c r="A105" s="181">
        <v>3</v>
      </c>
      <c r="D105" s="217" t="s">
        <v>592</v>
      </c>
      <c r="E105" s="976" t="s">
        <v>697</v>
      </c>
      <c r="F105" s="978"/>
      <c r="G105" s="978"/>
      <c r="H105" s="29"/>
    </row>
    <row r="106" spans="1:8" ht="12" customHeight="1" x14ac:dyDescent="0.25">
      <c r="A106" s="181">
        <v>3</v>
      </c>
      <c r="E106" s="239"/>
      <c r="F106" s="240"/>
      <c r="G106" s="241"/>
    </row>
    <row r="107" spans="1:8" ht="12.75" customHeight="1" x14ac:dyDescent="0.25">
      <c r="A107" s="181">
        <v>3</v>
      </c>
      <c r="E107" s="177"/>
      <c r="F107" s="23" t="str">
        <f>Contents!F3</f>
        <v>20X2</v>
      </c>
      <c r="G107" s="24" t="str">
        <f>Contents!F4</f>
        <v>20X1</v>
      </c>
    </row>
    <row r="108" spans="1:8" ht="12.75" customHeight="1" thickBot="1" x14ac:dyDescent="0.3">
      <c r="A108" s="181">
        <v>3</v>
      </c>
      <c r="E108" s="192"/>
      <c r="F108" s="193" t="s">
        <v>309</v>
      </c>
      <c r="G108" s="194" t="s">
        <v>309</v>
      </c>
    </row>
    <row r="109" spans="1:8" ht="12" customHeight="1" x14ac:dyDescent="0.25">
      <c r="A109" s="181">
        <v>3</v>
      </c>
      <c r="B109" s="181" t="s">
        <v>250</v>
      </c>
      <c r="C109" s="182">
        <v>23</v>
      </c>
      <c r="D109" s="227"/>
      <c r="E109" s="196" t="str">
        <f ca="1">INDEX(TBLStructure[Full Note Title],MATCH(C109,TBLStructure[Model Reference],0))</f>
        <v>1.2F: Other revenue</v>
      </c>
      <c r="F109" s="39"/>
      <c r="G109" s="40"/>
    </row>
    <row r="110" spans="1:8" ht="12" customHeight="1" x14ac:dyDescent="0.25">
      <c r="A110" s="181">
        <v>3</v>
      </c>
      <c r="D110" s="227"/>
      <c r="E110" s="183" t="s">
        <v>698</v>
      </c>
      <c r="F110" s="28">
        <v>0</v>
      </c>
      <c r="G110" s="29">
        <v>0</v>
      </c>
    </row>
    <row r="111" spans="1:8" ht="12" customHeight="1" x14ac:dyDescent="0.25">
      <c r="A111" s="181">
        <v>3</v>
      </c>
      <c r="D111" s="184" t="s">
        <v>699</v>
      </c>
      <c r="E111" s="183" t="s">
        <v>700</v>
      </c>
      <c r="F111" s="28"/>
      <c r="G111" s="29"/>
    </row>
    <row r="112" spans="1:8" ht="12" customHeight="1" x14ac:dyDescent="0.25">
      <c r="A112" s="181">
        <v>1</v>
      </c>
      <c r="D112" s="4" t="s">
        <v>701</v>
      </c>
      <c r="E112" s="218" t="s">
        <v>702</v>
      </c>
      <c r="F112" s="28">
        <v>0</v>
      </c>
      <c r="G112" s="29">
        <v>0</v>
      </c>
    </row>
    <row r="113" spans="1:8" ht="12" customHeight="1" x14ac:dyDescent="0.25">
      <c r="A113" s="181">
        <v>3</v>
      </c>
      <c r="E113" s="218" t="s">
        <v>703</v>
      </c>
      <c r="F113" s="28">
        <v>0</v>
      </c>
      <c r="G113" s="29">
        <v>0</v>
      </c>
    </row>
    <row r="114" spans="1:8" ht="12" customHeight="1" x14ac:dyDescent="0.25">
      <c r="A114" s="181">
        <v>3</v>
      </c>
      <c r="E114" s="176" t="s">
        <v>704</v>
      </c>
      <c r="F114" s="35">
        <f>SUM(F110:F113)</f>
        <v>0</v>
      </c>
      <c r="G114" s="36">
        <f>SUM(G110:G113)</f>
        <v>0</v>
      </c>
    </row>
    <row r="115" spans="1:8" ht="12" customHeight="1" x14ac:dyDescent="0.25">
      <c r="E115" s="176"/>
      <c r="F115" s="39"/>
      <c r="G115" s="40"/>
    </row>
    <row r="116" spans="1:8" s="1" customFormat="1" ht="33.6" customHeight="1" x14ac:dyDescent="0.25">
      <c r="C116" s="195"/>
      <c r="D116" s="217" t="s">
        <v>705</v>
      </c>
      <c r="E116" s="928" t="s">
        <v>706</v>
      </c>
      <c r="F116" s="928"/>
      <c r="G116" s="928"/>
      <c r="H116" s="177"/>
    </row>
    <row r="117" spans="1:8" s="1" customFormat="1" ht="13.8" x14ac:dyDescent="0.25">
      <c r="C117" s="195"/>
      <c r="D117" s="4"/>
    </row>
    <row r="118" spans="1:8" s="1" customFormat="1" ht="13.8" x14ac:dyDescent="0.25">
      <c r="C118" s="195"/>
      <c r="D118" s="184" t="s">
        <v>699</v>
      </c>
    </row>
    <row r="119" spans="1:8" s="1" customFormat="1" ht="13.8" x14ac:dyDescent="0.25">
      <c r="C119" s="195"/>
      <c r="D119" s="4"/>
    </row>
    <row r="120" spans="1:8" s="1" customFormat="1" ht="13.8" x14ac:dyDescent="0.25">
      <c r="C120" s="195"/>
      <c r="D120" s="4"/>
    </row>
    <row r="121" spans="1:8" s="1" customFormat="1" ht="13.8" x14ac:dyDescent="0.25">
      <c r="C121" s="195"/>
      <c r="D121" s="4"/>
    </row>
    <row r="122" spans="1:8" ht="69" customHeight="1" x14ac:dyDescent="0.25">
      <c r="A122" s="181">
        <v>3</v>
      </c>
      <c r="E122" s="176"/>
      <c r="F122" s="39"/>
      <c r="G122" s="40"/>
    </row>
    <row r="123" spans="1:8" ht="12" customHeight="1" x14ac:dyDescent="0.25">
      <c r="A123" s="181">
        <v>3</v>
      </c>
      <c r="E123" s="226" t="s">
        <v>268</v>
      </c>
      <c r="F123" s="39"/>
      <c r="G123" s="40"/>
    </row>
    <row r="124" spans="1:8" ht="7.95" customHeight="1" x14ac:dyDescent="0.25">
      <c r="A124" s="181">
        <v>3</v>
      </c>
      <c r="E124" s="177"/>
      <c r="F124" s="39"/>
      <c r="G124" s="40"/>
    </row>
    <row r="125" spans="1:8" ht="12" customHeight="1" x14ac:dyDescent="0.25">
      <c r="A125" s="181">
        <v>3</v>
      </c>
      <c r="B125" s="181" t="s">
        <v>250</v>
      </c>
      <c r="C125" s="182">
        <v>24</v>
      </c>
      <c r="D125" s="184" t="s">
        <v>620</v>
      </c>
      <c r="E125" s="196" t="str">
        <f ca="1">INDEX(TBLStructure[Full Note Title],MATCH(C125,TBLStructure[Model Reference],0))</f>
        <v>1.2G: Foreign exchange gains</v>
      </c>
      <c r="F125" s="198"/>
      <c r="G125" s="219"/>
    </row>
    <row r="126" spans="1:8" ht="12" customHeight="1" x14ac:dyDescent="0.25">
      <c r="A126" s="181">
        <v>3</v>
      </c>
      <c r="E126" s="183" t="s">
        <v>621</v>
      </c>
      <c r="F126" s="28">
        <v>0</v>
      </c>
      <c r="G126" s="29">
        <v>0</v>
      </c>
    </row>
    <row r="127" spans="1:8" ht="12" customHeight="1" x14ac:dyDescent="0.25">
      <c r="A127" s="181">
        <v>3</v>
      </c>
      <c r="E127" s="183" t="s">
        <v>622</v>
      </c>
      <c r="F127" s="28">
        <v>0</v>
      </c>
      <c r="G127" s="29">
        <v>0</v>
      </c>
    </row>
    <row r="128" spans="1:8" ht="12" customHeight="1" x14ac:dyDescent="0.25">
      <c r="A128" s="181">
        <v>3</v>
      </c>
      <c r="E128" s="176" t="s">
        <v>707</v>
      </c>
      <c r="F128" s="35">
        <f>SUM(F125:F127)</f>
        <v>0</v>
      </c>
      <c r="G128" s="36">
        <f>SUM(G125:G127)</f>
        <v>0</v>
      </c>
    </row>
    <row r="129" spans="1:7" x14ac:dyDescent="0.25">
      <c r="A129" s="181">
        <v>3</v>
      </c>
      <c r="E129" s="177"/>
      <c r="F129" s="28"/>
      <c r="G129" s="29"/>
    </row>
    <row r="130" spans="1:7" ht="12" customHeight="1" x14ac:dyDescent="0.25">
      <c r="A130" s="181">
        <v>3</v>
      </c>
      <c r="B130" s="181" t="s">
        <v>250</v>
      </c>
      <c r="C130" s="182">
        <v>25</v>
      </c>
      <c r="D130" s="184" t="s">
        <v>270</v>
      </c>
      <c r="E130" s="196" t="str">
        <f ca="1">INDEX(TBLStructure[Full Note Title],MATCH(C130,TBLStructure[Model Reference],0))</f>
        <v>1.2H: Reversal of write-downs and impairments</v>
      </c>
      <c r="F130" s="28"/>
      <c r="G130" s="29"/>
    </row>
    <row r="131" spans="1:7" ht="12" customHeight="1" x14ac:dyDescent="0.25">
      <c r="A131" s="181">
        <v>3</v>
      </c>
      <c r="E131" s="183" t="s">
        <v>708</v>
      </c>
      <c r="F131" s="28">
        <v>0</v>
      </c>
      <c r="G131" s="29">
        <v>0</v>
      </c>
    </row>
    <row r="132" spans="1:7" ht="12" customHeight="1" x14ac:dyDescent="0.25">
      <c r="A132" s="181">
        <v>3</v>
      </c>
      <c r="E132" s="183" t="s">
        <v>709</v>
      </c>
      <c r="F132" s="28">
        <v>0</v>
      </c>
      <c r="G132" s="29">
        <v>0</v>
      </c>
    </row>
    <row r="133" spans="1:7" ht="12" customHeight="1" x14ac:dyDescent="0.25">
      <c r="A133" s="181">
        <v>3</v>
      </c>
      <c r="E133" s="176" t="s">
        <v>710</v>
      </c>
      <c r="F133" s="35">
        <f>SUM(F130:F132)</f>
        <v>0</v>
      </c>
      <c r="G133" s="36">
        <f>SUM(G130:G132)</f>
        <v>0</v>
      </c>
    </row>
    <row r="134" spans="1:7" x14ac:dyDescent="0.25">
      <c r="A134" s="181">
        <v>3</v>
      </c>
      <c r="E134" s="220"/>
      <c r="F134" s="28"/>
      <c r="G134" s="29"/>
    </row>
    <row r="135" spans="1:7" ht="12.75" customHeight="1" x14ac:dyDescent="0.25">
      <c r="A135" s="181">
        <v>3</v>
      </c>
      <c r="E135" s="177"/>
      <c r="F135" s="23" t="str">
        <f>Contents!F3</f>
        <v>20X2</v>
      </c>
      <c r="G135" s="24" t="str">
        <f>Contents!F4</f>
        <v>20X1</v>
      </c>
    </row>
    <row r="136" spans="1:7" ht="12.75" customHeight="1" thickBot="1" x14ac:dyDescent="0.3">
      <c r="A136" s="181">
        <v>3</v>
      </c>
      <c r="E136" s="192"/>
      <c r="F136" s="193" t="s">
        <v>309</v>
      </c>
      <c r="G136" s="194" t="s">
        <v>309</v>
      </c>
    </row>
    <row r="137" spans="1:7" ht="12" customHeight="1" x14ac:dyDescent="0.25">
      <c r="A137" s="181">
        <v>3</v>
      </c>
      <c r="B137" s="181" t="s">
        <v>250</v>
      </c>
      <c r="C137" s="182">
        <v>26</v>
      </c>
      <c r="E137" s="196" t="str">
        <f ca="1">INDEX(TBLStructure[Full Note Title],MATCH(C137,TBLStructure[Model Reference],0))</f>
        <v>1.2I: Other gains</v>
      </c>
      <c r="F137" s="28"/>
      <c r="G137" s="29"/>
    </row>
    <row r="138" spans="1:7" ht="12" customHeight="1" x14ac:dyDescent="0.25">
      <c r="A138" s="181">
        <v>3</v>
      </c>
      <c r="D138" s="184" t="s">
        <v>711</v>
      </c>
      <c r="E138" s="50" t="s">
        <v>712</v>
      </c>
      <c r="F138" s="28">
        <v>0</v>
      </c>
      <c r="G138" s="29">
        <v>0</v>
      </c>
    </row>
    <row r="139" spans="1:7" ht="12" customHeight="1" x14ac:dyDescent="0.25">
      <c r="A139" s="181">
        <v>3</v>
      </c>
      <c r="D139" s="184" t="s">
        <v>699</v>
      </c>
      <c r="E139" s="183" t="s">
        <v>700</v>
      </c>
    </row>
    <row r="140" spans="1:7" ht="12" customHeight="1" x14ac:dyDescent="0.25">
      <c r="A140" s="181">
        <v>3</v>
      </c>
      <c r="E140" s="242" t="s">
        <v>713</v>
      </c>
      <c r="F140" s="28">
        <v>0</v>
      </c>
      <c r="G140" s="29">
        <v>0</v>
      </c>
    </row>
    <row r="141" spans="1:7" s="230" customFormat="1" ht="12" customHeight="1" x14ac:dyDescent="0.25">
      <c r="C141" s="231"/>
      <c r="D141" s="184" t="s">
        <v>714</v>
      </c>
      <c r="E141" s="183" t="s">
        <v>715</v>
      </c>
      <c r="F141" s="32">
        <v>0</v>
      </c>
      <c r="G141" s="33">
        <v>0</v>
      </c>
    </row>
    <row r="142" spans="1:7" ht="12" customHeight="1" x14ac:dyDescent="0.25">
      <c r="A142" s="181">
        <v>3</v>
      </c>
      <c r="E142" s="183" t="s">
        <v>716</v>
      </c>
      <c r="F142" s="32">
        <v>0</v>
      </c>
      <c r="G142" s="33">
        <v>0</v>
      </c>
    </row>
    <row r="143" spans="1:7" ht="12" customHeight="1" x14ac:dyDescent="0.25">
      <c r="A143" s="181">
        <v>3</v>
      </c>
      <c r="E143" s="183" t="s">
        <v>408</v>
      </c>
      <c r="F143" s="32">
        <v>0</v>
      </c>
      <c r="G143" s="33">
        <v>0</v>
      </c>
    </row>
    <row r="144" spans="1:7" ht="12" customHeight="1" x14ac:dyDescent="0.25">
      <c r="A144" s="181">
        <v>3</v>
      </c>
      <c r="E144" s="176" t="s">
        <v>717</v>
      </c>
      <c r="F144" s="67">
        <f>SUM(F137:F143)</f>
        <v>0</v>
      </c>
      <c r="G144" s="68">
        <f>SUM(G137:G143)</f>
        <v>0</v>
      </c>
    </row>
    <row r="145" spans="1:8" s="230" customFormat="1" ht="6" customHeight="1" x14ac:dyDescent="0.3">
      <c r="A145" s="230">
        <v>3</v>
      </c>
      <c r="C145" s="231"/>
      <c r="D145" s="184"/>
      <c r="E145" s="38"/>
      <c r="F145" s="232"/>
      <c r="G145" s="232"/>
    </row>
    <row r="146" spans="1:8" ht="23.4" customHeight="1" x14ac:dyDescent="0.25">
      <c r="A146" s="181">
        <v>3</v>
      </c>
      <c r="D146" s="217" t="s">
        <v>592</v>
      </c>
      <c r="E146" s="976" t="s">
        <v>718</v>
      </c>
      <c r="F146" s="978"/>
      <c r="G146" s="978"/>
      <c r="H146" s="33"/>
    </row>
    <row r="147" spans="1:8" x14ac:dyDescent="0.25">
      <c r="A147" s="181">
        <v>3</v>
      </c>
      <c r="E147" s="176"/>
      <c r="F147" s="39"/>
      <c r="G147" s="40"/>
    </row>
    <row r="148" spans="1:8" ht="103.2" customHeight="1" x14ac:dyDescent="0.25">
      <c r="A148" s="181">
        <v>3</v>
      </c>
      <c r="E148" s="176"/>
      <c r="F148" s="39"/>
      <c r="G148" s="40"/>
    </row>
    <row r="149" spans="1:8" ht="12" customHeight="1" x14ac:dyDescent="0.25">
      <c r="A149" s="181">
        <v>3</v>
      </c>
      <c r="B149" s="181" t="s">
        <v>250</v>
      </c>
      <c r="C149" s="182">
        <v>27</v>
      </c>
      <c r="E149" s="196" t="str">
        <f ca="1">INDEX(TBLStructure[Full Note Title],MATCH(C149,TBLStructure[Model Reference],0))</f>
        <v>1.2J: Revenue from Government</v>
      </c>
      <c r="F149" s="176"/>
      <c r="G149" s="201"/>
    </row>
    <row r="150" spans="1:8" ht="12" customHeight="1" x14ac:dyDescent="0.25">
      <c r="A150" s="181">
        <v>3</v>
      </c>
      <c r="E150" s="177" t="s">
        <v>168</v>
      </c>
      <c r="F150" s="200"/>
      <c r="G150" s="201"/>
    </row>
    <row r="151" spans="1:8" ht="12" customHeight="1" x14ac:dyDescent="0.25">
      <c r="A151" s="181">
        <v>3</v>
      </c>
      <c r="E151" s="209" t="s">
        <v>719</v>
      </c>
      <c r="F151" s="28">
        <v>0</v>
      </c>
      <c r="G151" s="29">
        <v>0</v>
      </c>
    </row>
    <row r="152" spans="1:8" ht="12" customHeight="1" x14ac:dyDescent="0.25">
      <c r="A152" s="181">
        <v>3</v>
      </c>
      <c r="E152" s="209" t="s">
        <v>720</v>
      </c>
      <c r="F152" s="28">
        <v>0</v>
      </c>
      <c r="G152" s="29">
        <v>0</v>
      </c>
    </row>
    <row r="153" spans="1:8" ht="12" customHeight="1" x14ac:dyDescent="0.25">
      <c r="A153" s="181">
        <v>3</v>
      </c>
      <c r="E153" s="209" t="s">
        <v>408</v>
      </c>
      <c r="F153" s="28">
        <v>0</v>
      </c>
      <c r="G153" s="29">
        <v>0</v>
      </c>
    </row>
    <row r="154" spans="1:8" ht="12" customHeight="1" x14ac:dyDescent="0.25">
      <c r="A154" s="181">
        <v>3</v>
      </c>
      <c r="E154" s="50" t="s">
        <v>721</v>
      </c>
      <c r="F154" s="28">
        <v>0</v>
      </c>
      <c r="G154" s="29">
        <v>0</v>
      </c>
    </row>
    <row r="155" spans="1:8" ht="12" customHeight="1" x14ac:dyDescent="0.25">
      <c r="A155" s="181">
        <v>3</v>
      </c>
      <c r="E155" s="50" t="s">
        <v>722</v>
      </c>
      <c r="F155" s="222"/>
      <c r="G155" s="222"/>
    </row>
    <row r="156" spans="1:8" ht="12" customHeight="1" x14ac:dyDescent="0.25">
      <c r="A156" s="181">
        <v>3</v>
      </c>
      <c r="E156" s="209" t="s">
        <v>723</v>
      </c>
      <c r="F156" s="28">
        <v>0</v>
      </c>
      <c r="G156" s="29">
        <v>0</v>
      </c>
    </row>
    <row r="157" spans="1:8" ht="12" customHeight="1" x14ac:dyDescent="0.25">
      <c r="A157" s="181">
        <v>3</v>
      </c>
      <c r="E157" s="209" t="s">
        <v>408</v>
      </c>
      <c r="F157" s="28">
        <v>0</v>
      </c>
      <c r="G157" s="29">
        <v>0</v>
      </c>
    </row>
    <row r="158" spans="1:8" ht="12" customHeight="1" x14ac:dyDescent="0.25">
      <c r="A158" s="181">
        <v>3</v>
      </c>
      <c r="E158" s="176" t="s">
        <v>724</v>
      </c>
      <c r="F158" s="35">
        <f>SUM(F150:F157)</f>
        <v>0</v>
      </c>
      <c r="G158" s="36">
        <f>SUM(G150:G157)</f>
        <v>0</v>
      </c>
    </row>
    <row r="159" spans="1:8" ht="7.2" customHeight="1" x14ac:dyDescent="0.25">
      <c r="A159" s="181">
        <v>3</v>
      </c>
    </row>
    <row r="160" spans="1:8" ht="156" customHeight="1" x14ac:dyDescent="0.25">
      <c r="A160" s="181">
        <v>3</v>
      </c>
    </row>
    <row r="161" spans="1:7" ht="12" customHeight="1" x14ac:dyDescent="0.25">
      <c r="A161" s="181">
        <v>3</v>
      </c>
      <c r="B161" s="181" t="s">
        <v>250</v>
      </c>
      <c r="C161" s="182">
        <v>164</v>
      </c>
      <c r="E161" s="196" t="str">
        <f ca="1">INDEX(TBLStructure[Full Note Title],MATCH(C161,TBLStructure[Model Reference],0))</f>
        <v>1.2K: Unsatisfied obligations</v>
      </c>
      <c r="F161" s="176"/>
      <c r="G161" s="201"/>
    </row>
    <row r="162" spans="1:7" ht="29.25" customHeight="1" x14ac:dyDescent="0.25">
      <c r="D162" s="177" t="s">
        <v>725</v>
      </c>
      <c r="E162" s="928" t="s">
        <v>726</v>
      </c>
      <c r="F162" s="928"/>
      <c r="G162" s="928"/>
    </row>
    <row r="163" spans="1:7" ht="33.6" customHeight="1" x14ac:dyDescent="0.25">
      <c r="D163" s="177" t="s">
        <v>727</v>
      </c>
      <c r="E163" s="928" t="s">
        <v>728</v>
      </c>
      <c r="F163" s="928"/>
      <c r="G163" s="928"/>
    </row>
    <row r="164" spans="1:7" x14ac:dyDescent="0.25">
      <c r="A164" s="181">
        <v>3</v>
      </c>
    </row>
  </sheetData>
  <mergeCells count="12">
    <mergeCell ref="E163:G163"/>
    <mergeCell ref="B1:C1"/>
    <mergeCell ref="E14:G14"/>
    <mergeCell ref="E74:G74"/>
    <mergeCell ref="E75:G75"/>
    <mergeCell ref="E77:G77"/>
    <mergeCell ref="E92:G92"/>
    <mergeCell ref="E94:G94"/>
    <mergeCell ref="E105:G105"/>
    <mergeCell ref="E116:G116"/>
    <mergeCell ref="E146:G146"/>
    <mergeCell ref="E162:G162"/>
  </mergeCells>
  <printOptions horizontalCentered="1"/>
  <pageMargins left="0.23622047244094491" right="0.23622047244094491" top="0.74803149606299213" bottom="0.74803149606299213" header="0.31496062992125984" footer="0.31496062992125984"/>
  <pageSetup paperSize="9" fitToHeight="0" orientation="portrait" r:id="rId1"/>
  <rowBreaks count="4" manualBreakCount="4">
    <brk id="31" max="16383" man="1"/>
    <brk id="36" max="6" man="1"/>
    <brk id="90" max="6" man="1"/>
    <brk id="134" max="6"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A17A-36EE-481B-B3CC-C2C7BD055199}">
  <sheetPr codeName="Sheet55">
    <tabColor theme="9" tint="0.79998168889431442"/>
  </sheetPr>
  <dimension ref="A1:G51"/>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8.6640625" style="1" hidden="1" customWidth="1"/>
    <col min="2" max="2" width="4.33203125" style="1" hidden="1" customWidth="1"/>
    <col min="3" max="3" width="4.6640625" style="195" hidden="1" customWidth="1"/>
    <col min="4" max="4" width="11.44140625" style="4" customWidth="1"/>
    <col min="5" max="5" width="54" style="1" customWidth="1"/>
    <col min="6" max="7" width="14.6640625" style="1" customWidth="1"/>
    <col min="8" max="16384" width="9.33203125" style="1"/>
  </cols>
  <sheetData>
    <row r="1" spans="1:7" x14ac:dyDescent="0.25">
      <c r="A1" s="1" t="s">
        <v>0</v>
      </c>
      <c r="B1" s="977" t="s">
        <v>249</v>
      </c>
      <c r="C1" s="977"/>
    </row>
    <row r="2" spans="1:7" x14ac:dyDescent="0.25">
      <c r="A2" s="1">
        <v>1</v>
      </c>
      <c r="B2" s="181" t="s">
        <v>560</v>
      </c>
      <c r="C2" s="182">
        <v>28</v>
      </c>
      <c r="E2" s="190" t="s">
        <v>95</v>
      </c>
      <c r="F2" s="190"/>
      <c r="G2" s="190"/>
    </row>
    <row r="3" spans="1:7" x14ac:dyDescent="0.25">
      <c r="A3" s="1">
        <v>1</v>
      </c>
      <c r="E3" s="191"/>
      <c r="F3" s="184"/>
      <c r="G3" s="243"/>
    </row>
    <row r="4" spans="1:7" x14ac:dyDescent="0.25">
      <c r="A4" s="1">
        <v>1</v>
      </c>
      <c r="E4" s="177"/>
      <c r="F4" s="23" t="str">
        <f>Contents!F3</f>
        <v>20X2</v>
      </c>
      <c r="G4" s="24" t="str">
        <f>Contents!F4</f>
        <v>20X1</v>
      </c>
    </row>
    <row r="5" spans="1:7" ht="14.4" thickBot="1" x14ac:dyDescent="0.3">
      <c r="A5" s="1">
        <v>1</v>
      </c>
      <c r="D5" s="244"/>
      <c r="E5" s="192"/>
      <c r="F5" s="193" t="s">
        <v>309</v>
      </c>
      <c r="G5" s="194" t="s">
        <v>309</v>
      </c>
    </row>
    <row r="6" spans="1:7" ht="8.6999999999999993" customHeight="1" x14ac:dyDescent="0.25">
      <c r="A6" s="1">
        <v>1</v>
      </c>
      <c r="E6" s="184"/>
      <c r="F6" s="184"/>
      <c r="G6" s="184"/>
    </row>
    <row r="7" spans="1:7" x14ac:dyDescent="0.25">
      <c r="A7" s="1">
        <v>1</v>
      </c>
      <c r="B7" s="1" t="s">
        <v>250</v>
      </c>
      <c r="C7" s="195">
        <v>28</v>
      </c>
      <c r="D7" s="4" t="s">
        <v>303</v>
      </c>
      <c r="E7" s="196" t="s">
        <v>729</v>
      </c>
      <c r="F7" s="200"/>
      <c r="G7" s="201"/>
    </row>
    <row r="8" spans="1:7" x14ac:dyDescent="0.25">
      <c r="A8" s="1">
        <v>1</v>
      </c>
      <c r="E8" s="177" t="s">
        <v>730</v>
      </c>
      <c r="F8" s="32">
        <v>0</v>
      </c>
      <c r="G8" s="33">
        <v>0</v>
      </c>
    </row>
    <row r="9" spans="1:7" x14ac:dyDescent="0.25">
      <c r="A9" s="1">
        <v>1</v>
      </c>
      <c r="E9" s="176" t="s">
        <v>731</v>
      </c>
      <c r="F9" s="35">
        <f>SUM(F7:F8)</f>
        <v>0</v>
      </c>
      <c r="G9" s="36">
        <f>SUM(G7:G8)</f>
        <v>0</v>
      </c>
    </row>
    <row r="10" spans="1:7" x14ac:dyDescent="0.25">
      <c r="A10" s="1">
        <v>1</v>
      </c>
      <c r="E10" s="176"/>
      <c r="F10" s="39"/>
      <c r="G10" s="40"/>
    </row>
    <row r="11" spans="1:7" ht="27" customHeight="1" x14ac:dyDescent="0.25">
      <c r="A11" s="1">
        <v>1</v>
      </c>
      <c r="E11" s="982" t="s">
        <v>732</v>
      </c>
      <c r="F11" s="978"/>
      <c r="G11" s="978"/>
    </row>
    <row r="12" spans="1:7" x14ac:dyDescent="0.25">
      <c r="A12" s="1">
        <v>1</v>
      </c>
    </row>
    <row r="13" spans="1:7" x14ac:dyDescent="0.25">
      <c r="A13" s="1">
        <v>1</v>
      </c>
      <c r="B13" s="1" t="s">
        <v>250</v>
      </c>
      <c r="C13" s="195">
        <v>29</v>
      </c>
      <c r="D13" s="4" t="s">
        <v>733</v>
      </c>
      <c r="E13" s="196" t="s">
        <v>734</v>
      </c>
      <c r="F13" s="200"/>
      <c r="G13" s="201"/>
    </row>
    <row r="14" spans="1:7" x14ac:dyDescent="0.25">
      <c r="A14" s="1">
        <v>1</v>
      </c>
      <c r="E14" s="177" t="s">
        <v>730</v>
      </c>
      <c r="F14" s="32">
        <v>0</v>
      </c>
      <c r="G14" s="33">
        <v>0</v>
      </c>
    </row>
    <row r="15" spans="1:7" x14ac:dyDescent="0.25">
      <c r="A15" s="1">
        <v>1</v>
      </c>
      <c r="E15" s="176" t="s">
        <v>735</v>
      </c>
      <c r="F15" s="35">
        <f>SUM(F13:F14)</f>
        <v>0</v>
      </c>
      <c r="G15" s="36">
        <f>SUM(G13:G14)</f>
        <v>0</v>
      </c>
    </row>
    <row r="16" spans="1:7" x14ac:dyDescent="0.25">
      <c r="A16" s="1">
        <v>1</v>
      </c>
    </row>
    <row r="48" spans="4:4" x14ac:dyDescent="0.25">
      <c r="D48" s="10"/>
    </row>
    <row r="51" spans="4:4" x14ac:dyDescent="0.25">
      <c r="D51" s="10"/>
    </row>
  </sheetData>
  <mergeCells count="2">
    <mergeCell ref="B1:C1"/>
    <mergeCell ref="E11:G11"/>
  </mergeCells>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7E648-8297-4DCC-92CD-5C087D18A119}">
  <sheetPr codeName="Sheet33">
    <tabColor theme="9" tint="0.79998168889431442"/>
  </sheetPr>
  <dimension ref="A1:I940"/>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5.5546875" style="181" hidden="1" customWidth="1"/>
    <col min="2" max="2" width="4.33203125" style="181" hidden="1" customWidth="1"/>
    <col min="3" max="3" width="5.33203125" style="182" hidden="1" customWidth="1"/>
    <col min="4" max="4" width="15.33203125" style="184" customWidth="1"/>
    <col min="5" max="5" width="58.33203125" style="184" customWidth="1"/>
    <col min="6" max="7" width="11.33203125" style="184" customWidth="1"/>
    <col min="8" max="9670" width="9.109375" style="181"/>
    <col min="9671" max="9671" width="9.33203125" style="181" customWidth="1"/>
    <col min="9672" max="16384" width="9.109375" style="181"/>
  </cols>
  <sheetData>
    <row r="1" spans="1:9" x14ac:dyDescent="0.25">
      <c r="A1" s="181" t="s">
        <v>0</v>
      </c>
      <c r="D1" s="183" t="s">
        <v>559</v>
      </c>
    </row>
    <row r="2" spans="1:9" ht="18.600000000000001" x14ac:dyDescent="0.25">
      <c r="A2" s="181">
        <v>3</v>
      </c>
      <c r="B2" s="977" t="s">
        <v>249</v>
      </c>
      <c r="C2" s="977"/>
      <c r="D2" s="186"/>
      <c r="E2" s="187"/>
      <c r="F2" s="187"/>
      <c r="G2" s="187"/>
      <c r="H2" s="188"/>
      <c r="I2" s="188"/>
    </row>
    <row r="3" spans="1:9" ht="34.5" customHeight="1" x14ac:dyDescent="0.25">
      <c r="A3" s="181">
        <v>3</v>
      </c>
      <c r="B3" s="185"/>
      <c r="C3" s="245"/>
      <c r="D3" s="186"/>
      <c r="E3" s="187"/>
      <c r="F3" s="187"/>
      <c r="G3" s="187"/>
      <c r="H3" s="188"/>
      <c r="I3" s="188"/>
    </row>
    <row r="4" spans="1:9" ht="38.25" customHeight="1" x14ac:dyDescent="0.25">
      <c r="A4" s="181">
        <v>3</v>
      </c>
      <c r="D4" s="186"/>
      <c r="E4" s="187"/>
      <c r="F4" s="187"/>
      <c r="G4" s="187"/>
      <c r="H4" s="188"/>
      <c r="I4" s="188"/>
    </row>
    <row r="5" spans="1:9" ht="15" customHeight="1" x14ac:dyDescent="0.25">
      <c r="A5" s="181">
        <v>3</v>
      </c>
      <c r="B5" s="181" t="s">
        <v>560</v>
      </c>
      <c r="C5" s="182">
        <v>30</v>
      </c>
      <c r="E5" s="246" t="str">
        <f ca="1">INDEX(TBLStructure[Number],MATCH(C5,TBLStructure[Model Reference],0))&amp;"."&amp;INDEX(TBLStructure[Sub Number],MATCH(C5,TBLStructure[Model Reference],0))&amp;" "&amp;INDEX(TBLStructure[Sub-category],MATCH(C5,TBLStructure[Model Reference],0))</f>
        <v>2.1 Administered - Expenses</v>
      </c>
      <c r="F5" s="246"/>
      <c r="G5" s="246"/>
    </row>
    <row r="6" spans="1:9" ht="15" customHeight="1" x14ac:dyDescent="0.25">
      <c r="A6" s="181">
        <v>3</v>
      </c>
      <c r="E6" s="247"/>
      <c r="F6" s="248"/>
      <c r="G6" s="248"/>
    </row>
    <row r="7" spans="1:9" ht="12.75" customHeight="1" x14ac:dyDescent="0.25">
      <c r="A7" s="181">
        <v>3</v>
      </c>
      <c r="D7" s="184" t="s">
        <v>445</v>
      </c>
      <c r="E7" s="248"/>
      <c r="F7" s="249" t="str">
        <f>Contents!F3</f>
        <v>20X2</v>
      </c>
      <c r="G7" s="250" t="str">
        <f>Contents!F4</f>
        <v>20X1</v>
      </c>
    </row>
    <row r="8" spans="1:9" ht="12.75" customHeight="1" thickBot="1" x14ac:dyDescent="0.3">
      <c r="A8" s="181">
        <v>3</v>
      </c>
      <c r="E8" s="251"/>
      <c r="F8" s="252" t="s">
        <v>254</v>
      </c>
      <c r="G8" s="253" t="s">
        <v>254</v>
      </c>
    </row>
    <row r="9" spans="1:9" ht="7.5" customHeight="1" x14ac:dyDescent="0.25">
      <c r="A9" s="181">
        <v>3</v>
      </c>
      <c r="E9" s="248"/>
      <c r="F9" s="254"/>
      <c r="G9" s="255"/>
    </row>
    <row r="10" spans="1:9" ht="12" customHeight="1" x14ac:dyDescent="0.25">
      <c r="A10" s="181">
        <v>3</v>
      </c>
      <c r="B10" s="181" t="s">
        <v>250</v>
      </c>
      <c r="C10" s="182">
        <v>30</v>
      </c>
      <c r="E10" s="256" t="str">
        <f ca="1">INDEX(TBLStructure[Full Note Title],MATCH(C10,TBLStructure[Model Reference],0))</f>
        <v>2.1A: Employee benefits</v>
      </c>
      <c r="F10" s="255"/>
      <c r="G10" s="248"/>
    </row>
    <row r="11" spans="1:9" ht="12" customHeight="1" x14ac:dyDescent="0.25">
      <c r="A11" s="181">
        <v>3</v>
      </c>
      <c r="E11" s="248" t="s">
        <v>561</v>
      </c>
      <c r="F11" s="91">
        <v>0</v>
      </c>
      <c r="G11" s="92">
        <v>0</v>
      </c>
    </row>
    <row r="12" spans="1:9" ht="12" customHeight="1" x14ac:dyDescent="0.25">
      <c r="A12" s="181">
        <v>3</v>
      </c>
      <c r="E12" s="248" t="s">
        <v>562</v>
      </c>
      <c r="F12" s="91">
        <v>0</v>
      </c>
      <c r="G12" s="92">
        <v>0</v>
      </c>
    </row>
    <row r="13" spans="1:9" ht="12" customHeight="1" x14ac:dyDescent="0.25">
      <c r="A13" s="181">
        <v>3</v>
      </c>
      <c r="E13" s="257" t="s">
        <v>563</v>
      </c>
      <c r="F13" s="91">
        <v>0</v>
      </c>
      <c r="G13" s="92">
        <v>0</v>
      </c>
    </row>
    <row r="14" spans="1:9" ht="12" customHeight="1" x14ac:dyDescent="0.25">
      <c r="A14" s="181">
        <v>3</v>
      </c>
      <c r="E14" s="257" t="s">
        <v>564</v>
      </c>
      <c r="F14" s="91">
        <v>0</v>
      </c>
      <c r="G14" s="92">
        <v>0</v>
      </c>
    </row>
    <row r="15" spans="1:9" ht="12" customHeight="1" x14ac:dyDescent="0.25">
      <c r="A15" s="181">
        <v>3</v>
      </c>
      <c r="E15" s="248" t="s">
        <v>565</v>
      </c>
      <c r="F15" s="91">
        <v>0</v>
      </c>
      <c r="G15" s="92">
        <v>0</v>
      </c>
    </row>
    <row r="16" spans="1:9" ht="12" customHeight="1" x14ac:dyDescent="0.25">
      <c r="A16" s="181">
        <v>3</v>
      </c>
      <c r="E16" s="248" t="s">
        <v>736</v>
      </c>
      <c r="F16" s="91">
        <v>0</v>
      </c>
      <c r="G16" s="92">
        <v>0</v>
      </c>
    </row>
    <row r="17" spans="1:7" ht="12" customHeight="1" x14ac:dyDescent="0.25">
      <c r="A17" s="181">
        <v>3</v>
      </c>
      <c r="E17" s="258" t="s">
        <v>567</v>
      </c>
      <c r="F17" s="95">
        <f>SUM(F10:F16)</f>
        <v>0</v>
      </c>
      <c r="G17" s="96">
        <f>SUM(G10:G16)</f>
        <v>0</v>
      </c>
    </row>
    <row r="18" spans="1:7" ht="7.5" customHeight="1" x14ac:dyDescent="0.25">
      <c r="A18" s="181">
        <v>3</v>
      </c>
      <c r="E18" s="248"/>
      <c r="F18" s="91"/>
      <c r="G18" s="92"/>
    </row>
    <row r="19" spans="1:7" ht="12" customHeight="1" x14ac:dyDescent="0.25">
      <c r="A19" s="181">
        <v>3</v>
      </c>
      <c r="B19" s="181" t="s">
        <v>250</v>
      </c>
      <c r="C19" s="182">
        <v>31</v>
      </c>
      <c r="E19" s="256" t="str">
        <f ca="1">INDEX(TBLStructure[Full Note Title],MATCH(C19,TBLStructure[Model Reference],0))</f>
        <v>2.1B: Suppliers</v>
      </c>
      <c r="F19" s="91"/>
      <c r="G19" s="92"/>
    </row>
    <row r="20" spans="1:7" ht="12" customHeight="1" x14ac:dyDescent="0.25">
      <c r="A20" s="181">
        <v>3</v>
      </c>
      <c r="E20" s="247" t="s">
        <v>568</v>
      </c>
      <c r="F20" s="91"/>
      <c r="G20" s="92"/>
    </row>
    <row r="21" spans="1:7" ht="12" customHeight="1" x14ac:dyDescent="0.25">
      <c r="A21" s="181">
        <v>3</v>
      </c>
      <c r="E21" s="259" t="s">
        <v>569</v>
      </c>
      <c r="F21" s="91">
        <v>0</v>
      </c>
      <c r="G21" s="92">
        <v>0</v>
      </c>
    </row>
    <row r="22" spans="1:7" ht="12" customHeight="1" x14ac:dyDescent="0.25">
      <c r="A22" s="181">
        <v>3</v>
      </c>
      <c r="E22" s="259" t="s">
        <v>570</v>
      </c>
      <c r="F22" s="91">
        <v>0</v>
      </c>
      <c r="G22" s="92">
        <v>0</v>
      </c>
    </row>
    <row r="23" spans="1:7" ht="12" customHeight="1" x14ac:dyDescent="0.25">
      <c r="A23" s="181">
        <v>3</v>
      </c>
      <c r="E23" s="259" t="s">
        <v>571</v>
      </c>
      <c r="F23" s="91">
        <v>0</v>
      </c>
      <c r="G23" s="92">
        <v>0</v>
      </c>
    </row>
    <row r="24" spans="1:7" ht="12" customHeight="1" x14ac:dyDescent="0.25">
      <c r="A24" s="181">
        <v>3</v>
      </c>
      <c r="D24" s="203" t="s">
        <v>572</v>
      </c>
      <c r="E24" s="259" t="s">
        <v>573</v>
      </c>
      <c r="F24" s="91">
        <v>0</v>
      </c>
      <c r="G24" s="92">
        <v>0</v>
      </c>
    </row>
    <row r="25" spans="1:7" ht="12" customHeight="1" x14ac:dyDescent="0.25">
      <c r="A25" s="181">
        <v>3</v>
      </c>
      <c r="E25" s="259" t="s">
        <v>574</v>
      </c>
      <c r="F25" s="91">
        <v>0</v>
      </c>
      <c r="G25" s="92">
        <v>0</v>
      </c>
    </row>
    <row r="26" spans="1:7" ht="12" customHeight="1" x14ac:dyDescent="0.25">
      <c r="A26" s="181">
        <v>3</v>
      </c>
      <c r="E26" s="259" t="s">
        <v>408</v>
      </c>
      <c r="F26" s="91">
        <v>0</v>
      </c>
      <c r="G26" s="92">
        <v>0</v>
      </c>
    </row>
    <row r="27" spans="1:7" ht="12" customHeight="1" x14ac:dyDescent="0.25">
      <c r="A27" s="181">
        <v>3</v>
      </c>
      <c r="E27" s="247" t="s">
        <v>575</v>
      </c>
      <c r="F27" s="95">
        <f>SUM(F20:F26)</f>
        <v>0</v>
      </c>
      <c r="G27" s="96">
        <f>SUM(G20:G26)</f>
        <v>0</v>
      </c>
    </row>
    <row r="28" spans="1:7" ht="7.5" customHeight="1" x14ac:dyDescent="0.25">
      <c r="A28" s="181">
        <v>3</v>
      </c>
      <c r="E28" s="247"/>
      <c r="F28" s="104"/>
      <c r="G28" s="105"/>
    </row>
    <row r="29" spans="1:7" ht="12" customHeight="1" x14ac:dyDescent="0.25">
      <c r="A29" s="181">
        <v>3</v>
      </c>
      <c r="E29" s="248" t="s">
        <v>576</v>
      </c>
      <c r="F29" s="91">
        <v>0</v>
      </c>
      <c r="G29" s="92">
        <v>0</v>
      </c>
    </row>
    <row r="30" spans="1:7" ht="12" customHeight="1" x14ac:dyDescent="0.25">
      <c r="A30" s="181">
        <v>3</v>
      </c>
      <c r="E30" s="248" t="s">
        <v>737</v>
      </c>
      <c r="F30" s="91">
        <v>0</v>
      </c>
      <c r="G30" s="92">
        <v>0</v>
      </c>
    </row>
    <row r="31" spans="1:7" ht="12" customHeight="1" x14ac:dyDescent="0.25">
      <c r="A31" s="181">
        <v>3</v>
      </c>
      <c r="E31" s="247" t="s">
        <v>575</v>
      </c>
      <c r="F31" s="95">
        <f>SUM(F29:F30)</f>
        <v>0</v>
      </c>
      <c r="G31" s="96">
        <f>SUM(G29:G30)</f>
        <v>0</v>
      </c>
    </row>
    <row r="32" spans="1:7" ht="7.5" customHeight="1" x14ac:dyDescent="0.25">
      <c r="A32" s="181">
        <v>3</v>
      </c>
      <c r="E32" s="248"/>
      <c r="F32" s="91"/>
      <c r="G32" s="92"/>
    </row>
    <row r="33" spans="1:8" ht="12" customHeight="1" x14ac:dyDescent="0.25">
      <c r="A33" s="181">
        <v>3</v>
      </c>
      <c r="E33" s="247" t="s">
        <v>578</v>
      </c>
      <c r="F33" s="91"/>
      <c r="G33" s="92"/>
    </row>
    <row r="34" spans="1:8" ht="12" customHeight="1" x14ac:dyDescent="0.25">
      <c r="A34" s="181">
        <v>3</v>
      </c>
      <c r="E34" s="259" t="s">
        <v>581</v>
      </c>
      <c r="F34" s="91">
        <v>0</v>
      </c>
      <c r="G34" s="92">
        <v>0</v>
      </c>
    </row>
    <row r="35" spans="1:8" s="210" customFormat="1" ht="12" customHeight="1" x14ac:dyDescent="0.25">
      <c r="A35" s="210">
        <v>1</v>
      </c>
      <c r="C35" s="211"/>
      <c r="D35" s="184" t="s">
        <v>582</v>
      </c>
      <c r="E35" s="260" t="s">
        <v>583</v>
      </c>
      <c r="F35" s="261">
        <v>0</v>
      </c>
      <c r="G35" s="262">
        <v>0</v>
      </c>
    </row>
    <row r="36" spans="1:8" s="210" customFormat="1" ht="12" customHeight="1" x14ac:dyDescent="0.25">
      <c r="A36" s="210">
        <v>1</v>
      </c>
      <c r="C36" s="211"/>
      <c r="D36" s="184" t="s">
        <v>584</v>
      </c>
      <c r="E36" s="260" t="s">
        <v>585</v>
      </c>
      <c r="F36" s="261">
        <v>0</v>
      </c>
      <c r="G36" s="262">
        <v>0</v>
      </c>
    </row>
    <row r="37" spans="1:8" s="210" customFormat="1" ht="12" customHeight="1" x14ac:dyDescent="0.25">
      <c r="A37" s="210">
        <v>1</v>
      </c>
      <c r="C37" s="211"/>
      <c r="D37" s="184" t="s">
        <v>586</v>
      </c>
      <c r="E37" s="260" t="s">
        <v>587</v>
      </c>
      <c r="F37" s="261">
        <v>0</v>
      </c>
      <c r="G37" s="262">
        <v>0</v>
      </c>
    </row>
    <row r="38" spans="1:8" ht="12" customHeight="1" x14ac:dyDescent="0.25">
      <c r="A38" s="181">
        <v>3</v>
      </c>
      <c r="E38" s="263" t="s">
        <v>588</v>
      </c>
      <c r="F38" s="102">
        <f>SUM(F34:F37)</f>
        <v>0</v>
      </c>
      <c r="G38" s="103">
        <f>SUM(G34:G37)</f>
        <v>0</v>
      </c>
    </row>
    <row r="39" spans="1:8" ht="12" customHeight="1" x14ac:dyDescent="0.25">
      <c r="A39" s="181">
        <v>3</v>
      </c>
      <c r="E39" s="264" t="s">
        <v>589</v>
      </c>
      <c r="F39" s="102">
        <f>+F38+F27</f>
        <v>0</v>
      </c>
      <c r="G39" s="103">
        <f>+G38+G27</f>
        <v>0</v>
      </c>
    </row>
    <row r="40" spans="1:8" ht="7.5" customHeight="1" x14ac:dyDescent="0.25">
      <c r="A40" s="181">
        <v>3</v>
      </c>
      <c r="E40" s="264"/>
      <c r="F40" s="265"/>
      <c r="G40" s="266"/>
    </row>
    <row r="41" spans="1:8" ht="13.8" x14ac:dyDescent="0.25">
      <c r="A41" s="181">
        <v>3</v>
      </c>
      <c r="D41" s="184" t="s">
        <v>590</v>
      </c>
      <c r="E41" s="984" t="s">
        <v>738</v>
      </c>
      <c r="F41" s="985"/>
      <c r="G41" s="985"/>
      <c r="H41" s="29"/>
    </row>
    <row r="42" spans="1:8" ht="27.6" customHeight="1" x14ac:dyDescent="0.25">
      <c r="A42" s="181">
        <v>3</v>
      </c>
      <c r="D42" s="217" t="s">
        <v>592</v>
      </c>
      <c r="E42" s="947" t="s">
        <v>739</v>
      </c>
      <c r="F42" s="986"/>
      <c r="G42" s="986"/>
      <c r="H42" s="29"/>
    </row>
    <row r="43" spans="1:8" ht="5.25" customHeight="1" x14ac:dyDescent="0.25">
      <c r="A43" s="181">
        <v>3</v>
      </c>
      <c r="E43" s="159"/>
      <c r="F43" s="267"/>
      <c r="G43" s="267"/>
      <c r="H43" s="29"/>
    </row>
    <row r="44" spans="1:8" ht="8.25" customHeight="1" x14ac:dyDescent="0.25">
      <c r="A44" s="181">
        <v>3</v>
      </c>
      <c r="E44" s="268"/>
      <c r="F44" s="104"/>
      <c r="G44" s="105"/>
      <c r="H44" s="29"/>
    </row>
    <row r="45" spans="1:8" ht="8.25" customHeight="1" x14ac:dyDescent="0.25">
      <c r="E45" s="268"/>
      <c r="F45" s="104"/>
      <c r="G45" s="105"/>
      <c r="H45" s="29"/>
    </row>
    <row r="46" spans="1:8" ht="60" customHeight="1" x14ac:dyDescent="0.25">
      <c r="A46" s="181">
        <v>3</v>
      </c>
      <c r="D46" s="217" t="s">
        <v>594</v>
      </c>
      <c r="E46" s="268"/>
      <c r="F46" s="104"/>
      <c r="G46" s="105"/>
      <c r="H46" s="29"/>
    </row>
    <row r="47" spans="1:8" ht="7.5" customHeight="1" x14ac:dyDescent="0.25">
      <c r="A47" s="181">
        <v>3</v>
      </c>
      <c r="D47" s="183"/>
      <c r="E47" s="89"/>
      <c r="F47" s="104"/>
      <c r="G47" s="105"/>
    </row>
    <row r="48" spans="1:8" ht="12.75" customHeight="1" x14ac:dyDescent="0.25">
      <c r="A48" s="181">
        <v>3</v>
      </c>
      <c r="E48" s="248"/>
      <c r="F48" s="249" t="str">
        <f>Contents!F3</f>
        <v>20X2</v>
      </c>
      <c r="G48" s="250" t="str">
        <f>Contents!F4</f>
        <v>20X1</v>
      </c>
    </row>
    <row r="49" spans="1:7" ht="12.75" customHeight="1" thickBot="1" x14ac:dyDescent="0.3">
      <c r="A49" s="181">
        <v>3</v>
      </c>
      <c r="E49" s="251"/>
      <c r="F49" s="252" t="s">
        <v>254</v>
      </c>
      <c r="G49" s="253" t="s">
        <v>254</v>
      </c>
    </row>
    <row r="50" spans="1:7" ht="12" customHeight="1" x14ac:dyDescent="0.25">
      <c r="A50" s="181">
        <v>3</v>
      </c>
      <c r="B50" s="181" t="s">
        <v>250</v>
      </c>
      <c r="C50" s="182">
        <v>32</v>
      </c>
      <c r="D50" s="183"/>
      <c r="E50" s="256" t="str">
        <f ca="1">INDEX(TBLStructure[Full Note Title],MATCH(C50,TBLStructure[Model Reference],0))</f>
        <v>2.1C: Subsidies</v>
      </c>
      <c r="F50" s="269"/>
      <c r="G50" s="270"/>
    </row>
    <row r="51" spans="1:7" ht="12" customHeight="1" x14ac:dyDescent="0.25">
      <c r="A51" s="181">
        <v>3</v>
      </c>
      <c r="E51" s="247" t="s">
        <v>740</v>
      </c>
      <c r="F51" s="91"/>
      <c r="G51" s="92"/>
    </row>
    <row r="52" spans="1:7" ht="12" customHeight="1" x14ac:dyDescent="0.25">
      <c r="A52" s="181">
        <v>3</v>
      </c>
      <c r="D52" s="184" t="s">
        <v>741</v>
      </c>
      <c r="E52" s="271" t="s">
        <v>598</v>
      </c>
      <c r="F52" s="91">
        <v>0</v>
      </c>
      <c r="G52" s="92">
        <v>0</v>
      </c>
    </row>
    <row r="53" spans="1:7" ht="12" customHeight="1" x14ac:dyDescent="0.25">
      <c r="A53" s="181">
        <v>3</v>
      </c>
      <c r="E53" s="271" t="s">
        <v>742</v>
      </c>
      <c r="F53" s="91">
        <v>0</v>
      </c>
      <c r="G53" s="92">
        <v>0</v>
      </c>
    </row>
    <row r="54" spans="1:7" ht="12" customHeight="1" x14ac:dyDescent="0.25">
      <c r="A54" s="181">
        <v>3</v>
      </c>
      <c r="E54" s="271" t="s">
        <v>743</v>
      </c>
      <c r="F54" s="91">
        <v>0</v>
      </c>
      <c r="G54" s="92">
        <v>0</v>
      </c>
    </row>
    <row r="55" spans="1:7" ht="12" customHeight="1" x14ac:dyDescent="0.25">
      <c r="A55" s="181">
        <v>3</v>
      </c>
      <c r="E55" s="271" t="s">
        <v>744</v>
      </c>
      <c r="F55" s="91">
        <v>0</v>
      </c>
      <c r="G55" s="92">
        <v>0</v>
      </c>
    </row>
    <row r="56" spans="1:7" ht="12" customHeight="1" x14ac:dyDescent="0.25">
      <c r="A56" s="181">
        <v>3</v>
      </c>
      <c r="E56" s="258" t="s">
        <v>745</v>
      </c>
      <c r="F56" s="95">
        <f>SUM(F51:F55)</f>
        <v>0</v>
      </c>
      <c r="G56" s="96">
        <f>SUM(G51:G55)</f>
        <v>0</v>
      </c>
    </row>
    <row r="57" spans="1:7" x14ac:dyDescent="0.25">
      <c r="A57" s="181">
        <v>3</v>
      </c>
      <c r="E57" s="248"/>
      <c r="F57" s="91"/>
      <c r="G57" s="92"/>
    </row>
    <row r="58" spans="1:7" ht="12" customHeight="1" x14ac:dyDescent="0.25">
      <c r="A58" s="181">
        <v>3</v>
      </c>
      <c r="B58" s="181" t="s">
        <v>250</v>
      </c>
      <c r="C58" s="182">
        <v>33</v>
      </c>
      <c r="E58" s="256" t="str">
        <f ca="1">INDEX(TBLStructure[Full Note Title],MATCH(C58,TBLStructure[Model Reference],0))</f>
        <v>2.1D: Personal benefits</v>
      </c>
      <c r="F58" s="91"/>
      <c r="G58" s="92"/>
    </row>
    <row r="59" spans="1:7" ht="12" customHeight="1" x14ac:dyDescent="0.25">
      <c r="A59" s="181">
        <v>3</v>
      </c>
      <c r="E59" s="248" t="s">
        <v>746</v>
      </c>
      <c r="F59" s="91"/>
      <c r="G59" s="92"/>
    </row>
    <row r="60" spans="1:7" ht="12" customHeight="1" x14ac:dyDescent="0.25">
      <c r="A60" s="181">
        <v>3</v>
      </c>
      <c r="E60" s="257" t="s">
        <v>747</v>
      </c>
      <c r="F60" s="91">
        <v>0</v>
      </c>
      <c r="G60" s="92">
        <v>0</v>
      </c>
    </row>
    <row r="61" spans="1:7" ht="12" customHeight="1" x14ac:dyDescent="0.25">
      <c r="A61" s="181">
        <v>3</v>
      </c>
      <c r="D61" s="184" t="s">
        <v>741</v>
      </c>
      <c r="E61" s="257" t="s">
        <v>598</v>
      </c>
      <c r="F61" s="91">
        <v>0</v>
      </c>
      <c r="G61" s="92">
        <v>0</v>
      </c>
    </row>
    <row r="62" spans="1:7" ht="12" customHeight="1" x14ac:dyDescent="0.25">
      <c r="A62" s="181">
        <v>3</v>
      </c>
      <c r="E62" s="248" t="s">
        <v>748</v>
      </c>
      <c r="F62" s="91"/>
      <c r="G62" s="92"/>
    </row>
    <row r="63" spans="1:7" ht="12" customHeight="1" x14ac:dyDescent="0.25">
      <c r="A63" s="181">
        <v>3</v>
      </c>
      <c r="D63" s="184" t="s">
        <v>741</v>
      </c>
      <c r="E63" s="257" t="s">
        <v>598</v>
      </c>
      <c r="F63" s="91">
        <v>0</v>
      </c>
      <c r="G63" s="92">
        <v>0</v>
      </c>
    </row>
    <row r="64" spans="1:7" ht="12" customHeight="1" x14ac:dyDescent="0.25">
      <c r="A64" s="181">
        <v>3</v>
      </c>
      <c r="E64" s="258" t="s">
        <v>749</v>
      </c>
      <c r="F64" s="95">
        <f>SUM(F59:F63)</f>
        <v>0</v>
      </c>
      <c r="G64" s="96">
        <f>SUM(G59:G63)</f>
        <v>0</v>
      </c>
    </row>
    <row r="65" spans="1:7" ht="7.5" customHeight="1" x14ac:dyDescent="0.25">
      <c r="A65" s="181">
        <v>3</v>
      </c>
      <c r="E65" s="248"/>
      <c r="F65" s="91"/>
      <c r="G65" s="92"/>
    </row>
    <row r="66" spans="1:7" ht="12" customHeight="1" x14ac:dyDescent="0.25">
      <c r="A66" s="181">
        <v>3</v>
      </c>
      <c r="B66" s="181" t="s">
        <v>250</v>
      </c>
      <c r="C66" s="182">
        <v>34</v>
      </c>
      <c r="E66" s="256" t="str">
        <f ca="1">INDEX(TBLStructure[Full Note Title],MATCH(C66,TBLStructure[Model Reference],0))</f>
        <v>2.1E: Grants</v>
      </c>
      <c r="F66" s="91"/>
      <c r="G66" s="92"/>
    </row>
    <row r="67" spans="1:7" ht="12" customHeight="1" x14ac:dyDescent="0.25">
      <c r="A67" s="181">
        <v>3</v>
      </c>
      <c r="E67" s="248" t="s">
        <v>750</v>
      </c>
      <c r="F67" s="91"/>
      <c r="G67" s="92"/>
    </row>
    <row r="68" spans="1:7" ht="12" customHeight="1" x14ac:dyDescent="0.25">
      <c r="A68" s="181">
        <v>3</v>
      </c>
      <c r="D68" s="184" t="s">
        <v>741</v>
      </c>
      <c r="E68" s="257" t="s">
        <v>595</v>
      </c>
      <c r="F68" s="91">
        <v>0</v>
      </c>
      <c r="G68" s="92">
        <v>0</v>
      </c>
    </row>
    <row r="69" spans="1:7" ht="12" customHeight="1" x14ac:dyDescent="0.25">
      <c r="A69" s="181">
        <v>3</v>
      </c>
      <c r="E69" s="257" t="s">
        <v>596</v>
      </c>
      <c r="F69" s="91">
        <v>0</v>
      </c>
      <c r="G69" s="92">
        <v>0</v>
      </c>
    </row>
    <row r="70" spans="1:7" ht="12" customHeight="1" x14ac:dyDescent="0.25">
      <c r="A70" s="181">
        <v>3</v>
      </c>
      <c r="E70" s="257" t="s">
        <v>597</v>
      </c>
      <c r="F70" s="91">
        <v>0</v>
      </c>
      <c r="G70" s="92">
        <v>0</v>
      </c>
    </row>
    <row r="71" spans="1:7" ht="12" customHeight="1" x14ac:dyDescent="0.25">
      <c r="A71" s="181">
        <v>3</v>
      </c>
      <c r="E71" s="248" t="s">
        <v>751</v>
      </c>
      <c r="F71" s="91"/>
      <c r="G71" s="92"/>
    </row>
    <row r="72" spans="1:7" ht="12" customHeight="1" x14ac:dyDescent="0.25">
      <c r="A72" s="181">
        <v>3</v>
      </c>
      <c r="E72" s="257" t="s">
        <v>752</v>
      </c>
      <c r="F72" s="91">
        <v>0</v>
      </c>
      <c r="G72" s="92">
        <v>0</v>
      </c>
    </row>
    <row r="73" spans="1:7" ht="12" customHeight="1" x14ac:dyDescent="0.25">
      <c r="A73" s="181">
        <v>3</v>
      </c>
      <c r="E73" s="257" t="s">
        <v>753</v>
      </c>
      <c r="F73" s="91">
        <v>0</v>
      </c>
      <c r="G73" s="92">
        <v>0</v>
      </c>
    </row>
    <row r="74" spans="1:7" ht="12" customHeight="1" x14ac:dyDescent="0.25">
      <c r="A74" s="181">
        <v>3</v>
      </c>
      <c r="D74" s="184" t="s">
        <v>741</v>
      </c>
      <c r="E74" s="257" t="s">
        <v>598</v>
      </c>
      <c r="F74" s="91">
        <v>0</v>
      </c>
      <c r="G74" s="92">
        <v>0</v>
      </c>
    </row>
    <row r="75" spans="1:7" ht="12" customHeight="1" x14ac:dyDescent="0.25">
      <c r="A75" s="181">
        <v>3</v>
      </c>
      <c r="E75" s="258" t="s">
        <v>599</v>
      </c>
      <c r="F75" s="95">
        <f>SUM(F67:F74)</f>
        <v>0</v>
      </c>
      <c r="G75" s="96">
        <f>SUM(G67:G74)</f>
        <v>0</v>
      </c>
    </row>
    <row r="76" spans="1:7" ht="10.95" customHeight="1" x14ac:dyDescent="0.25">
      <c r="A76" s="181">
        <v>3</v>
      </c>
      <c r="E76" s="248"/>
      <c r="F76" s="91"/>
      <c r="G76" s="92"/>
    </row>
    <row r="77" spans="1:7" ht="66" customHeight="1" x14ac:dyDescent="0.25">
      <c r="A77" s="181">
        <v>3</v>
      </c>
      <c r="E77" s="248"/>
      <c r="F77" s="91"/>
      <c r="G77" s="92"/>
    </row>
    <row r="78" spans="1:7" ht="12.75" customHeight="1" x14ac:dyDescent="0.25">
      <c r="A78" s="181">
        <v>3</v>
      </c>
      <c r="E78" s="248"/>
      <c r="F78" s="91"/>
      <c r="G78" s="92"/>
    </row>
    <row r="79" spans="1:7" ht="3.6" customHeight="1" x14ac:dyDescent="0.25">
      <c r="A79" s="181">
        <v>3</v>
      </c>
      <c r="E79" s="248"/>
      <c r="F79" s="91"/>
      <c r="G79" s="92"/>
    </row>
    <row r="80" spans="1:7" ht="12" customHeight="1" x14ac:dyDescent="0.25">
      <c r="A80" s="181">
        <v>3</v>
      </c>
      <c r="B80" s="181" t="s">
        <v>250</v>
      </c>
      <c r="C80" s="182">
        <v>35</v>
      </c>
      <c r="E80" s="256" t="str">
        <f ca="1">INDEX(TBLStructure[Full Note Title],MATCH(C80,TBLStructure[Model Reference],0))</f>
        <v>2.1F: Finance costs</v>
      </c>
      <c r="F80" s="104"/>
      <c r="G80" s="92"/>
    </row>
    <row r="81" spans="1:8" ht="12" customHeight="1" x14ac:dyDescent="0.25">
      <c r="A81" s="181">
        <v>3</v>
      </c>
      <c r="E81" s="272" t="s">
        <v>142</v>
      </c>
      <c r="F81" s="91">
        <v>0</v>
      </c>
      <c r="G81" s="92">
        <v>0</v>
      </c>
    </row>
    <row r="82" spans="1:8" x14ac:dyDescent="0.25">
      <c r="A82" s="181">
        <v>3</v>
      </c>
      <c r="D82" s="184" t="s">
        <v>600</v>
      </c>
      <c r="E82" s="272" t="s">
        <v>601</v>
      </c>
      <c r="F82" s="91">
        <v>0</v>
      </c>
      <c r="G82" s="92">
        <v>0</v>
      </c>
    </row>
    <row r="83" spans="1:8" ht="12" customHeight="1" x14ac:dyDescent="0.25">
      <c r="A83" s="181">
        <v>3</v>
      </c>
      <c r="E83" s="272" t="s">
        <v>602</v>
      </c>
      <c r="F83" s="91">
        <v>0</v>
      </c>
      <c r="G83" s="92">
        <v>0</v>
      </c>
    </row>
    <row r="84" spans="1:8" ht="12" customHeight="1" x14ac:dyDescent="0.25">
      <c r="A84" s="181">
        <v>3</v>
      </c>
      <c r="E84" s="272" t="s">
        <v>603</v>
      </c>
      <c r="F84" s="91">
        <v>0</v>
      </c>
      <c r="G84" s="92">
        <v>0</v>
      </c>
    </row>
    <row r="85" spans="1:8" ht="12" customHeight="1" x14ac:dyDescent="0.25">
      <c r="A85" s="181">
        <v>3</v>
      </c>
      <c r="E85" s="272" t="s">
        <v>604</v>
      </c>
      <c r="F85" s="91">
        <v>0</v>
      </c>
      <c r="G85" s="92">
        <v>0</v>
      </c>
    </row>
    <row r="86" spans="1:8" ht="12" customHeight="1" x14ac:dyDescent="0.25">
      <c r="A86" s="181">
        <v>3</v>
      </c>
      <c r="E86" s="273" t="s">
        <v>605</v>
      </c>
      <c r="F86" s="95">
        <f>SUM(F80:F85)</f>
        <v>0</v>
      </c>
      <c r="G86" s="96">
        <f>SUM(G80:G85)</f>
        <v>0</v>
      </c>
    </row>
    <row r="87" spans="1:8" ht="7.5" customHeight="1" x14ac:dyDescent="0.25">
      <c r="A87" s="181">
        <v>3</v>
      </c>
      <c r="E87" s="273"/>
      <c r="F87" s="91"/>
      <c r="G87" s="92"/>
    </row>
    <row r="88" spans="1:8" ht="27.6" customHeight="1" x14ac:dyDescent="0.25">
      <c r="A88" s="181">
        <v>3</v>
      </c>
      <c r="D88" s="217" t="s">
        <v>592</v>
      </c>
      <c r="E88" s="947" t="s">
        <v>754</v>
      </c>
      <c r="F88" s="986"/>
      <c r="G88" s="986"/>
      <c r="H88" s="29"/>
    </row>
    <row r="89" spans="1:8" ht="7.5" customHeight="1" x14ac:dyDescent="0.25">
      <c r="A89" s="181">
        <v>3</v>
      </c>
      <c r="E89" s="273"/>
      <c r="F89" s="91"/>
      <c r="G89" s="92"/>
    </row>
    <row r="90" spans="1:8" x14ac:dyDescent="0.25">
      <c r="A90" s="181">
        <v>3</v>
      </c>
      <c r="C90" s="182">
        <v>147</v>
      </c>
      <c r="D90" s="979" t="s">
        <v>607</v>
      </c>
      <c r="E90" s="256" t="str">
        <f ca="1">INDEX(TBLStructure[Full Note Title],MATCH(C90,TBLStructure[Model Reference],0))</f>
        <v>2.1G: Impairment loss on financial instruments</v>
      </c>
      <c r="F90" s="91"/>
      <c r="G90" s="92"/>
    </row>
    <row r="91" spans="1:8" x14ac:dyDescent="0.25">
      <c r="A91" s="181">
        <v>3</v>
      </c>
      <c r="D91" s="979"/>
      <c r="E91" s="272" t="s">
        <v>608</v>
      </c>
      <c r="F91" s="91">
        <v>0</v>
      </c>
      <c r="G91" s="92">
        <v>0</v>
      </c>
    </row>
    <row r="92" spans="1:8" x14ac:dyDescent="0.25">
      <c r="A92" s="181">
        <v>3</v>
      </c>
      <c r="D92" s="274"/>
      <c r="E92" s="272" t="s">
        <v>609</v>
      </c>
      <c r="F92" s="91">
        <v>0</v>
      </c>
      <c r="G92" s="92">
        <v>0</v>
      </c>
    </row>
    <row r="93" spans="1:8" x14ac:dyDescent="0.25">
      <c r="A93" s="181">
        <v>3</v>
      </c>
      <c r="D93" s="275"/>
      <c r="E93" s="272" t="s">
        <v>610</v>
      </c>
      <c r="F93" s="91">
        <v>0</v>
      </c>
      <c r="G93" s="92">
        <v>0</v>
      </c>
    </row>
    <row r="94" spans="1:8" x14ac:dyDescent="0.25">
      <c r="A94" s="181">
        <v>3</v>
      </c>
      <c r="D94" s="217" t="s">
        <v>755</v>
      </c>
      <c r="E94" s="272" t="s">
        <v>756</v>
      </c>
      <c r="F94" s="91">
        <v>0</v>
      </c>
      <c r="G94" s="92">
        <v>0</v>
      </c>
    </row>
    <row r="95" spans="1:8" x14ac:dyDescent="0.25">
      <c r="A95" s="181">
        <v>3</v>
      </c>
      <c r="D95" s="275"/>
      <c r="E95" s="273" t="s">
        <v>757</v>
      </c>
      <c r="F95" s="95">
        <f>SUM(F91:F94)</f>
        <v>0</v>
      </c>
      <c r="G95" s="96">
        <f>SUM(G91:G94)</f>
        <v>0</v>
      </c>
    </row>
    <row r="96" spans="1:8" ht="7.2" customHeight="1" x14ac:dyDescent="0.25">
      <c r="A96" s="181">
        <v>3</v>
      </c>
      <c r="E96" s="273"/>
      <c r="F96" s="91"/>
      <c r="G96" s="92"/>
    </row>
    <row r="97" spans="1:7" ht="12.75" customHeight="1" x14ac:dyDescent="0.25">
      <c r="A97" s="181">
        <v>3</v>
      </c>
      <c r="E97" s="248"/>
      <c r="F97" s="249" t="str">
        <f>Contents!F3</f>
        <v>20X2</v>
      </c>
      <c r="G97" s="250" t="str">
        <f>Contents!F4</f>
        <v>20X1</v>
      </c>
    </row>
    <row r="98" spans="1:7" ht="12.75" customHeight="1" thickBot="1" x14ac:dyDescent="0.3">
      <c r="A98" s="181">
        <v>3</v>
      </c>
      <c r="E98" s="251"/>
      <c r="F98" s="252" t="s">
        <v>254</v>
      </c>
      <c r="G98" s="253" t="s">
        <v>254</v>
      </c>
    </row>
    <row r="99" spans="1:7" ht="12" customHeight="1" x14ac:dyDescent="0.25">
      <c r="A99" s="181">
        <v>3</v>
      </c>
      <c r="B99" s="181" t="s">
        <v>250</v>
      </c>
      <c r="C99" s="182">
        <v>36</v>
      </c>
      <c r="D99" s="184" t="s">
        <v>612</v>
      </c>
      <c r="E99" s="256" t="str">
        <f ca="1">INDEX(TBLStructure[Full Note Title],MATCH(C99,TBLStructure[Model Reference],0))</f>
        <v>2.1H: Write-down and impairment of assets</v>
      </c>
      <c r="F99" s="91"/>
      <c r="G99" s="92"/>
    </row>
    <row r="100" spans="1:7" ht="12" customHeight="1" x14ac:dyDescent="0.25">
      <c r="A100" s="181">
        <v>3</v>
      </c>
      <c r="E100" s="276" t="s">
        <v>613</v>
      </c>
      <c r="F100" s="91">
        <v>0</v>
      </c>
      <c r="G100" s="92">
        <v>0</v>
      </c>
    </row>
    <row r="101" spans="1:7" ht="12" customHeight="1" x14ac:dyDescent="0.25">
      <c r="A101" s="181">
        <v>3</v>
      </c>
      <c r="E101" s="276" t="s">
        <v>614</v>
      </c>
      <c r="F101" s="91">
        <v>0</v>
      </c>
      <c r="G101" s="92">
        <v>0</v>
      </c>
    </row>
    <row r="102" spans="1:7" ht="12" customHeight="1" x14ac:dyDescent="0.25">
      <c r="A102" s="181">
        <v>3</v>
      </c>
      <c r="D102" s="184" t="s">
        <v>615</v>
      </c>
      <c r="E102" s="276" t="s">
        <v>616</v>
      </c>
      <c r="F102" s="91">
        <v>0</v>
      </c>
      <c r="G102" s="92">
        <v>0</v>
      </c>
    </row>
    <row r="103" spans="1:7" ht="12" customHeight="1" x14ac:dyDescent="0.25">
      <c r="A103" s="181">
        <v>3</v>
      </c>
      <c r="E103" s="276" t="s">
        <v>618</v>
      </c>
      <c r="F103" s="91">
        <v>0</v>
      </c>
      <c r="G103" s="92">
        <v>0</v>
      </c>
    </row>
    <row r="104" spans="1:7" ht="12" customHeight="1" x14ac:dyDescent="0.25">
      <c r="A104" s="181">
        <v>3</v>
      </c>
      <c r="E104" s="273" t="s">
        <v>758</v>
      </c>
      <c r="F104" s="95">
        <f>SUM(F99:F103)</f>
        <v>0</v>
      </c>
      <c r="G104" s="96">
        <f>SUM(G99:G103)</f>
        <v>0</v>
      </c>
    </row>
    <row r="105" spans="1:7" ht="7.5" customHeight="1" x14ac:dyDescent="0.25">
      <c r="A105" s="181">
        <v>3</v>
      </c>
      <c r="E105" s="277"/>
      <c r="F105" s="278"/>
      <c r="G105" s="279"/>
    </row>
    <row r="106" spans="1:7" ht="12" customHeight="1" x14ac:dyDescent="0.25">
      <c r="A106" s="181">
        <v>3</v>
      </c>
      <c r="B106" s="181" t="s">
        <v>250</v>
      </c>
      <c r="C106" s="182">
        <v>37</v>
      </c>
      <c r="D106" s="184" t="s">
        <v>620</v>
      </c>
      <c r="E106" s="256" t="str">
        <f ca="1">INDEX(TBLStructure[Full Note Title],MATCH(C106,TBLStructure[Model Reference],0))</f>
        <v>2.1I: Foreign exchange losses</v>
      </c>
      <c r="F106" s="91"/>
      <c r="G106" s="92"/>
    </row>
    <row r="107" spans="1:7" ht="12" customHeight="1" x14ac:dyDescent="0.25">
      <c r="A107" s="181">
        <v>3</v>
      </c>
      <c r="E107" s="280" t="s">
        <v>621</v>
      </c>
      <c r="F107" s="91">
        <v>0</v>
      </c>
      <c r="G107" s="92">
        <v>0</v>
      </c>
    </row>
    <row r="108" spans="1:7" ht="12" customHeight="1" x14ac:dyDescent="0.25">
      <c r="A108" s="181">
        <v>3</v>
      </c>
      <c r="E108" s="280" t="s">
        <v>622</v>
      </c>
      <c r="F108" s="91">
        <v>0</v>
      </c>
      <c r="G108" s="92">
        <v>0</v>
      </c>
    </row>
    <row r="109" spans="1:7" ht="12" customHeight="1" x14ac:dyDescent="0.25">
      <c r="A109" s="181">
        <v>3</v>
      </c>
      <c r="E109" s="258" t="s">
        <v>759</v>
      </c>
      <c r="F109" s="95">
        <f>SUM(F106:F108)</f>
        <v>0</v>
      </c>
      <c r="G109" s="96">
        <f>SUM(G106:G108)</f>
        <v>0</v>
      </c>
    </row>
    <row r="110" spans="1:7" x14ac:dyDescent="0.25">
      <c r="A110" s="181">
        <v>3</v>
      </c>
      <c r="E110" s="248"/>
      <c r="F110" s="91"/>
      <c r="G110" s="92"/>
    </row>
    <row r="111" spans="1:7" ht="12" customHeight="1" x14ac:dyDescent="0.25">
      <c r="A111" s="181">
        <v>3</v>
      </c>
      <c r="B111" s="181" t="s">
        <v>250</v>
      </c>
      <c r="C111" s="182">
        <v>38</v>
      </c>
      <c r="E111" s="256" t="str">
        <f ca="1">INDEX(TBLStructure[Full Note Title],MATCH(C111,TBLStructure[Model Reference],0))</f>
        <v>2.1J: Payments to corporate Commonwealth entities</v>
      </c>
      <c r="F111" s="91"/>
      <c r="G111" s="92"/>
    </row>
    <row r="112" spans="1:7" ht="12" customHeight="1" x14ac:dyDescent="0.25">
      <c r="A112" s="181">
        <v>3</v>
      </c>
      <c r="E112" s="281" t="s">
        <v>760</v>
      </c>
      <c r="F112" s="91">
        <v>0</v>
      </c>
      <c r="G112" s="92">
        <v>0</v>
      </c>
    </row>
    <row r="113" spans="1:8" ht="12" customHeight="1" x14ac:dyDescent="0.25">
      <c r="A113" s="181">
        <v>3</v>
      </c>
      <c r="E113" s="247" t="s">
        <v>761</v>
      </c>
      <c r="F113" s="95">
        <f>SUM(F111:F112)</f>
        <v>0</v>
      </c>
      <c r="G113" s="96">
        <f>SUM(G111:G112)</f>
        <v>0</v>
      </c>
    </row>
    <row r="114" spans="1:8" ht="19.2" customHeight="1" x14ac:dyDescent="0.25">
      <c r="A114" s="181">
        <v>3</v>
      </c>
      <c r="E114" s="247"/>
      <c r="F114" s="104"/>
      <c r="G114" s="105"/>
    </row>
    <row r="115" spans="1:8" ht="42.6" customHeight="1" x14ac:dyDescent="0.25">
      <c r="A115" s="181">
        <v>3</v>
      </c>
      <c r="E115" s="247"/>
      <c r="F115" s="104"/>
      <c r="G115" s="105"/>
    </row>
    <row r="116" spans="1:8" ht="13.95" customHeight="1" x14ac:dyDescent="0.25">
      <c r="A116" s="181">
        <v>3</v>
      </c>
      <c r="E116" s="248"/>
      <c r="F116" s="91"/>
      <c r="G116" s="92"/>
    </row>
    <row r="117" spans="1:8" ht="12" customHeight="1" x14ac:dyDescent="0.25">
      <c r="A117" s="181">
        <v>3</v>
      </c>
      <c r="B117" s="181" t="s">
        <v>250</v>
      </c>
      <c r="C117" s="182">
        <v>39</v>
      </c>
      <c r="E117" s="256" t="str">
        <f ca="1">INDEX(TBLStructure[Full Note Title],MATCH(C117,TBLStructure[Model Reference],0))</f>
        <v>2.1K: Other expenses</v>
      </c>
      <c r="F117" s="91"/>
      <c r="G117" s="92"/>
    </row>
    <row r="118" spans="1:8" ht="12" customHeight="1" x14ac:dyDescent="0.25">
      <c r="A118" s="181">
        <v>3</v>
      </c>
      <c r="E118" s="272" t="s">
        <v>623</v>
      </c>
      <c r="F118" s="91">
        <v>0</v>
      </c>
      <c r="G118" s="92">
        <v>0</v>
      </c>
    </row>
    <row r="119" spans="1:8" ht="12" customHeight="1" x14ac:dyDescent="0.25">
      <c r="A119" s="181">
        <v>3</v>
      </c>
      <c r="E119" s="272" t="s">
        <v>624</v>
      </c>
      <c r="F119" s="91">
        <v>0</v>
      </c>
      <c r="G119" s="92">
        <v>0</v>
      </c>
    </row>
    <row r="120" spans="1:8" ht="12" customHeight="1" x14ac:dyDescent="0.25">
      <c r="A120" s="181">
        <v>3</v>
      </c>
      <c r="E120" s="272" t="s">
        <v>625</v>
      </c>
      <c r="F120" s="91">
        <v>0</v>
      </c>
      <c r="G120" s="92">
        <v>0</v>
      </c>
    </row>
    <row r="121" spans="1:8" ht="12" customHeight="1" x14ac:dyDescent="0.25">
      <c r="A121" s="181">
        <v>3</v>
      </c>
      <c r="D121" s="184" t="s">
        <v>626</v>
      </c>
      <c r="E121" s="272" t="s">
        <v>627</v>
      </c>
      <c r="F121" s="91">
        <v>0</v>
      </c>
      <c r="G121" s="92">
        <v>0</v>
      </c>
    </row>
    <row r="122" spans="1:8" ht="12" customHeight="1" x14ac:dyDescent="0.25">
      <c r="A122" s="181">
        <v>3</v>
      </c>
      <c r="E122" s="272" t="s">
        <v>628</v>
      </c>
      <c r="F122" s="91">
        <v>0</v>
      </c>
      <c r="G122" s="92">
        <v>0</v>
      </c>
    </row>
    <row r="123" spans="1:8" ht="12" customHeight="1" x14ac:dyDescent="0.25">
      <c r="A123" s="181">
        <v>3</v>
      </c>
      <c r="E123" s="273" t="s">
        <v>629</v>
      </c>
      <c r="F123" s="95">
        <f>SUM(F117:F122)</f>
        <v>0</v>
      </c>
      <c r="G123" s="96">
        <f>SUM(G117:G122)</f>
        <v>0</v>
      </c>
    </row>
    <row r="124" spans="1:8" ht="7.5" customHeight="1" x14ac:dyDescent="0.25">
      <c r="A124" s="181">
        <v>3</v>
      </c>
      <c r="E124" s="273"/>
      <c r="F124" s="91"/>
      <c r="G124" s="92"/>
    </row>
    <row r="125" spans="1:8" ht="27.6" customHeight="1" x14ac:dyDescent="0.25">
      <c r="A125" s="181">
        <v>3</v>
      </c>
      <c r="D125" s="217" t="s">
        <v>592</v>
      </c>
      <c r="E125" s="947" t="s">
        <v>762</v>
      </c>
      <c r="F125" s="986"/>
      <c r="G125" s="986"/>
      <c r="H125" s="29"/>
    </row>
    <row r="126" spans="1:8" x14ac:dyDescent="0.25">
      <c r="A126" s="181">
        <v>3</v>
      </c>
      <c r="E126" s="282"/>
      <c r="F126" s="91"/>
      <c r="G126" s="92"/>
    </row>
    <row r="127" spans="1:8" ht="12" customHeight="1" x14ac:dyDescent="0.25">
      <c r="A127" s="181">
        <v>3</v>
      </c>
      <c r="B127" s="181" t="s">
        <v>250</v>
      </c>
      <c r="C127" s="182">
        <v>40</v>
      </c>
      <c r="E127" s="256" t="str">
        <f ca="1">INDEX(TBLStructure[Full Note Title],MATCH(C127,TBLStructure[Model Reference],0))</f>
        <v>2.1L: Income tax expense (competitive neutrality)</v>
      </c>
      <c r="F127" s="283"/>
      <c r="G127" s="284"/>
    </row>
    <row r="128" spans="1:8" ht="12" customHeight="1" x14ac:dyDescent="0.25">
      <c r="A128" s="181">
        <v>3</v>
      </c>
      <c r="E128" s="285" t="s">
        <v>763</v>
      </c>
      <c r="F128" s="261">
        <v>0</v>
      </c>
      <c r="G128" s="262">
        <v>0</v>
      </c>
    </row>
    <row r="129" spans="1:7" ht="15" customHeight="1" x14ac:dyDescent="0.25">
      <c r="A129" s="181">
        <v>3</v>
      </c>
      <c r="E129" s="178" t="s">
        <v>632</v>
      </c>
      <c r="F129" s="102">
        <f>SUM(F127:F128)</f>
        <v>0</v>
      </c>
      <c r="G129" s="103">
        <f>SUM(G127:G128)</f>
        <v>0</v>
      </c>
    </row>
    <row r="130" spans="1:7" ht="61.95" customHeight="1" x14ac:dyDescent="0.25">
      <c r="A130" s="181">
        <v>3</v>
      </c>
      <c r="E130" s="983" t="s">
        <v>764</v>
      </c>
      <c r="F130" s="983"/>
      <c r="G130" s="983"/>
    </row>
    <row r="131" spans="1:7" ht="12.75" customHeight="1" x14ac:dyDescent="0.25">
      <c r="A131" s="181">
        <v>3</v>
      </c>
      <c r="E131" s="181"/>
      <c r="F131" s="181"/>
      <c r="G131" s="181"/>
    </row>
    <row r="132" spans="1:7" ht="12.75" customHeight="1" x14ac:dyDescent="0.25">
      <c r="E132" s="181"/>
      <c r="F132" s="181"/>
      <c r="G132" s="181"/>
    </row>
    <row r="133" spans="1:7" ht="12.75" customHeight="1" x14ac:dyDescent="0.25">
      <c r="E133" s="181"/>
      <c r="F133" s="181"/>
      <c r="G133" s="181"/>
    </row>
    <row r="134" spans="1:7" ht="12.75" customHeight="1" x14ac:dyDescent="0.25">
      <c r="E134" s="181"/>
      <c r="F134" s="181"/>
      <c r="G134" s="181"/>
    </row>
    <row r="135" spans="1:7" ht="12.75" customHeight="1" x14ac:dyDescent="0.25">
      <c r="E135" s="181"/>
      <c r="F135" s="181"/>
      <c r="G135" s="181"/>
    </row>
    <row r="136" spans="1:7" ht="12.75" customHeight="1" x14ac:dyDescent="0.25">
      <c r="E136" s="181"/>
      <c r="F136" s="181"/>
      <c r="G136" s="181"/>
    </row>
    <row r="137" spans="1:7" ht="12.75" customHeight="1" x14ac:dyDescent="0.25">
      <c r="E137" s="181"/>
      <c r="F137" s="181"/>
      <c r="G137" s="181"/>
    </row>
    <row r="138" spans="1:7" ht="12.75" customHeight="1" x14ac:dyDescent="0.25">
      <c r="E138" s="181"/>
      <c r="F138" s="181"/>
      <c r="G138" s="181"/>
    </row>
    <row r="139" spans="1:7" x14ac:dyDescent="0.25">
      <c r="E139" s="181"/>
      <c r="F139" s="181"/>
      <c r="G139" s="181"/>
    </row>
    <row r="140" spans="1:7" x14ac:dyDescent="0.25">
      <c r="E140" s="181"/>
      <c r="F140" s="181"/>
      <c r="G140" s="181"/>
    </row>
    <row r="141" spans="1:7" x14ac:dyDescent="0.25">
      <c r="E141" s="181"/>
      <c r="F141" s="181"/>
      <c r="G141" s="181"/>
    </row>
    <row r="142" spans="1:7" x14ac:dyDescent="0.25">
      <c r="E142" s="181"/>
      <c r="F142" s="181"/>
      <c r="G142" s="181"/>
    </row>
    <row r="143" spans="1:7" x14ac:dyDescent="0.25">
      <c r="E143" s="181"/>
      <c r="F143" s="181"/>
      <c r="G143" s="181"/>
    </row>
    <row r="144" spans="1:7" x14ac:dyDescent="0.25">
      <c r="E144" s="181"/>
      <c r="F144" s="181"/>
      <c r="G144" s="181"/>
    </row>
    <row r="145" spans="5:7" x14ac:dyDescent="0.25">
      <c r="E145" s="181"/>
      <c r="F145" s="181"/>
      <c r="G145" s="181"/>
    </row>
    <row r="146" spans="5:7" x14ac:dyDescent="0.25">
      <c r="E146" s="181"/>
      <c r="F146" s="181"/>
      <c r="G146" s="181"/>
    </row>
    <row r="147" spans="5:7" x14ac:dyDescent="0.25">
      <c r="E147" s="181"/>
      <c r="F147" s="181"/>
      <c r="G147" s="181"/>
    </row>
    <row r="148" spans="5:7" x14ac:dyDescent="0.25">
      <c r="E148" s="181"/>
      <c r="F148" s="181"/>
      <c r="G148" s="181"/>
    </row>
    <row r="149" spans="5:7" x14ac:dyDescent="0.25">
      <c r="E149" s="181"/>
      <c r="F149" s="181"/>
      <c r="G149" s="181"/>
    </row>
    <row r="150" spans="5:7" x14ac:dyDescent="0.25">
      <c r="E150" s="181"/>
      <c r="F150" s="181"/>
      <c r="G150" s="181"/>
    </row>
    <row r="151" spans="5:7" x14ac:dyDescent="0.25">
      <c r="E151" s="181"/>
      <c r="F151" s="181"/>
      <c r="G151" s="181"/>
    </row>
    <row r="152" spans="5:7" x14ac:dyDescent="0.25">
      <c r="E152" s="181"/>
      <c r="F152" s="181"/>
      <c r="G152" s="181"/>
    </row>
    <row r="153" spans="5:7" x14ac:dyDescent="0.25">
      <c r="E153" s="181"/>
      <c r="F153" s="181"/>
      <c r="G153" s="181"/>
    </row>
    <row r="154" spans="5:7" x14ac:dyDescent="0.25">
      <c r="E154" s="181"/>
      <c r="F154" s="181"/>
      <c r="G154" s="181"/>
    </row>
    <row r="155" spans="5:7" x14ac:dyDescent="0.25">
      <c r="E155" s="181"/>
      <c r="F155" s="181"/>
      <c r="G155" s="181"/>
    </row>
    <row r="156" spans="5:7" x14ac:dyDescent="0.25">
      <c r="E156" s="181"/>
      <c r="F156" s="181"/>
      <c r="G156" s="181"/>
    </row>
    <row r="157" spans="5:7" x14ac:dyDescent="0.25">
      <c r="E157" s="181"/>
      <c r="F157" s="181"/>
      <c r="G157" s="181"/>
    </row>
    <row r="158" spans="5:7" x14ac:dyDescent="0.25">
      <c r="E158" s="181"/>
      <c r="F158" s="181"/>
      <c r="G158" s="181"/>
    </row>
    <row r="159" spans="5:7" x14ac:dyDescent="0.25">
      <c r="E159" s="181"/>
      <c r="F159" s="181"/>
      <c r="G159" s="181"/>
    </row>
    <row r="160" spans="5:7" x14ac:dyDescent="0.25">
      <c r="E160" s="181"/>
      <c r="F160" s="181"/>
      <c r="G160" s="181"/>
    </row>
    <row r="161" spans="5:7" x14ac:dyDescent="0.25">
      <c r="E161" s="181"/>
      <c r="F161" s="181"/>
      <c r="G161" s="181"/>
    </row>
    <row r="162" spans="5:7" x14ac:dyDescent="0.25">
      <c r="E162" s="181"/>
      <c r="F162" s="181"/>
      <c r="G162" s="181"/>
    </row>
    <row r="163" spans="5:7" x14ac:dyDescent="0.25">
      <c r="E163" s="181"/>
      <c r="F163" s="181"/>
      <c r="G163" s="181"/>
    </row>
    <row r="164" spans="5:7" x14ac:dyDescent="0.25">
      <c r="E164" s="181"/>
      <c r="F164" s="181"/>
      <c r="G164" s="181"/>
    </row>
    <row r="165" spans="5:7" x14ac:dyDescent="0.25">
      <c r="E165" s="181"/>
      <c r="F165" s="181"/>
      <c r="G165" s="181"/>
    </row>
    <row r="166" spans="5:7" x14ac:dyDescent="0.25">
      <c r="E166" s="181"/>
      <c r="F166" s="181"/>
      <c r="G166" s="181"/>
    </row>
    <row r="167" spans="5:7" x14ac:dyDescent="0.25">
      <c r="E167" s="181"/>
      <c r="F167" s="181"/>
      <c r="G167" s="181"/>
    </row>
    <row r="168" spans="5:7" x14ac:dyDescent="0.25">
      <c r="E168" s="181"/>
      <c r="F168" s="181"/>
      <c r="G168" s="181"/>
    </row>
    <row r="169" spans="5:7" x14ac:dyDescent="0.25">
      <c r="E169" s="181"/>
      <c r="F169" s="181"/>
      <c r="G169" s="181"/>
    </row>
    <row r="170" spans="5:7" x14ac:dyDescent="0.25">
      <c r="E170" s="181"/>
      <c r="F170" s="181"/>
      <c r="G170" s="181"/>
    </row>
    <row r="171" spans="5:7" x14ac:dyDescent="0.25">
      <c r="E171" s="181"/>
      <c r="F171" s="181"/>
      <c r="G171" s="181"/>
    </row>
    <row r="172" spans="5:7" x14ac:dyDescent="0.25">
      <c r="E172" s="181"/>
      <c r="F172" s="181"/>
      <c r="G172" s="181"/>
    </row>
    <row r="173" spans="5:7" x14ac:dyDescent="0.25">
      <c r="E173" s="181"/>
      <c r="F173" s="181"/>
      <c r="G173" s="181"/>
    </row>
    <row r="174" spans="5:7" x14ac:dyDescent="0.25">
      <c r="E174" s="181"/>
      <c r="F174" s="181"/>
      <c r="G174" s="181"/>
    </row>
    <row r="175" spans="5:7" x14ac:dyDescent="0.25">
      <c r="E175" s="181"/>
      <c r="F175" s="181"/>
      <c r="G175" s="181"/>
    </row>
    <row r="176" spans="5:7" x14ac:dyDescent="0.25">
      <c r="E176" s="181"/>
      <c r="F176" s="181"/>
      <c r="G176" s="181"/>
    </row>
    <row r="177" spans="5:7" x14ac:dyDescent="0.25">
      <c r="E177" s="181"/>
      <c r="F177" s="181"/>
      <c r="G177" s="181"/>
    </row>
    <row r="178" spans="5:7" x14ac:dyDescent="0.25">
      <c r="E178" s="181"/>
      <c r="F178" s="181"/>
      <c r="G178" s="181"/>
    </row>
    <row r="179" spans="5:7" x14ac:dyDescent="0.25">
      <c r="E179" s="181"/>
      <c r="F179" s="181"/>
      <c r="G179" s="181"/>
    </row>
    <row r="180" spans="5:7" x14ac:dyDescent="0.25">
      <c r="E180" s="181"/>
      <c r="F180" s="181"/>
      <c r="G180" s="181"/>
    </row>
    <row r="181" spans="5:7" x14ac:dyDescent="0.25">
      <c r="E181" s="181"/>
      <c r="F181" s="181"/>
      <c r="G181" s="181"/>
    </row>
    <row r="182" spans="5:7" x14ac:dyDescent="0.25">
      <c r="E182" s="181"/>
      <c r="F182" s="181"/>
      <c r="G182" s="181"/>
    </row>
    <row r="183" spans="5:7" x14ac:dyDescent="0.25">
      <c r="E183" s="181"/>
      <c r="F183" s="181"/>
      <c r="G183" s="181"/>
    </row>
    <row r="184" spans="5:7" x14ac:dyDescent="0.25">
      <c r="E184" s="181"/>
      <c r="F184" s="181"/>
      <c r="G184" s="181"/>
    </row>
    <row r="185" spans="5:7" x14ac:dyDescent="0.25">
      <c r="E185" s="181"/>
      <c r="F185" s="181"/>
      <c r="G185" s="181"/>
    </row>
    <row r="186" spans="5:7" x14ac:dyDescent="0.25">
      <c r="E186" s="181"/>
      <c r="F186" s="181"/>
      <c r="G186" s="181"/>
    </row>
    <row r="187" spans="5:7" x14ac:dyDescent="0.25">
      <c r="E187" s="181"/>
      <c r="F187" s="181"/>
      <c r="G187" s="181"/>
    </row>
    <row r="188" spans="5:7" x14ac:dyDescent="0.25">
      <c r="E188" s="181"/>
      <c r="F188" s="181"/>
      <c r="G188" s="181"/>
    </row>
    <row r="189" spans="5:7" x14ac:dyDescent="0.25">
      <c r="E189" s="181"/>
      <c r="F189" s="181"/>
      <c r="G189" s="181"/>
    </row>
    <row r="190" spans="5:7" x14ac:dyDescent="0.25">
      <c r="E190" s="181"/>
      <c r="F190" s="181"/>
      <c r="G190" s="181"/>
    </row>
    <row r="191" spans="5:7" x14ac:dyDescent="0.25">
      <c r="E191" s="181"/>
      <c r="F191" s="181"/>
      <c r="G191" s="181"/>
    </row>
    <row r="192" spans="5:7" x14ac:dyDescent="0.25">
      <c r="E192" s="181"/>
      <c r="F192" s="181"/>
      <c r="G192" s="181"/>
    </row>
    <row r="193" spans="5:7" x14ac:dyDescent="0.25">
      <c r="E193" s="181"/>
      <c r="F193" s="181"/>
      <c r="G193" s="181"/>
    </row>
    <row r="194" spans="5:7" x14ac:dyDescent="0.25">
      <c r="E194" s="181"/>
      <c r="F194" s="181"/>
      <c r="G194" s="181"/>
    </row>
    <row r="195" spans="5:7" x14ac:dyDescent="0.25">
      <c r="E195" s="181"/>
      <c r="F195" s="181"/>
      <c r="G195" s="181"/>
    </row>
    <row r="196" spans="5:7" x14ac:dyDescent="0.25">
      <c r="E196" s="181"/>
      <c r="F196" s="181"/>
      <c r="G196" s="181"/>
    </row>
    <row r="197" spans="5:7" x14ac:dyDescent="0.25">
      <c r="E197" s="181"/>
      <c r="F197" s="181"/>
      <c r="G197" s="181"/>
    </row>
    <row r="198" spans="5:7" x14ac:dyDescent="0.25">
      <c r="E198" s="181"/>
      <c r="F198" s="181"/>
      <c r="G198" s="181"/>
    </row>
    <row r="199" spans="5:7" x14ac:dyDescent="0.25">
      <c r="E199" s="181"/>
      <c r="F199" s="181"/>
      <c r="G199" s="181"/>
    </row>
    <row r="200" spans="5:7" x14ac:dyDescent="0.25">
      <c r="E200" s="181"/>
      <c r="F200" s="181"/>
      <c r="G200" s="181"/>
    </row>
    <row r="201" spans="5:7" x14ac:dyDescent="0.25">
      <c r="E201" s="181"/>
      <c r="F201" s="181"/>
      <c r="G201" s="181"/>
    </row>
    <row r="202" spans="5:7" x14ac:dyDescent="0.25">
      <c r="E202" s="181"/>
      <c r="F202" s="181"/>
      <c r="G202" s="181"/>
    </row>
    <row r="203" spans="5:7" x14ac:dyDescent="0.25">
      <c r="E203" s="181"/>
      <c r="F203" s="181"/>
      <c r="G203" s="181"/>
    </row>
    <row r="204" spans="5:7" x14ac:dyDescent="0.25">
      <c r="E204" s="181"/>
      <c r="F204" s="181"/>
      <c r="G204" s="181"/>
    </row>
    <row r="205" spans="5:7" x14ac:dyDescent="0.25">
      <c r="E205" s="181"/>
      <c r="F205" s="181"/>
      <c r="G205" s="181"/>
    </row>
    <row r="206" spans="5:7" x14ac:dyDescent="0.25">
      <c r="E206" s="181"/>
      <c r="F206" s="181"/>
      <c r="G206" s="181"/>
    </row>
    <row r="207" spans="5:7" x14ac:dyDescent="0.25">
      <c r="E207" s="181"/>
      <c r="F207" s="181"/>
      <c r="G207" s="181"/>
    </row>
    <row r="208" spans="5:7" x14ac:dyDescent="0.25">
      <c r="E208" s="181"/>
      <c r="F208" s="181"/>
      <c r="G208" s="181"/>
    </row>
    <row r="209" spans="5:7" x14ac:dyDescent="0.25">
      <c r="E209" s="181"/>
      <c r="F209" s="181"/>
      <c r="G209" s="181"/>
    </row>
    <row r="210" spans="5:7" x14ac:dyDescent="0.25">
      <c r="E210" s="181"/>
      <c r="F210" s="181"/>
      <c r="G210" s="181"/>
    </row>
    <row r="211" spans="5:7" x14ac:dyDescent="0.25">
      <c r="E211" s="181"/>
      <c r="F211" s="181"/>
      <c r="G211" s="181"/>
    </row>
    <row r="212" spans="5:7" x14ac:dyDescent="0.25">
      <c r="E212" s="181"/>
      <c r="F212" s="181"/>
      <c r="G212" s="181"/>
    </row>
    <row r="213" spans="5:7" x14ac:dyDescent="0.25">
      <c r="E213" s="181"/>
      <c r="F213" s="181"/>
      <c r="G213" s="181"/>
    </row>
    <row r="214" spans="5:7" x14ac:dyDescent="0.25">
      <c r="E214" s="181"/>
      <c r="F214" s="181"/>
      <c r="G214" s="181"/>
    </row>
    <row r="215" spans="5:7" x14ac:dyDescent="0.25">
      <c r="E215" s="181"/>
      <c r="F215" s="181"/>
      <c r="G215" s="181"/>
    </row>
    <row r="216" spans="5:7" x14ac:dyDescent="0.25">
      <c r="E216" s="181"/>
      <c r="F216" s="181"/>
      <c r="G216" s="181"/>
    </row>
    <row r="217" spans="5:7" x14ac:dyDescent="0.25">
      <c r="E217" s="181"/>
      <c r="F217" s="181"/>
      <c r="G217" s="181"/>
    </row>
    <row r="218" spans="5:7" x14ac:dyDescent="0.25">
      <c r="E218" s="181"/>
      <c r="F218" s="181"/>
      <c r="G218" s="181"/>
    </row>
    <row r="219" spans="5:7" x14ac:dyDescent="0.25">
      <c r="E219" s="181"/>
      <c r="F219" s="181"/>
      <c r="G219" s="181"/>
    </row>
    <row r="220" spans="5:7" x14ac:dyDescent="0.25">
      <c r="E220" s="181"/>
      <c r="F220" s="181"/>
      <c r="G220" s="181"/>
    </row>
    <row r="221" spans="5:7" x14ac:dyDescent="0.25">
      <c r="E221" s="181"/>
      <c r="F221" s="181"/>
      <c r="G221" s="181"/>
    </row>
    <row r="222" spans="5:7" x14ac:dyDescent="0.25">
      <c r="E222" s="181"/>
      <c r="F222" s="181"/>
      <c r="G222" s="181"/>
    </row>
    <row r="223" spans="5:7" x14ac:dyDescent="0.25">
      <c r="E223" s="181"/>
      <c r="F223" s="181"/>
      <c r="G223" s="181"/>
    </row>
    <row r="224" spans="5:7" x14ac:dyDescent="0.25">
      <c r="E224" s="181"/>
      <c r="F224" s="181"/>
      <c r="G224" s="181"/>
    </row>
    <row r="225" spans="5:7" x14ac:dyDescent="0.25">
      <c r="E225" s="181"/>
      <c r="F225" s="181"/>
      <c r="G225" s="181"/>
    </row>
    <row r="226" spans="5:7" x14ac:dyDescent="0.25">
      <c r="E226" s="181"/>
      <c r="F226" s="181"/>
      <c r="G226" s="181"/>
    </row>
    <row r="227" spans="5:7" x14ac:dyDescent="0.25">
      <c r="E227" s="181"/>
      <c r="F227" s="181"/>
      <c r="G227" s="181"/>
    </row>
    <row r="228" spans="5:7" x14ac:dyDescent="0.25">
      <c r="E228" s="181"/>
      <c r="F228" s="181"/>
      <c r="G228" s="181"/>
    </row>
    <row r="229" spans="5:7" x14ac:dyDescent="0.25">
      <c r="E229" s="181"/>
      <c r="F229" s="181"/>
      <c r="G229" s="181"/>
    </row>
    <row r="230" spans="5:7" x14ac:dyDescent="0.25">
      <c r="E230" s="181"/>
      <c r="F230" s="181"/>
      <c r="G230" s="181"/>
    </row>
    <row r="231" spans="5:7" x14ac:dyDescent="0.25">
      <c r="E231" s="181"/>
      <c r="F231" s="181"/>
      <c r="G231" s="181"/>
    </row>
    <row r="232" spans="5:7" x14ac:dyDescent="0.25">
      <c r="E232" s="181"/>
      <c r="F232" s="181"/>
      <c r="G232" s="181"/>
    </row>
    <row r="233" spans="5:7" x14ac:dyDescent="0.25">
      <c r="E233" s="181"/>
      <c r="F233" s="181"/>
      <c r="G233" s="181"/>
    </row>
    <row r="234" spans="5:7" x14ac:dyDescent="0.25">
      <c r="E234" s="181"/>
      <c r="F234" s="181"/>
      <c r="G234" s="181"/>
    </row>
    <row r="235" spans="5:7" x14ac:dyDescent="0.25">
      <c r="E235" s="181"/>
      <c r="F235" s="181"/>
      <c r="G235" s="181"/>
    </row>
    <row r="236" spans="5:7" x14ac:dyDescent="0.25">
      <c r="E236" s="181"/>
      <c r="F236" s="181"/>
      <c r="G236" s="181"/>
    </row>
    <row r="237" spans="5:7" x14ac:dyDescent="0.25">
      <c r="E237" s="181"/>
      <c r="F237" s="181"/>
      <c r="G237" s="181"/>
    </row>
    <row r="238" spans="5:7" x14ac:dyDescent="0.25">
      <c r="E238" s="181"/>
      <c r="F238" s="181"/>
      <c r="G238" s="181"/>
    </row>
    <row r="239" spans="5:7" x14ac:dyDescent="0.25">
      <c r="E239" s="181"/>
      <c r="F239" s="181"/>
      <c r="G239" s="181"/>
    </row>
    <row r="240" spans="5:7" x14ac:dyDescent="0.25">
      <c r="E240" s="181"/>
      <c r="F240" s="181"/>
      <c r="G240" s="181"/>
    </row>
    <row r="241" spans="5:7" x14ac:dyDescent="0.25">
      <c r="E241" s="181"/>
      <c r="F241" s="181"/>
      <c r="G241" s="181"/>
    </row>
    <row r="242" spans="5:7" x14ac:dyDescent="0.25">
      <c r="E242" s="181"/>
      <c r="F242" s="181"/>
      <c r="G242" s="181"/>
    </row>
    <row r="243" spans="5:7" x14ac:dyDescent="0.25">
      <c r="E243" s="181"/>
      <c r="F243" s="181"/>
      <c r="G243" s="181"/>
    </row>
    <row r="244" spans="5:7" x14ac:dyDescent="0.25">
      <c r="E244" s="181"/>
      <c r="F244" s="181"/>
      <c r="G244" s="181"/>
    </row>
    <row r="245" spans="5:7" x14ac:dyDescent="0.25">
      <c r="E245" s="181"/>
      <c r="F245" s="181"/>
      <c r="G245" s="181"/>
    </row>
    <row r="246" spans="5:7" x14ac:dyDescent="0.25">
      <c r="E246" s="181"/>
      <c r="F246" s="181"/>
      <c r="G246" s="181"/>
    </row>
    <row r="247" spans="5:7" x14ac:dyDescent="0.25">
      <c r="E247" s="181"/>
      <c r="F247" s="181"/>
      <c r="G247" s="181"/>
    </row>
    <row r="248" spans="5:7" x14ac:dyDescent="0.25">
      <c r="E248" s="181"/>
      <c r="F248" s="181"/>
      <c r="G248" s="181"/>
    </row>
    <row r="249" spans="5:7" x14ac:dyDescent="0.25">
      <c r="E249" s="181"/>
      <c r="F249" s="181"/>
      <c r="G249" s="181"/>
    </row>
    <row r="250" spans="5:7" x14ac:dyDescent="0.25">
      <c r="E250" s="181"/>
      <c r="F250" s="181"/>
      <c r="G250" s="181"/>
    </row>
    <row r="251" spans="5:7" x14ac:dyDescent="0.25">
      <c r="E251" s="181"/>
      <c r="F251" s="181"/>
      <c r="G251" s="181"/>
    </row>
    <row r="252" spans="5:7" x14ac:dyDescent="0.25">
      <c r="E252" s="181"/>
      <c r="F252" s="181"/>
      <c r="G252" s="181"/>
    </row>
    <row r="253" spans="5:7" x14ac:dyDescent="0.25">
      <c r="E253" s="181"/>
      <c r="F253" s="181"/>
      <c r="G253" s="181"/>
    </row>
    <row r="254" spans="5:7" x14ac:dyDescent="0.25">
      <c r="E254" s="181"/>
      <c r="F254" s="181"/>
      <c r="G254" s="181"/>
    </row>
    <row r="255" spans="5:7" x14ac:dyDescent="0.25">
      <c r="E255" s="181"/>
      <c r="F255" s="181"/>
      <c r="G255" s="181"/>
    </row>
    <row r="256" spans="5:7" x14ac:dyDescent="0.25">
      <c r="E256" s="181"/>
      <c r="F256" s="181"/>
      <c r="G256" s="181"/>
    </row>
    <row r="257" spans="5:7" x14ac:dyDescent="0.25">
      <c r="E257" s="181"/>
      <c r="F257" s="181"/>
      <c r="G257" s="181"/>
    </row>
    <row r="258" spans="5:7" x14ac:dyDescent="0.25">
      <c r="E258" s="181"/>
      <c r="F258" s="181"/>
      <c r="G258" s="181"/>
    </row>
    <row r="259" spans="5:7" x14ac:dyDescent="0.25">
      <c r="E259" s="181"/>
      <c r="F259" s="181"/>
      <c r="G259" s="181"/>
    </row>
    <row r="260" spans="5:7" x14ac:dyDescent="0.25">
      <c r="E260" s="181"/>
      <c r="F260" s="181"/>
      <c r="G260" s="181"/>
    </row>
    <row r="261" spans="5:7" x14ac:dyDescent="0.25">
      <c r="E261" s="181"/>
      <c r="F261" s="181"/>
      <c r="G261" s="181"/>
    </row>
    <row r="262" spans="5:7" x14ac:dyDescent="0.25">
      <c r="E262" s="181"/>
      <c r="F262" s="181"/>
      <c r="G262" s="181"/>
    </row>
    <row r="263" spans="5:7" x14ac:dyDescent="0.25">
      <c r="E263" s="181"/>
      <c r="F263" s="181"/>
      <c r="G263" s="181"/>
    </row>
    <row r="264" spans="5:7" x14ac:dyDescent="0.25">
      <c r="E264" s="181"/>
      <c r="F264" s="181"/>
      <c r="G264" s="181"/>
    </row>
    <row r="265" spans="5:7" x14ac:dyDescent="0.25">
      <c r="E265" s="181"/>
      <c r="F265" s="181"/>
      <c r="G265" s="181"/>
    </row>
    <row r="266" spans="5:7" x14ac:dyDescent="0.25">
      <c r="E266" s="181"/>
      <c r="F266" s="181"/>
      <c r="G266" s="181"/>
    </row>
    <row r="267" spans="5:7" x14ac:dyDescent="0.25">
      <c r="E267" s="181"/>
      <c r="F267" s="181"/>
      <c r="G267" s="181"/>
    </row>
    <row r="268" spans="5:7" x14ac:dyDescent="0.25">
      <c r="E268" s="181"/>
      <c r="F268" s="181"/>
      <c r="G268" s="181"/>
    </row>
    <row r="269" spans="5:7" x14ac:dyDescent="0.25">
      <c r="E269" s="181"/>
      <c r="F269" s="181"/>
      <c r="G269" s="181"/>
    </row>
    <row r="270" spans="5:7" x14ac:dyDescent="0.25">
      <c r="E270" s="181"/>
      <c r="F270" s="181"/>
      <c r="G270" s="181"/>
    </row>
    <row r="271" spans="5:7" x14ac:dyDescent="0.25">
      <c r="E271" s="181"/>
      <c r="F271" s="181"/>
      <c r="G271" s="181"/>
    </row>
    <row r="272" spans="5:7" x14ac:dyDescent="0.25">
      <c r="E272" s="181"/>
      <c r="F272" s="181"/>
      <c r="G272" s="181"/>
    </row>
    <row r="273" spans="5:7" x14ac:dyDescent="0.25">
      <c r="E273" s="181"/>
      <c r="F273" s="181"/>
      <c r="G273" s="181"/>
    </row>
    <row r="274" spans="5:7" x14ac:dyDescent="0.25">
      <c r="E274" s="181"/>
      <c r="F274" s="181"/>
      <c r="G274" s="181"/>
    </row>
    <row r="275" spans="5:7" x14ac:dyDescent="0.25">
      <c r="E275" s="181"/>
      <c r="F275" s="181"/>
      <c r="G275" s="181"/>
    </row>
    <row r="276" spans="5:7" x14ac:dyDescent="0.25">
      <c r="E276" s="181"/>
      <c r="F276" s="181"/>
      <c r="G276" s="181"/>
    </row>
    <row r="277" spans="5:7" x14ac:dyDescent="0.25">
      <c r="E277" s="181"/>
      <c r="F277" s="181"/>
      <c r="G277" s="181"/>
    </row>
    <row r="278" spans="5:7" x14ac:dyDescent="0.25">
      <c r="E278" s="181"/>
      <c r="F278" s="181"/>
      <c r="G278" s="181"/>
    </row>
    <row r="279" spans="5:7" x14ac:dyDescent="0.25">
      <c r="E279" s="181"/>
      <c r="F279" s="181"/>
      <c r="G279" s="181"/>
    </row>
    <row r="280" spans="5:7" x14ac:dyDescent="0.25">
      <c r="E280" s="181"/>
      <c r="F280" s="181"/>
      <c r="G280" s="181"/>
    </row>
    <row r="281" spans="5:7" x14ac:dyDescent="0.25">
      <c r="E281" s="181"/>
      <c r="F281" s="181"/>
      <c r="G281" s="181"/>
    </row>
    <row r="282" spans="5:7" x14ac:dyDescent="0.25">
      <c r="E282" s="181"/>
      <c r="F282" s="181"/>
      <c r="G282" s="181"/>
    </row>
    <row r="283" spans="5:7" x14ac:dyDescent="0.25">
      <c r="E283" s="181"/>
      <c r="F283" s="181"/>
      <c r="G283" s="181"/>
    </row>
    <row r="284" spans="5:7" x14ac:dyDescent="0.25">
      <c r="E284" s="181"/>
      <c r="F284" s="181"/>
      <c r="G284" s="181"/>
    </row>
    <row r="285" spans="5:7" x14ac:dyDescent="0.25">
      <c r="E285" s="181"/>
      <c r="F285" s="181"/>
      <c r="G285" s="181"/>
    </row>
    <row r="286" spans="5:7" x14ac:dyDescent="0.25">
      <c r="E286" s="181"/>
      <c r="F286" s="181"/>
      <c r="G286" s="181"/>
    </row>
    <row r="287" spans="5:7" x14ac:dyDescent="0.25">
      <c r="E287" s="181"/>
      <c r="F287" s="181"/>
      <c r="G287" s="181"/>
    </row>
    <row r="288" spans="5:7" x14ac:dyDescent="0.25">
      <c r="E288" s="181"/>
      <c r="F288" s="181"/>
      <c r="G288" s="181"/>
    </row>
    <row r="289" spans="5:7" x14ac:dyDescent="0.25">
      <c r="E289" s="181"/>
      <c r="F289" s="181"/>
      <c r="G289" s="181"/>
    </row>
    <row r="290" spans="5:7" x14ac:dyDescent="0.25">
      <c r="E290" s="181"/>
      <c r="F290" s="181"/>
      <c r="G290" s="181"/>
    </row>
    <row r="291" spans="5:7" x14ac:dyDescent="0.25">
      <c r="E291" s="181"/>
      <c r="F291" s="181"/>
      <c r="G291" s="181"/>
    </row>
    <row r="292" spans="5:7" x14ac:dyDescent="0.25">
      <c r="E292" s="181"/>
      <c r="F292" s="181"/>
      <c r="G292" s="181"/>
    </row>
    <row r="293" spans="5:7" x14ac:dyDescent="0.25">
      <c r="E293" s="181"/>
      <c r="F293" s="181"/>
      <c r="G293" s="181"/>
    </row>
    <row r="294" spans="5:7" x14ac:dyDescent="0.25">
      <c r="E294" s="181"/>
      <c r="F294" s="181"/>
      <c r="G294" s="181"/>
    </row>
    <row r="295" spans="5:7" x14ac:dyDescent="0.25">
      <c r="E295" s="181"/>
      <c r="F295" s="181"/>
      <c r="G295" s="181"/>
    </row>
    <row r="296" spans="5:7" x14ac:dyDescent="0.25">
      <c r="E296" s="181"/>
      <c r="F296" s="181"/>
      <c r="G296" s="181"/>
    </row>
    <row r="297" spans="5:7" x14ac:dyDescent="0.25">
      <c r="E297" s="181"/>
      <c r="F297" s="181"/>
      <c r="G297" s="181"/>
    </row>
    <row r="298" spans="5:7" x14ac:dyDescent="0.25">
      <c r="E298" s="181"/>
      <c r="F298" s="181"/>
      <c r="G298" s="181"/>
    </row>
    <row r="299" spans="5:7" x14ac:dyDescent="0.25">
      <c r="E299" s="181"/>
      <c r="F299" s="181"/>
      <c r="G299" s="181"/>
    </row>
    <row r="300" spans="5:7" x14ac:dyDescent="0.25">
      <c r="E300" s="181"/>
      <c r="F300" s="181"/>
      <c r="G300" s="181"/>
    </row>
    <row r="301" spans="5:7" x14ac:dyDescent="0.25">
      <c r="E301" s="181"/>
      <c r="F301" s="181"/>
      <c r="G301" s="181"/>
    </row>
    <row r="302" spans="5:7" x14ac:dyDescent="0.25">
      <c r="E302" s="181"/>
      <c r="F302" s="181"/>
      <c r="G302" s="181"/>
    </row>
    <row r="303" spans="5:7" x14ac:dyDescent="0.25">
      <c r="E303" s="181"/>
      <c r="F303" s="181"/>
      <c r="G303" s="181"/>
    </row>
    <row r="304" spans="5:7" x14ac:dyDescent="0.25">
      <c r="E304" s="181"/>
      <c r="F304" s="181"/>
      <c r="G304" s="181"/>
    </row>
    <row r="305" spans="5:7" x14ac:dyDescent="0.25">
      <c r="E305" s="181"/>
      <c r="F305" s="181"/>
      <c r="G305" s="181"/>
    </row>
    <row r="306" spans="5:7" x14ac:dyDescent="0.25">
      <c r="E306" s="181"/>
      <c r="F306" s="181"/>
      <c r="G306" s="181"/>
    </row>
    <row r="307" spans="5:7" x14ac:dyDescent="0.25">
      <c r="E307" s="181"/>
      <c r="F307" s="181"/>
      <c r="G307" s="181"/>
    </row>
    <row r="308" spans="5:7" x14ac:dyDescent="0.25">
      <c r="E308" s="181"/>
      <c r="F308" s="181"/>
      <c r="G308" s="181"/>
    </row>
    <row r="309" spans="5:7" x14ac:dyDescent="0.25">
      <c r="E309" s="181"/>
      <c r="F309" s="181"/>
      <c r="G309" s="181"/>
    </row>
    <row r="310" spans="5:7" x14ac:dyDescent="0.25">
      <c r="E310" s="181"/>
      <c r="F310" s="181"/>
      <c r="G310" s="181"/>
    </row>
    <row r="311" spans="5:7" x14ac:dyDescent="0.25">
      <c r="E311" s="181"/>
      <c r="F311" s="181"/>
      <c r="G311" s="181"/>
    </row>
    <row r="312" spans="5:7" x14ac:dyDescent="0.25">
      <c r="E312" s="181"/>
      <c r="F312" s="181"/>
      <c r="G312" s="181"/>
    </row>
    <row r="313" spans="5:7" x14ac:dyDescent="0.25">
      <c r="E313" s="181"/>
      <c r="F313" s="181"/>
      <c r="G313" s="181"/>
    </row>
    <row r="314" spans="5:7" x14ac:dyDescent="0.25">
      <c r="E314" s="181"/>
      <c r="F314" s="181"/>
      <c r="G314" s="181"/>
    </row>
    <row r="315" spans="5:7" x14ac:dyDescent="0.25">
      <c r="E315" s="181"/>
      <c r="F315" s="181"/>
      <c r="G315" s="181"/>
    </row>
    <row r="316" spans="5:7" x14ac:dyDescent="0.25">
      <c r="E316" s="181"/>
      <c r="F316" s="181"/>
      <c r="G316" s="181"/>
    </row>
    <row r="317" spans="5:7" x14ac:dyDescent="0.25">
      <c r="E317" s="181"/>
      <c r="F317" s="181"/>
      <c r="G317" s="181"/>
    </row>
    <row r="318" spans="5:7" x14ac:dyDescent="0.25">
      <c r="E318" s="181"/>
      <c r="F318" s="181"/>
      <c r="G318" s="181"/>
    </row>
    <row r="319" spans="5:7" x14ac:dyDescent="0.25">
      <c r="E319" s="181"/>
      <c r="F319" s="181"/>
      <c r="G319" s="181"/>
    </row>
    <row r="320" spans="5:7" x14ac:dyDescent="0.25">
      <c r="E320" s="181"/>
      <c r="F320" s="181"/>
      <c r="G320" s="181"/>
    </row>
    <row r="321" spans="5:7" x14ac:dyDescent="0.25">
      <c r="E321" s="181"/>
      <c r="F321" s="181"/>
      <c r="G321" s="181"/>
    </row>
    <row r="322" spans="5:7" x14ac:dyDescent="0.25">
      <c r="E322" s="181"/>
      <c r="F322" s="181"/>
      <c r="G322" s="181"/>
    </row>
    <row r="323" spans="5:7" x14ac:dyDescent="0.25">
      <c r="E323" s="181"/>
      <c r="F323" s="181"/>
      <c r="G323" s="181"/>
    </row>
    <row r="324" spans="5:7" x14ac:dyDescent="0.25">
      <c r="E324" s="181"/>
      <c r="F324" s="181"/>
      <c r="G324" s="181"/>
    </row>
    <row r="325" spans="5:7" x14ac:dyDescent="0.25">
      <c r="E325" s="181"/>
      <c r="F325" s="181"/>
      <c r="G325" s="181"/>
    </row>
    <row r="326" spans="5:7" x14ac:dyDescent="0.25">
      <c r="E326" s="181"/>
      <c r="F326" s="181"/>
      <c r="G326" s="181"/>
    </row>
    <row r="327" spans="5:7" x14ac:dyDescent="0.25">
      <c r="E327" s="181"/>
      <c r="F327" s="181"/>
      <c r="G327" s="181"/>
    </row>
    <row r="328" spans="5:7" x14ac:dyDescent="0.25">
      <c r="E328" s="181"/>
      <c r="F328" s="181"/>
      <c r="G328" s="181"/>
    </row>
    <row r="329" spans="5:7" x14ac:dyDescent="0.25">
      <c r="E329" s="181"/>
      <c r="F329" s="181"/>
      <c r="G329" s="181"/>
    </row>
    <row r="330" spans="5:7" x14ac:dyDescent="0.25">
      <c r="E330" s="181"/>
      <c r="F330" s="181"/>
      <c r="G330" s="181"/>
    </row>
    <row r="331" spans="5:7" x14ac:dyDescent="0.25">
      <c r="E331" s="181"/>
      <c r="F331" s="181"/>
      <c r="G331" s="181"/>
    </row>
    <row r="332" spans="5:7" x14ac:dyDescent="0.25">
      <c r="E332" s="181"/>
      <c r="F332" s="181"/>
      <c r="G332" s="181"/>
    </row>
    <row r="333" spans="5:7" x14ac:dyDescent="0.25">
      <c r="E333" s="181"/>
      <c r="F333" s="181"/>
      <c r="G333" s="181"/>
    </row>
    <row r="334" spans="5:7" x14ac:dyDescent="0.25">
      <c r="E334" s="181"/>
      <c r="F334" s="181"/>
      <c r="G334" s="181"/>
    </row>
    <row r="335" spans="5:7" x14ac:dyDescent="0.25">
      <c r="E335" s="181"/>
      <c r="F335" s="181"/>
      <c r="G335" s="181"/>
    </row>
    <row r="336" spans="5:7" x14ac:dyDescent="0.25">
      <c r="E336" s="181"/>
      <c r="F336" s="181"/>
      <c r="G336" s="181"/>
    </row>
    <row r="337" spans="5:7" x14ac:dyDescent="0.25">
      <c r="E337" s="181"/>
      <c r="F337" s="181"/>
      <c r="G337" s="181"/>
    </row>
    <row r="338" spans="5:7" x14ac:dyDescent="0.25">
      <c r="E338" s="181"/>
      <c r="F338" s="181"/>
      <c r="G338" s="181"/>
    </row>
    <row r="339" spans="5:7" x14ac:dyDescent="0.25">
      <c r="E339" s="181"/>
      <c r="F339" s="181"/>
      <c r="G339" s="181"/>
    </row>
    <row r="340" spans="5:7" x14ac:dyDescent="0.25">
      <c r="E340" s="181"/>
      <c r="F340" s="181"/>
      <c r="G340" s="181"/>
    </row>
    <row r="341" spans="5:7" x14ac:dyDescent="0.25">
      <c r="E341" s="181"/>
      <c r="F341" s="181"/>
      <c r="G341" s="181"/>
    </row>
    <row r="342" spans="5:7" x14ac:dyDescent="0.25">
      <c r="E342" s="181"/>
      <c r="F342" s="181"/>
      <c r="G342" s="181"/>
    </row>
    <row r="343" spans="5:7" x14ac:dyDescent="0.25">
      <c r="E343" s="181"/>
      <c r="F343" s="181"/>
      <c r="G343" s="181"/>
    </row>
    <row r="344" spans="5:7" x14ac:dyDescent="0.25">
      <c r="E344" s="181"/>
      <c r="F344" s="181"/>
      <c r="G344" s="181"/>
    </row>
    <row r="345" spans="5:7" x14ac:dyDescent="0.25">
      <c r="E345" s="181"/>
      <c r="F345" s="181"/>
      <c r="G345" s="181"/>
    </row>
    <row r="346" spans="5:7" x14ac:dyDescent="0.25">
      <c r="E346" s="181"/>
      <c r="F346" s="181"/>
      <c r="G346" s="181"/>
    </row>
    <row r="347" spans="5:7" x14ac:dyDescent="0.25">
      <c r="E347" s="181"/>
      <c r="F347" s="181"/>
      <c r="G347" s="181"/>
    </row>
    <row r="348" spans="5:7" x14ac:dyDescent="0.25">
      <c r="E348" s="181"/>
      <c r="F348" s="181"/>
      <c r="G348" s="181"/>
    </row>
    <row r="349" spans="5:7" x14ac:dyDescent="0.25">
      <c r="E349" s="181"/>
      <c r="F349" s="181"/>
      <c r="G349" s="181"/>
    </row>
    <row r="350" spans="5:7" x14ac:dyDescent="0.25">
      <c r="E350" s="181"/>
      <c r="F350" s="181"/>
      <c r="G350" s="181"/>
    </row>
    <row r="351" spans="5:7" x14ac:dyDescent="0.25">
      <c r="E351" s="181"/>
      <c r="F351" s="181"/>
      <c r="G351" s="181"/>
    </row>
    <row r="352" spans="5:7" x14ac:dyDescent="0.25">
      <c r="E352" s="181"/>
      <c r="F352" s="181"/>
      <c r="G352" s="181"/>
    </row>
    <row r="353" spans="5:7" x14ac:dyDescent="0.25">
      <c r="E353" s="181"/>
      <c r="F353" s="181"/>
      <c r="G353" s="181"/>
    </row>
    <row r="354" spans="5:7" x14ac:dyDescent="0.25">
      <c r="E354" s="181"/>
      <c r="F354" s="181"/>
      <c r="G354" s="181"/>
    </row>
    <row r="355" spans="5:7" x14ac:dyDescent="0.25">
      <c r="E355" s="181"/>
      <c r="F355" s="181"/>
      <c r="G355" s="181"/>
    </row>
    <row r="356" spans="5:7" x14ac:dyDescent="0.25">
      <c r="E356" s="181"/>
      <c r="F356" s="181"/>
      <c r="G356" s="181"/>
    </row>
    <row r="357" spans="5:7" x14ac:dyDescent="0.25">
      <c r="E357" s="181"/>
      <c r="F357" s="181"/>
      <c r="G357" s="181"/>
    </row>
    <row r="358" spans="5:7" x14ac:dyDescent="0.25">
      <c r="E358" s="181"/>
      <c r="F358" s="181"/>
      <c r="G358" s="181"/>
    </row>
    <row r="359" spans="5:7" x14ac:dyDescent="0.25">
      <c r="E359" s="181"/>
      <c r="F359" s="181"/>
      <c r="G359" s="181"/>
    </row>
    <row r="360" spans="5:7" x14ac:dyDescent="0.25">
      <c r="E360" s="181"/>
      <c r="F360" s="181"/>
      <c r="G360" s="181"/>
    </row>
    <row r="361" spans="5:7" x14ac:dyDescent="0.25">
      <c r="E361" s="181"/>
      <c r="F361" s="181"/>
      <c r="G361" s="181"/>
    </row>
    <row r="362" spans="5:7" x14ac:dyDescent="0.25">
      <c r="E362" s="181"/>
      <c r="F362" s="181"/>
      <c r="G362" s="181"/>
    </row>
    <row r="363" spans="5:7" x14ac:dyDescent="0.25">
      <c r="E363" s="181"/>
      <c r="F363" s="181"/>
      <c r="G363" s="181"/>
    </row>
    <row r="364" spans="5:7" x14ac:dyDescent="0.25">
      <c r="E364" s="181"/>
      <c r="F364" s="181"/>
      <c r="G364" s="181"/>
    </row>
    <row r="365" spans="5:7" x14ac:dyDescent="0.25">
      <c r="E365" s="181"/>
      <c r="F365" s="181"/>
      <c r="G365" s="181"/>
    </row>
    <row r="366" spans="5:7" x14ac:dyDescent="0.25">
      <c r="E366" s="181"/>
      <c r="F366" s="181"/>
      <c r="G366" s="181"/>
    </row>
    <row r="367" spans="5:7" x14ac:dyDescent="0.25">
      <c r="E367" s="181"/>
      <c r="F367" s="181"/>
      <c r="G367" s="181"/>
    </row>
    <row r="368" spans="5:7" x14ac:dyDescent="0.25">
      <c r="E368" s="181"/>
      <c r="F368" s="181"/>
      <c r="G368" s="181"/>
    </row>
    <row r="369" spans="5:7" x14ac:dyDescent="0.25">
      <c r="E369" s="181"/>
      <c r="F369" s="181"/>
      <c r="G369" s="181"/>
    </row>
    <row r="370" spans="5:7" x14ac:dyDescent="0.25">
      <c r="E370" s="181"/>
      <c r="F370" s="181"/>
      <c r="G370" s="181"/>
    </row>
    <row r="371" spans="5:7" x14ac:dyDescent="0.25">
      <c r="E371" s="181"/>
      <c r="F371" s="181"/>
      <c r="G371" s="181"/>
    </row>
    <row r="372" spans="5:7" x14ac:dyDescent="0.25">
      <c r="E372" s="181"/>
      <c r="F372" s="181"/>
      <c r="G372" s="181"/>
    </row>
    <row r="373" spans="5:7" x14ac:dyDescent="0.25">
      <c r="E373" s="181"/>
      <c r="F373" s="181"/>
      <c r="G373" s="181"/>
    </row>
    <row r="374" spans="5:7" x14ac:dyDescent="0.25">
      <c r="E374" s="181"/>
      <c r="F374" s="181"/>
      <c r="G374" s="181"/>
    </row>
    <row r="375" spans="5:7" x14ac:dyDescent="0.25">
      <c r="E375" s="181"/>
      <c r="F375" s="181"/>
      <c r="G375" s="181"/>
    </row>
    <row r="376" spans="5:7" x14ac:dyDescent="0.25">
      <c r="E376" s="181"/>
      <c r="F376" s="181"/>
      <c r="G376" s="181"/>
    </row>
    <row r="377" spans="5:7" x14ac:dyDescent="0.25">
      <c r="E377" s="181"/>
      <c r="F377" s="181"/>
      <c r="G377" s="181"/>
    </row>
    <row r="378" spans="5:7" x14ac:dyDescent="0.25">
      <c r="E378" s="181"/>
      <c r="F378" s="181"/>
      <c r="G378" s="181"/>
    </row>
    <row r="379" spans="5:7" x14ac:dyDescent="0.25">
      <c r="E379" s="181"/>
      <c r="F379" s="181"/>
      <c r="G379" s="181"/>
    </row>
    <row r="380" spans="5:7" x14ac:dyDescent="0.25">
      <c r="E380" s="181"/>
      <c r="F380" s="181"/>
      <c r="G380" s="181"/>
    </row>
    <row r="381" spans="5:7" x14ac:dyDescent="0.25">
      <c r="E381" s="181"/>
      <c r="F381" s="181"/>
      <c r="G381" s="181"/>
    </row>
    <row r="382" spans="5:7" x14ac:dyDescent="0.25">
      <c r="E382" s="181"/>
      <c r="F382" s="181"/>
      <c r="G382" s="181"/>
    </row>
    <row r="383" spans="5:7" x14ac:dyDescent="0.25">
      <c r="E383" s="181"/>
      <c r="F383" s="181"/>
      <c r="G383" s="181"/>
    </row>
    <row r="384" spans="5:7" x14ac:dyDescent="0.25">
      <c r="E384" s="181"/>
      <c r="F384" s="181"/>
      <c r="G384" s="181"/>
    </row>
    <row r="385" spans="5:7" x14ac:dyDescent="0.25">
      <c r="E385" s="181"/>
      <c r="F385" s="181"/>
      <c r="G385" s="181"/>
    </row>
    <row r="386" spans="5:7" x14ac:dyDescent="0.25">
      <c r="E386" s="181"/>
      <c r="F386" s="181"/>
      <c r="G386" s="181"/>
    </row>
    <row r="387" spans="5:7" x14ac:dyDescent="0.25">
      <c r="E387" s="181"/>
      <c r="F387" s="181"/>
      <c r="G387" s="181"/>
    </row>
    <row r="388" spans="5:7" x14ac:dyDescent="0.25">
      <c r="E388" s="181"/>
      <c r="F388" s="181"/>
      <c r="G388" s="181"/>
    </row>
    <row r="389" spans="5:7" x14ac:dyDescent="0.25">
      <c r="E389" s="181"/>
      <c r="F389" s="181"/>
      <c r="G389" s="181"/>
    </row>
    <row r="390" spans="5:7" x14ac:dyDescent="0.25">
      <c r="E390" s="181"/>
      <c r="F390" s="181"/>
      <c r="G390" s="181"/>
    </row>
    <row r="391" spans="5:7" x14ac:dyDescent="0.25">
      <c r="E391" s="181"/>
      <c r="F391" s="181"/>
      <c r="G391" s="181"/>
    </row>
    <row r="392" spans="5:7" x14ac:dyDescent="0.25">
      <c r="E392" s="181"/>
      <c r="F392" s="181"/>
      <c r="G392" s="181"/>
    </row>
    <row r="393" spans="5:7" x14ac:dyDescent="0.25">
      <c r="E393" s="181"/>
      <c r="F393" s="181"/>
      <c r="G393" s="181"/>
    </row>
    <row r="394" spans="5:7" x14ac:dyDescent="0.25">
      <c r="E394" s="181"/>
      <c r="F394" s="181"/>
      <c r="G394" s="181"/>
    </row>
    <row r="395" spans="5:7" x14ac:dyDescent="0.25">
      <c r="E395" s="181"/>
      <c r="F395" s="181"/>
      <c r="G395" s="181"/>
    </row>
    <row r="396" spans="5:7" x14ac:dyDescent="0.25">
      <c r="E396" s="181"/>
      <c r="F396" s="181"/>
      <c r="G396" s="181"/>
    </row>
    <row r="397" spans="5:7" x14ac:dyDescent="0.25">
      <c r="E397" s="181"/>
      <c r="F397" s="181"/>
      <c r="G397" s="181"/>
    </row>
    <row r="398" spans="5:7" x14ac:dyDescent="0.25">
      <c r="E398" s="181"/>
      <c r="F398" s="181"/>
      <c r="G398" s="181"/>
    </row>
    <row r="399" spans="5:7" x14ac:dyDescent="0.25">
      <c r="E399" s="181"/>
      <c r="F399" s="181"/>
      <c r="G399" s="181"/>
    </row>
    <row r="400" spans="5:7" x14ac:dyDescent="0.25">
      <c r="E400" s="181"/>
      <c r="F400" s="181"/>
      <c r="G400" s="181"/>
    </row>
    <row r="401" spans="5:7" x14ac:dyDescent="0.25">
      <c r="E401" s="181"/>
      <c r="F401" s="181"/>
      <c r="G401" s="181"/>
    </row>
    <row r="402" spans="5:7" x14ac:dyDescent="0.25">
      <c r="E402" s="181"/>
      <c r="F402" s="181"/>
      <c r="G402" s="181"/>
    </row>
    <row r="403" spans="5:7" x14ac:dyDescent="0.25">
      <c r="E403" s="181"/>
      <c r="F403" s="181"/>
      <c r="G403" s="181"/>
    </row>
    <row r="404" spans="5:7" x14ac:dyDescent="0.25">
      <c r="E404" s="181"/>
      <c r="F404" s="181"/>
      <c r="G404" s="181"/>
    </row>
    <row r="405" spans="5:7" x14ac:dyDescent="0.25">
      <c r="E405" s="181"/>
      <c r="F405" s="181"/>
      <c r="G405" s="181"/>
    </row>
    <row r="406" spans="5:7" x14ac:dyDescent="0.25">
      <c r="E406" s="181"/>
      <c r="F406" s="181"/>
      <c r="G406" s="181"/>
    </row>
    <row r="407" spans="5:7" x14ac:dyDescent="0.25">
      <c r="E407" s="181"/>
      <c r="F407" s="181"/>
      <c r="G407" s="181"/>
    </row>
    <row r="408" spans="5:7" x14ac:dyDescent="0.25">
      <c r="E408" s="181"/>
      <c r="F408" s="181"/>
      <c r="G408" s="181"/>
    </row>
    <row r="409" spans="5:7" x14ac:dyDescent="0.25">
      <c r="E409" s="181"/>
      <c r="F409" s="181"/>
      <c r="G409" s="181"/>
    </row>
    <row r="410" spans="5:7" x14ac:dyDescent="0.25">
      <c r="E410" s="181"/>
      <c r="F410" s="181"/>
      <c r="G410" s="181"/>
    </row>
    <row r="411" spans="5:7" x14ac:dyDescent="0.25">
      <c r="E411" s="181"/>
      <c r="F411" s="181"/>
      <c r="G411" s="181"/>
    </row>
    <row r="412" spans="5:7" x14ac:dyDescent="0.25">
      <c r="E412" s="181"/>
      <c r="F412" s="181"/>
      <c r="G412" s="181"/>
    </row>
    <row r="413" spans="5:7" x14ac:dyDescent="0.25">
      <c r="E413" s="181"/>
      <c r="F413" s="181"/>
      <c r="G413" s="181"/>
    </row>
    <row r="414" spans="5:7" x14ac:dyDescent="0.25">
      <c r="E414" s="181"/>
      <c r="F414" s="181"/>
      <c r="G414" s="181"/>
    </row>
    <row r="415" spans="5:7" x14ac:dyDescent="0.25">
      <c r="E415" s="181"/>
      <c r="F415" s="181"/>
      <c r="G415" s="181"/>
    </row>
    <row r="416" spans="5:7" x14ac:dyDescent="0.25">
      <c r="E416" s="181"/>
      <c r="F416" s="181"/>
      <c r="G416" s="181"/>
    </row>
    <row r="417" spans="5:7" x14ac:dyDescent="0.25">
      <c r="E417" s="181"/>
      <c r="F417" s="181"/>
      <c r="G417" s="181"/>
    </row>
    <row r="418" spans="5:7" x14ac:dyDescent="0.25">
      <c r="E418" s="181"/>
      <c r="F418" s="181"/>
      <c r="G418" s="181"/>
    </row>
    <row r="419" spans="5:7" x14ac:dyDescent="0.25">
      <c r="E419" s="181"/>
      <c r="F419" s="181"/>
      <c r="G419" s="181"/>
    </row>
    <row r="420" spans="5:7" x14ac:dyDescent="0.25">
      <c r="E420" s="181"/>
      <c r="F420" s="181"/>
      <c r="G420" s="181"/>
    </row>
    <row r="421" spans="5:7" x14ac:dyDescent="0.25">
      <c r="E421" s="181"/>
      <c r="F421" s="181"/>
      <c r="G421" s="181"/>
    </row>
    <row r="422" spans="5:7" x14ac:dyDescent="0.25">
      <c r="E422" s="181"/>
      <c r="F422" s="181"/>
      <c r="G422" s="181"/>
    </row>
    <row r="423" spans="5:7" x14ac:dyDescent="0.25">
      <c r="E423" s="181"/>
      <c r="F423" s="181"/>
      <c r="G423" s="181"/>
    </row>
    <row r="424" spans="5:7" x14ac:dyDescent="0.25">
      <c r="E424" s="181"/>
      <c r="F424" s="181"/>
      <c r="G424" s="181"/>
    </row>
    <row r="425" spans="5:7" x14ac:dyDescent="0.25">
      <c r="E425" s="181"/>
      <c r="F425" s="181"/>
      <c r="G425" s="181"/>
    </row>
    <row r="426" spans="5:7" x14ac:dyDescent="0.25">
      <c r="E426" s="181"/>
      <c r="F426" s="181"/>
      <c r="G426" s="181"/>
    </row>
    <row r="427" spans="5:7" x14ac:dyDescent="0.25">
      <c r="E427" s="181"/>
      <c r="F427" s="181"/>
      <c r="G427" s="181"/>
    </row>
    <row r="428" spans="5:7" x14ac:dyDescent="0.25">
      <c r="E428" s="181"/>
      <c r="F428" s="181"/>
      <c r="G428" s="181"/>
    </row>
    <row r="429" spans="5:7" x14ac:dyDescent="0.25">
      <c r="E429" s="181"/>
      <c r="F429" s="181"/>
      <c r="G429" s="181"/>
    </row>
    <row r="430" spans="5:7" x14ac:dyDescent="0.25">
      <c r="E430" s="181"/>
      <c r="F430" s="181"/>
      <c r="G430" s="181"/>
    </row>
    <row r="431" spans="5:7" x14ac:dyDescent="0.25">
      <c r="E431" s="181"/>
      <c r="F431" s="181"/>
      <c r="G431" s="181"/>
    </row>
    <row r="432" spans="5:7" x14ac:dyDescent="0.25">
      <c r="E432" s="181"/>
      <c r="F432" s="181"/>
      <c r="G432" s="181"/>
    </row>
    <row r="433" spans="5:7" x14ac:dyDescent="0.25">
      <c r="E433" s="181"/>
      <c r="F433" s="181"/>
      <c r="G433" s="181"/>
    </row>
    <row r="434" spans="5:7" x14ac:dyDescent="0.25">
      <c r="E434" s="181"/>
      <c r="F434" s="181"/>
      <c r="G434" s="181"/>
    </row>
    <row r="435" spans="5:7" x14ac:dyDescent="0.25">
      <c r="E435" s="181"/>
      <c r="F435" s="181"/>
      <c r="G435" s="181"/>
    </row>
    <row r="436" spans="5:7" x14ac:dyDescent="0.25">
      <c r="E436" s="181"/>
      <c r="F436" s="181"/>
      <c r="G436" s="181"/>
    </row>
    <row r="437" spans="5:7" x14ac:dyDescent="0.25">
      <c r="E437" s="181"/>
      <c r="F437" s="181"/>
      <c r="G437" s="181"/>
    </row>
    <row r="438" spans="5:7" x14ac:dyDescent="0.25">
      <c r="E438" s="181"/>
      <c r="F438" s="181"/>
      <c r="G438" s="181"/>
    </row>
    <row r="439" spans="5:7" x14ac:dyDescent="0.25">
      <c r="E439" s="181"/>
      <c r="F439" s="181"/>
      <c r="G439" s="181"/>
    </row>
    <row r="440" spans="5:7" x14ac:dyDescent="0.25">
      <c r="E440" s="181"/>
      <c r="F440" s="181"/>
      <c r="G440" s="181"/>
    </row>
    <row r="441" spans="5:7" x14ac:dyDescent="0.25">
      <c r="E441" s="181"/>
      <c r="F441" s="181"/>
      <c r="G441" s="181"/>
    </row>
    <row r="442" spans="5:7" x14ac:dyDescent="0.25">
      <c r="E442" s="181"/>
      <c r="F442" s="181"/>
      <c r="G442" s="181"/>
    </row>
    <row r="443" spans="5:7" x14ac:dyDescent="0.25">
      <c r="E443" s="181"/>
      <c r="F443" s="181"/>
      <c r="G443" s="181"/>
    </row>
    <row r="444" spans="5:7" x14ac:dyDescent="0.25">
      <c r="E444" s="181"/>
      <c r="F444" s="181"/>
      <c r="G444" s="181"/>
    </row>
    <row r="445" spans="5:7" x14ac:dyDescent="0.25">
      <c r="E445" s="181"/>
      <c r="F445" s="181"/>
      <c r="G445" s="181"/>
    </row>
    <row r="446" spans="5:7" x14ac:dyDescent="0.25">
      <c r="E446" s="181"/>
      <c r="F446" s="181"/>
      <c r="G446" s="181"/>
    </row>
    <row r="447" spans="5:7" x14ac:dyDescent="0.25">
      <c r="E447" s="181"/>
      <c r="F447" s="181"/>
      <c r="G447" s="181"/>
    </row>
    <row r="448" spans="5:7" x14ac:dyDescent="0.25">
      <c r="E448" s="181"/>
      <c r="F448" s="181"/>
      <c r="G448" s="181"/>
    </row>
    <row r="449" spans="5:7" x14ac:dyDescent="0.25">
      <c r="E449" s="181"/>
      <c r="F449" s="181"/>
      <c r="G449" s="181"/>
    </row>
    <row r="450" spans="5:7" x14ac:dyDescent="0.25">
      <c r="E450" s="181"/>
      <c r="F450" s="181"/>
      <c r="G450" s="181"/>
    </row>
    <row r="451" spans="5:7" x14ac:dyDescent="0.25">
      <c r="E451" s="181"/>
      <c r="F451" s="181"/>
      <c r="G451" s="181"/>
    </row>
    <row r="452" spans="5:7" x14ac:dyDescent="0.25">
      <c r="E452" s="181"/>
      <c r="F452" s="181"/>
      <c r="G452" s="181"/>
    </row>
    <row r="453" spans="5:7" x14ac:dyDescent="0.25">
      <c r="E453" s="181"/>
      <c r="F453" s="181"/>
      <c r="G453" s="181"/>
    </row>
    <row r="454" spans="5:7" x14ac:dyDescent="0.25">
      <c r="E454" s="181"/>
      <c r="F454" s="181"/>
      <c r="G454" s="181"/>
    </row>
    <row r="455" spans="5:7" x14ac:dyDescent="0.25">
      <c r="E455" s="181"/>
      <c r="F455" s="181"/>
      <c r="G455" s="181"/>
    </row>
    <row r="456" spans="5:7" x14ac:dyDescent="0.25">
      <c r="E456" s="181"/>
      <c r="F456" s="181"/>
      <c r="G456" s="181"/>
    </row>
    <row r="457" spans="5:7" x14ac:dyDescent="0.25">
      <c r="E457" s="181"/>
      <c r="F457" s="181"/>
      <c r="G457" s="181"/>
    </row>
    <row r="458" spans="5:7" x14ac:dyDescent="0.25">
      <c r="E458" s="181"/>
      <c r="F458" s="181"/>
      <c r="G458" s="181"/>
    </row>
    <row r="459" spans="5:7" x14ac:dyDescent="0.25">
      <c r="E459" s="181"/>
      <c r="F459" s="181"/>
      <c r="G459" s="181"/>
    </row>
    <row r="460" spans="5:7" x14ac:dyDescent="0.25">
      <c r="E460" s="181"/>
      <c r="F460" s="181"/>
      <c r="G460" s="181"/>
    </row>
    <row r="461" spans="5:7" x14ac:dyDescent="0.25">
      <c r="E461" s="181"/>
      <c r="F461" s="181"/>
      <c r="G461" s="181"/>
    </row>
    <row r="462" spans="5:7" x14ac:dyDescent="0.25">
      <c r="E462" s="181"/>
      <c r="F462" s="181"/>
      <c r="G462" s="181"/>
    </row>
    <row r="463" spans="5:7" x14ac:dyDescent="0.25">
      <c r="E463" s="181"/>
      <c r="F463" s="181"/>
      <c r="G463" s="181"/>
    </row>
    <row r="464" spans="5:7" x14ac:dyDescent="0.25">
      <c r="E464" s="181"/>
      <c r="F464" s="181"/>
      <c r="G464" s="181"/>
    </row>
    <row r="465" spans="5:7" x14ac:dyDescent="0.25">
      <c r="E465" s="181"/>
      <c r="F465" s="181"/>
      <c r="G465" s="181"/>
    </row>
    <row r="466" spans="5:7" x14ac:dyDescent="0.25">
      <c r="E466" s="181"/>
      <c r="F466" s="181"/>
      <c r="G466" s="181"/>
    </row>
    <row r="467" spans="5:7" x14ac:dyDescent="0.25">
      <c r="E467" s="181"/>
      <c r="F467" s="181"/>
      <c r="G467" s="181"/>
    </row>
    <row r="468" spans="5:7" x14ac:dyDescent="0.25">
      <c r="E468" s="181"/>
      <c r="F468" s="181"/>
      <c r="G468" s="181"/>
    </row>
    <row r="469" spans="5:7" x14ac:dyDescent="0.25">
      <c r="E469" s="181"/>
      <c r="F469" s="181"/>
      <c r="G469" s="181"/>
    </row>
    <row r="470" spans="5:7" x14ac:dyDescent="0.25">
      <c r="E470" s="181"/>
      <c r="F470" s="181"/>
      <c r="G470" s="181"/>
    </row>
    <row r="471" spans="5:7" x14ac:dyDescent="0.25">
      <c r="E471" s="181"/>
      <c r="F471" s="181"/>
      <c r="G471" s="181"/>
    </row>
    <row r="472" spans="5:7" x14ac:dyDescent="0.25">
      <c r="E472" s="181"/>
      <c r="F472" s="181"/>
      <c r="G472" s="181"/>
    </row>
    <row r="473" spans="5:7" x14ac:dyDescent="0.25">
      <c r="E473" s="181"/>
      <c r="F473" s="181"/>
      <c r="G473" s="181"/>
    </row>
    <row r="474" spans="5:7" x14ac:dyDescent="0.25">
      <c r="E474" s="181"/>
      <c r="F474" s="181"/>
      <c r="G474" s="181"/>
    </row>
    <row r="475" spans="5:7" x14ac:dyDescent="0.25">
      <c r="E475" s="181"/>
      <c r="F475" s="181"/>
      <c r="G475" s="181"/>
    </row>
    <row r="476" spans="5:7" x14ac:dyDescent="0.25">
      <c r="E476" s="181"/>
      <c r="F476" s="181"/>
      <c r="G476" s="181"/>
    </row>
    <row r="477" spans="5:7" x14ac:dyDescent="0.25">
      <c r="E477" s="181"/>
      <c r="F477" s="181"/>
      <c r="G477" s="181"/>
    </row>
    <row r="478" spans="5:7" x14ac:dyDescent="0.25">
      <c r="E478" s="181"/>
      <c r="F478" s="181"/>
      <c r="G478" s="181"/>
    </row>
    <row r="479" spans="5:7" x14ac:dyDescent="0.25">
      <c r="E479" s="181"/>
      <c r="F479" s="181"/>
      <c r="G479" s="181"/>
    </row>
    <row r="480" spans="5:7" x14ac:dyDescent="0.25">
      <c r="E480" s="181"/>
      <c r="F480" s="181"/>
      <c r="G480" s="181"/>
    </row>
    <row r="481" spans="5:7" x14ac:dyDescent="0.25">
      <c r="E481" s="181"/>
      <c r="F481" s="181"/>
      <c r="G481" s="181"/>
    </row>
    <row r="482" spans="5:7" x14ac:dyDescent="0.25">
      <c r="E482" s="181"/>
      <c r="F482" s="181"/>
      <c r="G482" s="181"/>
    </row>
    <row r="483" spans="5:7" x14ac:dyDescent="0.25">
      <c r="E483" s="181"/>
      <c r="F483" s="181"/>
      <c r="G483" s="181"/>
    </row>
    <row r="484" spans="5:7" x14ac:dyDescent="0.25">
      <c r="E484" s="181"/>
      <c r="F484" s="181"/>
      <c r="G484" s="181"/>
    </row>
    <row r="485" spans="5:7" x14ac:dyDescent="0.25">
      <c r="E485" s="181"/>
      <c r="F485" s="181"/>
      <c r="G485" s="181"/>
    </row>
    <row r="486" spans="5:7" x14ac:dyDescent="0.25">
      <c r="E486" s="181"/>
      <c r="F486" s="181"/>
      <c r="G486" s="181"/>
    </row>
    <row r="487" spans="5:7" x14ac:dyDescent="0.25">
      <c r="E487" s="181"/>
      <c r="F487" s="181"/>
      <c r="G487" s="181"/>
    </row>
    <row r="488" spans="5:7" x14ac:dyDescent="0.25">
      <c r="E488" s="181"/>
      <c r="F488" s="181"/>
      <c r="G488" s="181"/>
    </row>
    <row r="489" spans="5:7" x14ac:dyDescent="0.25">
      <c r="E489" s="181"/>
      <c r="F489" s="181"/>
      <c r="G489" s="181"/>
    </row>
    <row r="490" spans="5:7" x14ac:dyDescent="0.25">
      <c r="E490" s="181"/>
      <c r="F490" s="181"/>
      <c r="G490" s="181"/>
    </row>
    <row r="491" spans="5:7" x14ac:dyDescent="0.25">
      <c r="E491" s="181"/>
      <c r="F491" s="181"/>
      <c r="G491" s="181"/>
    </row>
    <row r="492" spans="5:7" x14ac:dyDescent="0.25">
      <c r="E492" s="181"/>
      <c r="F492" s="181"/>
      <c r="G492" s="181"/>
    </row>
    <row r="493" spans="5:7" x14ac:dyDescent="0.25">
      <c r="E493" s="181"/>
      <c r="F493" s="181"/>
      <c r="G493" s="181"/>
    </row>
    <row r="494" spans="5:7" x14ac:dyDescent="0.25">
      <c r="E494" s="181"/>
      <c r="F494" s="181"/>
      <c r="G494" s="181"/>
    </row>
    <row r="495" spans="5:7" x14ac:dyDescent="0.25">
      <c r="E495" s="181"/>
      <c r="F495" s="181"/>
      <c r="G495" s="181"/>
    </row>
    <row r="496" spans="5:7" x14ac:dyDescent="0.25">
      <c r="E496" s="181"/>
      <c r="F496" s="181"/>
      <c r="G496" s="181"/>
    </row>
    <row r="497" spans="5:7" x14ac:dyDescent="0.25">
      <c r="E497" s="181"/>
      <c r="F497" s="181"/>
      <c r="G497" s="181"/>
    </row>
    <row r="498" spans="5:7" x14ac:dyDescent="0.25">
      <c r="E498" s="181"/>
      <c r="F498" s="181"/>
      <c r="G498" s="181"/>
    </row>
    <row r="499" spans="5:7" x14ac:dyDescent="0.25">
      <c r="E499" s="181"/>
      <c r="F499" s="181"/>
      <c r="G499" s="181"/>
    </row>
    <row r="500" spans="5:7" x14ac:dyDescent="0.25">
      <c r="E500" s="181"/>
      <c r="F500" s="181"/>
      <c r="G500" s="181"/>
    </row>
    <row r="501" spans="5:7" x14ac:dyDescent="0.25">
      <c r="E501" s="181"/>
      <c r="F501" s="181"/>
      <c r="G501" s="181"/>
    </row>
    <row r="502" spans="5:7" x14ac:dyDescent="0.25">
      <c r="E502" s="181"/>
      <c r="F502" s="181"/>
      <c r="G502" s="181"/>
    </row>
    <row r="503" spans="5:7" x14ac:dyDescent="0.25">
      <c r="E503" s="181"/>
      <c r="F503" s="181"/>
      <c r="G503" s="181"/>
    </row>
    <row r="504" spans="5:7" x14ac:dyDescent="0.25">
      <c r="E504" s="181"/>
      <c r="F504" s="181"/>
      <c r="G504" s="181"/>
    </row>
    <row r="505" spans="5:7" x14ac:dyDescent="0.25">
      <c r="E505" s="181"/>
      <c r="F505" s="181"/>
      <c r="G505" s="181"/>
    </row>
    <row r="506" spans="5:7" x14ac:dyDescent="0.25">
      <c r="E506" s="181"/>
      <c r="F506" s="181"/>
      <c r="G506" s="181"/>
    </row>
    <row r="507" spans="5:7" x14ac:dyDescent="0.25">
      <c r="E507" s="181"/>
      <c r="F507" s="181"/>
      <c r="G507" s="181"/>
    </row>
    <row r="508" spans="5:7" x14ac:dyDescent="0.25">
      <c r="E508" s="181"/>
      <c r="F508" s="181"/>
      <c r="G508" s="181"/>
    </row>
    <row r="509" spans="5:7" x14ac:dyDescent="0.25">
      <c r="E509" s="181"/>
      <c r="F509" s="181"/>
      <c r="G509" s="181"/>
    </row>
    <row r="510" spans="5:7" x14ac:dyDescent="0.25">
      <c r="E510" s="181"/>
      <c r="F510" s="181"/>
      <c r="G510" s="181"/>
    </row>
    <row r="511" spans="5:7" x14ac:dyDescent="0.25">
      <c r="E511" s="181"/>
      <c r="F511" s="181"/>
      <c r="G511" s="181"/>
    </row>
    <row r="512" spans="5:7" x14ac:dyDescent="0.25">
      <c r="E512" s="181"/>
      <c r="F512" s="181"/>
      <c r="G512" s="181"/>
    </row>
    <row r="513" spans="5:7" x14ac:dyDescent="0.25">
      <c r="E513" s="181"/>
      <c r="F513" s="181"/>
      <c r="G513" s="181"/>
    </row>
    <row r="514" spans="5:7" x14ac:dyDescent="0.25">
      <c r="E514" s="181"/>
      <c r="F514" s="181"/>
      <c r="G514" s="181"/>
    </row>
    <row r="515" spans="5:7" x14ac:dyDescent="0.25">
      <c r="E515" s="181"/>
      <c r="F515" s="181"/>
      <c r="G515" s="181"/>
    </row>
    <row r="516" spans="5:7" x14ac:dyDescent="0.25">
      <c r="E516" s="181"/>
      <c r="F516" s="181"/>
      <c r="G516" s="181"/>
    </row>
    <row r="517" spans="5:7" x14ac:dyDescent="0.25">
      <c r="E517" s="181"/>
      <c r="F517" s="181"/>
      <c r="G517" s="181"/>
    </row>
    <row r="518" spans="5:7" x14ac:dyDescent="0.25">
      <c r="E518" s="181"/>
      <c r="F518" s="181"/>
      <c r="G518" s="181"/>
    </row>
    <row r="519" spans="5:7" x14ac:dyDescent="0.25">
      <c r="E519" s="181"/>
      <c r="F519" s="181"/>
      <c r="G519" s="181"/>
    </row>
    <row r="520" spans="5:7" x14ac:dyDescent="0.25">
      <c r="E520" s="181"/>
      <c r="F520" s="181"/>
      <c r="G520" s="181"/>
    </row>
    <row r="521" spans="5:7" x14ac:dyDescent="0.25">
      <c r="E521" s="181"/>
      <c r="F521" s="181"/>
      <c r="G521" s="181"/>
    </row>
    <row r="522" spans="5:7" x14ac:dyDescent="0.25">
      <c r="E522" s="181"/>
      <c r="F522" s="181"/>
      <c r="G522" s="181"/>
    </row>
    <row r="523" spans="5:7" x14ac:dyDescent="0.25">
      <c r="E523" s="181"/>
      <c r="F523" s="181"/>
      <c r="G523" s="181"/>
    </row>
    <row r="524" spans="5:7" x14ac:dyDescent="0.25">
      <c r="E524" s="181"/>
      <c r="F524" s="181"/>
      <c r="G524" s="181"/>
    </row>
    <row r="525" spans="5:7" x14ac:dyDescent="0.25">
      <c r="E525" s="181"/>
      <c r="F525" s="181"/>
      <c r="G525" s="181"/>
    </row>
    <row r="526" spans="5:7" x14ac:dyDescent="0.25">
      <c r="E526" s="181"/>
      <c r="F526" s="181"/>
      <c r="G526" s="181"/>
    </row>
    <row r="527" spans="5:7" x14ac:dyDescent="0.25">
      <c r="E527" s="181"/>
      <c r="F527" s="181"/>
      <c r="G527" s="181"/>
    </row>
    <row r="528" spans="5:7" x14ac:dyDescent="0.25">
      <c r="E528" s="181"/>
      <c r="F528" s="181"/>
      <c r="G528" s="181"/>
    </row>
    <row r="529" spans="5:7" x14ac:dyDescent="0.25">
      <c r="E529" s="181"/>
      <c r="F529" s="181"/>
      <c r="G529" s="181"/>
    </row>
    <row r="530" spans="5:7" x14ac:dyDescent="0.25">
      <c r="E530" s="181"/>
      <c r="F530" s="181"/>
      <c r="G530" s="181"/>
    </row>
    <row r="531" spans="5:7" x14ac:dyDescent="0.25">
      <c r="E531" s="181"/>
      <c r="F531" s="181"/>
      <c r="G531" s="181"/>
    </row>
    <row r="532" spans="5:7" x14ac:dyDescent="0.25">
      <c r="E532" s="181"/>
      <c r="F532" s="181"/>
      <c r="G532" s="181"/>
    </row>
    <row r="533" spans="5:7" x14ac:dyDescent="0.25">
      <c r="E533" s="181"/>
      <c r="F533" s="181"/>
      <c r="G533" s="181"/>
    </row>
    <row r="534" spans="5:7" x14ac:dyDescent="0.25">
      <c r="E534" s="181"/>
      <c r="F534" s="181"/>
      <c r="G534" s="181"/>
    </row>
    <row r="535" spans="5:7" x14ac:dyDescent="0.25">
      <c r="E535" s="181"/>
      <c r="F535" s="181"/>
      <c r="G535" s="181"/>
    </row>
    <row r="536" spans="5:7" x14ac:dyDescent="0.25">
      <c r="E536" s="181"/>
      <c r="F536" s="181"/>
      <c r="G536" s="181"/>
    </row>
    <row r="537" spans="5:7" x14ac:dyDescent="0.25">
      <c r="E537" s="181"/>
      <c r="F537" s="181"/>
      <c r="G537" s="181"/>
    </row>
    <row r="538" spans="5:7" x14ac:dyDescent="0.25">
      <c r="E538" s="181"/>
      <c r="F538" s="181"/>
      <c r="G538" s="181"/>
    </row>
    <row r="539" spans="5:7" x14ac:dyDescent="0.25">
      <c r="E539" s="181"/>
      <c r="F539" s="181"/>
      <c r="G539" s="181"/>
    </row>
    <row r="540" spans="5:7" x14ac:dyDescent="0.25">
      <c r="E540" s="181"/>
      <c r="F540" s="181"/>
      <c r="G540" s="181"/>
    </row>
    <row r="541" spans="5:7" x14ac:dyDescent="0.25">
      <c r="E541" s="181"/>
      <c r="F541" s="181"/>
      <c r="G541" s="181"/>
    </row>
    <row r="542" spans="5:7" x14ac:dyDescent="0.25">
      <c r="E542" s="181"/>
      <c r="F542" s="181"/>
      <c r="G542" s="181"/>
    </row>
    <row r="543" spans="5:7" x14ac:dyDescent="0.25">
      <c r="E543" s="181"/>
      <c r="F543" s="181"/>
      <c r="G543" s="181"/>
    </row>
    <row r="544" spans="5:7" x14ac:dyDescent="0.25">
      <c r="E544" s="181"/>
      <c r="F544" s="181"/>
      <c r="G544" s="181"/>
    </row>
    <row r="545" spans="5:7" x14ac:dyDescent="0.25">
      <c r="E545" s="181"/>
      <c r="F545" s="181"/>
      <c r="G545" s="181"/>
    </row>
    <row r="546" spans="5:7" x14ac:dyDescent="0.25">
      <c r="E546" s="181"/>
      <c r="F546" s="181"/>
      <c r="G546" s="181"/>
    </row>
    <row r="547" spans="5:7" x14ac:dyDescent="0.25">
      <c r="E547" s="181"/>
      <c r="F547" s="181"/>
      <c r="G547" s="181"/>
    </row>
    <row r="548" spans="5:7" x14ac:dyDescent="0.25">
      <c r="E548" s="181"/>
      <c r="F548" s="181"/>
      <c r="G548" s="181"/>
    </row>
    <row r="549" spans="5:7" x14ac:dyDescent="0.25">
      <c r="E549" s="181"/>
      <c r="F549" s="181"/>
      <c r="G549" s="181"/>
    </row>
    <row r="550" spans="5:7" x14ac:dyDescent="0.25">
      <c r="E550" s="181"/>
      <c r="F550" s="181"/>
      <c r="G550" s="181"/>
    </row>
    <row r="551" spans="5:7" x14ac:dyDescent="0.25">
      <c r="E551" s="181"/>
      <c r="F551" s="181"/>
      <c r="G551" s="181"/>
    </row>
    <row r="552" spans="5:7" x14ac:dyDescent="0.25">
      <c r="E552" s="181"/>
      <c r="F552" s="181"/>
      <c r="G552" s="181"/>
    </row>
    <row r="553" spans="5:7" x14ac:dyDescent="0.25">
      <c r="E553" s="181"/>
      <c r="F553" s="181"/>
      <c r="G553" s="181"/>
    </row>
    <row r="554" spans="5:7" x14ac:dyDescent="0.25">
      <c r="E554" s="181"/>
      <c r="F554" s="181"/>
      <c r="G554" s="181"/>
    </row>
    <row r="555" spans="5:7" x14ac:dyDescent="0.25">
      <c r="E555" s="181"/>
      <c r="F555" s="181"/>
      <c r="G555" s="181"/>
    </row>
    <row r="556" spans="5:7" x14ac:dyDescent="0.25">
      <c r="E556" s="181"/>
      <c r="F556" s="181"/>
      <c r="G556" s="181"/>
    </row>
    <row r="557" spans="5:7" x14ac:dyDescent="0.25">
      <c r="E557" s="181"/>
      <c r="F557" s="181"/>
      <c r="G557" s="181"/>
    </row>
    <row r="558" spans="5:7" x14ac:dyDescent="0.25">
      <c r="E558" s="181"/>
      <c r="F558" s="181"/>
      <c r="G558" s="181"/>
    </row>
    <row r="559" spans="5:7" x14ac:dyDescent="0.25">
      <c r="E559" s="181"/>
      <c r="F559" s="181"/>
      <c r="G559" s="181"/>
    </row>
    <row r="560" spans="5:7" x14ac:dyDescent="0.25">
      <c r="E560" s="181"/>
      <c r="F560" s="181"/>
      <c r="G560" s="181"/>
    </row>
    <row r="561" spans="5:7" x14ac:dyDescent="0.25">
      <c r="E561" s="181"/>
      <c r="F561" s="181"/>
      <c r="G561" s="181"/>
    </row>
    <row r="562" spans="5:7" x14ac:dyDescent="0.25">
      <c r="E562" s="181"/>
      <c r="F562" s="181"/>
      <c r="G562" s="181"/>
    </row>
    <row r="563" spans="5:7" x14ac:dyDescent="0.25">
      <c r="E563" s="181"/>
      <c r="F563" s="181"/>
      <c r="G563" s="181"/>
    </row>
    <row r="564" spans="5:7" x14ac:dyDescent="0.25">
      <c r="E564" s="181"/>
      <c r="F564" s="181"/>
      <c r="G564" s="181"/>
    </row>
    <row r="565" spans="5:7" x14ac:dyDescent="0.25">
      <c r="E565" s="181"/>
      <c r="F565" s="181"/>
      <c r="G565" s="181"/>
    </row>
    <row r="566" spans="5:7" x14ac:dyDescent="0.25">
      <c r="E566" s="181"/>
      <c r="F566" s="181"/>
      <c r="G566" s="181"/>
    </row>
    <row r="567" spans="5:7" x14ac:dyDescent="0.25">
      <c r="E567" s="181"/>
      <c r="F567" s="181"/>
      <c r="G567" s="181"/>
    </row>
    <row r="568" spans="5:7" x14ac:dyDescent="0.25">
      <c r="E568" s="181"/>
      <c r="F568" s="181"/>
      <c r="G568" s="181"/>
    </row>
    <row r="569" spans="5:7" x14ac:dyDescent="0.25">
      <c r="E569" s="181"/>
      <c r="F569" s="181"/>
      <c r="G569" s="181"/>
    </row>
    <row r="570" spans="5:7" x14ac:dyDescent="0.25">
      <c r="E570" s="181"/>
      <c r="F570" s="181"/>
      <c r="G570" s="181"/>
    </row>
    <row r="571" spans="5:7" x14ac:dyDescent="0.25">
      <c r="E571" s="181"/>
      <c r="F571" s="181"/>
      <c r="G571" s="181"/>
    </row>
    <row r="572" spans="5:7" x14ac:dyDescent="0.25">
      <c r="E572" s="181"/>
      <c r="F572" s="181"/>
      <c r="G572" s="181"/>
    </row>
    <row r="940" spans="5:7" x14ac:dyDescent="0.25">
      <c r="E940" s="181"/>
      <c r="F940" s="181"/>
      <c r="G940" s="181"/>
    </row>
  </sheetData>
  <mergeCells count="7">
    <mergeCell ref="E130:G130"/>
    <mergeCell ref="B2:C2"/>
    <mergeCell ref="E41:G41"/>
    <mergeCell ref="E42:G42"/>
    <mergeCell ref="E88:G88"/>
    <mergeCell ref="D90:D91"/>
    <mergeCell ref="E125:G125"/>
  </mergeCell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46" min="3" max="6" man="1"/>
    <brk id="96" min="3"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4A68-F96A-4936-ACA2-FE1C422081F2}">
  <sheetPr codeName="Sheet14"/>
  <dimension ref="A1:G28"/>
  <sheetViews>
    <sheetView showGridLines="0" view="pageBreakPreview" topLeftCell="B1" zoomScaleNormal="100" zoomScaleSheetLayoutView="100" workbookViewId="0">
      <selection activeCell="E8" sqref="E8"/>
    </sheetView>
  </sheetViews>
  <sheetFormatPr defaultColWidth="9.33203125" defaultRowHeight="13.8" x14ac:dyDescent="0.25"/>
  <cols>
    <col min="1" max="1" width="8.6640625" style="1" hidden="1" customWidth="1"/>
    <col min="2" max="2" width="7.5546875" style="865" customWidth="1"/>
    <col min="3" max="3" width="39.6640625" style="1" customWidth="1"/>
    <col min="4" max="4" width="10.5546875" style="1" customWidth="1"/>
    <col min="5" max="6" width="18" style="865" customWidth="1"/>
    <col min="7" max="7" width="16.6640625" style="1" customWidth="1"/>
    <col min="8" max="8" width="14.6640625" style="1" customWidth="1"/>
    <col min="9" max="16384" width="9.33203125" style="1"/>
  </cols>
  <sheetData>
    <row r="1" spans="1:7" x14ac:dyDescent="0.25">
      <c r="A1" s="1" t="s">
        <v>0</v>
      </c>
    </row>
    <row r="2" spans="1:7" x14ac:dyDescent="0.25">
      <c r="A2" s="2">
        <v>3</v>
      </c>
      <c r="B2" s="3"/>
      <c r="C2" s="3"/>
      <c r="D2" s="3"/>
      <c r="E2" s="3"/>
      <c r="F2" s="3"/>
    </row>
    <row r="3" spans="1:7" x14ac:dyDescent="0.25">
      <c r="A3" s="2">
        <v>3</v>
      </c>
      <c r="B3" s="3"/>
      <c r="C3" s="3"/>
      <c r="D3" s="3"/>
      <c r="E3" s="3"/>
      <c r="F3" s="3"/>
    </row>
    <row r="4" spans="1:7" x14ac:dyDescent="0.25">
      <c r="A4" s="1">
        <v>3</v>
      </c>
    </row>
    <row r="5" spans="1:7" x14ac:dyDescent="0.25">
      <c r="A5" s="1">
        <v>3</v>
      </c>
      <c r="B5" s="866" t="s">
        <v>1</v>
      </c>
      <c r="C5" s="867" t="s">
        <v>2</v>
      </c>
      <c r="D5" s="868"/>
      <c r="E5" s="869" t="s">
        <v>3</v>
      </c>
      <c r="F5" s="870" t="s">
        <v>4</v>
      </c>
      <c r="G5" s="871"/>
    </row>
    <row r="6" spans="1:7" x14ac:dyDescent="0.25">
      <c r="A6" s="1">
        <v>3</v>
      </c>
      <c r="B6" s="872">
        <v>1</v>
      </c>
      <c r="C6" s="873" t="s">
        <v>5</v>
      </c>
      <c r="D6" s="874"/>
      <c r="E6" s="875" t="str">
        <f>IF(E7=E8,"PASS","FAIL")</f>
        <v>PASS</v>
      </c>
      <c r="F6" s="876" t="str">
        <f>IF(F7=F8,"PASS","FAIL")</f>
        <v>PASS</v>
      </c>
    </row>
    <row r="7" spans="1:7" x14ac:dyDescent="0.25">
      <c r="A7" s="1">
        <v>3</v>
      </c>
      <c r="B7" s="877"/>
      <c r="C7" s="878" t="s">
        <v>6</v>
      </c>
      <c r="D7" s="879"/>
      <c r="E7" s="880">
        <f>DeptBS!G55</f>
        <v>0</v>
      </c>
      <c r="F7" s="881" t="s">
        <v>7</v>
      </c>
    </row>
    <row r="8" spans="1:7" x14ac:dyDescent="0.25">
      <c r="A8" s="1">
        <v>3</v>
      </c>
      <c r="B8" s="877"/>
      <c r="C8" s="878" t="s">
        <v>8</v>
      </c>
      <c r="D8" s="879"/>
      <c r="E8" s="880">
        <f>DeptBS!G61</f>
        <v>0</v>
      </c>
      <c r="F8" s="881" t="s">
        <v>7</v>
      </c>
    </row>
    <row r="9" spans="1:7" x14ac:dyDescent="0.25">
      <c r="A9" s="1">
        <v>3</v>
      </c>
      <c r="B9" s="872">
        <f>B6+1</f>
        <v>2</v>
      </c>
      <c r="C9" s="873" t="s">
        <v>9</v>
      </c>
      <c r="D9" s="882"/>
      <c r="E9" s="875" t="str">
        <f>IF(E10=E11,"PASS","FAIL")</f>
        <v>PASS</v>
      </c>
      <c r="F9" s="876" t="str">
        <f>IF(F10=F11,"PASS","FAIL")</f>
        <v>PASS</v>
      </c>
    </row>
    <row r="10" spans="1:7" x14ac:dyDescent="0.25">
      <c r="A10" s="1">
        <v>3</v>
      </c>
      <c r="B10" s="877"/>
      <c r="C10" s="878" t="s">
        <v>8</v>
      </c>
      <c r="D10" s="879"/>
      <c r="E10" s="883">
        <f>DeptBS!G61</f>
        <v>0</v>
      </c>
      <c r="F10" s="880">
        <f>AdminBS!G59</f>
        <v>0</v>
      </c>
    </row>
    <row r="11" spans="1:7" x14ac:dyDescent="0.25">
      <c r="A11" s="1">
        <v>3</v>
      </c>
      <c r="B11" s="884"/>
      <c r="C11" s="885" t="s">
        <v>10</v>
      </c>
      <c r="D11" s="886"/>
      <c r="E11" s="887">
        <f>DeptCE!G60</f>
        <v>0</v>
      </c>
      <c r="F11" s="888">
        <f>AdminCE!G43</f>
        <v>0</v>
      </c>
    </row>
    <row r="12" spans="1:7" x14ac:dyDescent="0.25">
      <c r="A12" s="1">
        <v>3</v>
      </c>
      <c r="B12" s="872">
        <f>B9+1</f>
        <v>3</v>
      </c>
      <c r="C12" s="873" t="s">
        <v>11</v>
      </c>
      <c r="D12" s="882"/>
      <c r="E12" s="875" t="str">
        <f>IF(E13=E14,"PASS","FAIL")</f>
        <v>PASS</v>
      </c>
      <c r="F12" s="876" t="str">
        <f>IF(F13=F14,"PASS","FAIL")</f>
        <v>PASS</v>
      </c>
    </row>
    <row r="13" spans="1:7" x14ac:dyDescent="0.25">
      <c r="A13" s="1">
        <v>3</v>
      </c>
      <c r="B13" s="877"/>
      <c r="C13" s="878" t="s">
        <v>12</v>
      </c>
      <c r="D13" s="879"/>
      <c r="E13" s="883">
        <f>DeptBS!G8</f>
        <v>0</v>
      </c>
      <c r="F13" s="880">
        <f>AdminBS!G8</f>
        <v>0</v>
      </c>
    </row>
    <row r="14" spans="1:7" x14ac:dyDescent="0.25">
      <c r="A14" s="1">
        <v>3</v>
      </c>
      <c r="B14" s="884"/>
      <c r="C14" s="885" t="s">
        <v>13</v>
      </c>
      <c r="D14" s="886"/>
      <c r="E14" s="887">
        <f>DeptCF!G64</f>
        <v>0</v>
      </c>
      <c r="F14" s="888">
        <f>AdminCF!G81</f>
        <v>0</v>
      </c>
    </row>
    <row r="15" spans="1:7" x14ac:dyDescent="0.25">
      <c r="A15" s="1">
        <v>3</v>
      </c>
      <c r="B15" s="872">
        <f>B12+1</f>
        <v>4</v>
      </c>
      <c r="C15" s="873" t="s">
        <v>14</v>
      </c>
      <c r="D15" s="882"/>
      <c r="E15" s="875" t="str">
        <f>IF(E16=E17,"PASS","FAIL")</f>
        <v>PASS</v>
      </c>
      <c r="F15" s="876" t="str">
        <f>IF(F16=F17,"PASS","FAIL")</f>
        <v>PASS</v>
      </c>
    </row>
    <row r="16" spans="1:7" x14ac:dyDescent="0.25">
      <c r="A16" s="1">
        <v>3</v>
      </c>
      <c r="B16" s="877"/>
      <c r="C16" s="878" t="s">
        <v>15</v>
      </c>
      <c r="D16" s="879"/>
      <c r="E16" s="883">
        <f>DeptIS!G43</f>
        <v>0</v>
      </c>
      <c r="F16" s="880">
        <f>AdminIS!G50</f>
        <v>0</v>
      </c>
    </row>
    <row r="17" spans="1:6" x14ac:dyDescent="0.25">
      <c r="A17" s="1">
        <v>3</v>
      </c>
      <c r="B17" s="877"/>
      <c r="C17" s="878" t="s">
        <v>16</v>
      </c>
      <c r="D17" s="879"/>
      <c r="E17" s="883">
        <f>DeptCE!G43</f>
        <v>0</v>
      </c>
      <c r="F17" s="880">
        <f>(AdminCE!G17+AdminCE!G18)-AdminCE!G15</f>
        <v>0</v>
      </c>
    </row>
    <row r="18" spans="1:6" x14ac:dyDescent="0.25">
      <c r="A18" s="1">
        <v>3</v>
      </c>
      <c r="B18" s="889">
        <f>B15+1</f>
        <v>5</v>
      </c>
      <c r="C18" s="873" t="s">
        <v>17</v>
      </c>
      <c r="D18" s="874"/>
      <c r="E18" s="875" t="str">
        <f>IF(E19=E20,"PASS","FAIL")</f>
        <v>PASS</v>
      </c>
      <c r="F18" s="875" t="str">
        <f>IF(F19=F20,"PASS","FAIL")</f>
        <v>PASS</v>
      </c>
    </row>
    <row r="19" spans="1:6" x14ac:dyDescent="0.25">
      <c r="A19" s="1">
        <v>3</v>
      </c>
      <c r="B19" s="890"/>
      <c r="C19" s="878" t="s">
        <v>15</v>
      </c>
      <c r="D19" s="879"/>
      <c r="E19" s="880">
        <f>DeptIS!H43</f>
        <v>0</v>
      </c>
      <c r="F19" s="880">
        <f>AdminIS!H50</f>
        <v>0</v>
      </c>
    </row>
    <row r="20" spans="1:6" x14ac:dyDescent="0.25">
      <c r="A20" s="1">
        <v>3</v>
      </c>
      <c r="B20" s="884"/>
      <c r="C20" s="885" t="s">
        <v>16</v>
      </c>
      <c r="D20" s="886"/>
      <c r="E20" s="888">
        <f>DeptCE!H43</f>
        <v>0</v>
      </c>
      <c r="F20" s="888">
        <f>(AdminCE!H17+AdminCE!H18)-AdminCE!H15</f>
        <v>0</v>
      </c>
    </row>
    <row r="21" spans="1:6" x14ac:dyDescent="0.25">
      <c r="A21" s="1">
        <v>1</v>
      </c>
      <c r="B21" s="872">
        <v>6</v>
      </c>
      <c r="C21" s="873" t="s">
        <v>18</v>
      </c>
      <c r="D21" s="882"/>
      <c r="E21" s="875" t="str">
        <f>IF(E22=E23,"PASS","FAIL")</f>
        <v>PASS</v>
      </c>
      <c r="F21" s="876" t="str">
        <f>IF(F22=F23,"PASS","FAIL")</f>
        <v>PASS</v>
      </c>
    </row>
    <row r="22" spans="1:6" x14ac:dyDescent="0.25">
      <c r="A22" s="1">
        <v>1</v>
      </c>
      <c r="B22" s="877"/>
      <c r="C22" s="878" t="s">
        <v>15</v>
      </c>
      <c r="D22" s="879"/>
      <c r="E22" s="883">
        <f>DeptIS!G18</f>
        <v>0</v>
      </c>
      <c r="F22" s="880">
        <f>AdminIS!G21</f>
        <v>0</v>
      </c>
    </row>
    <row r="23" spans="1:6" x14ac:dyDescent="0.25">
      <c r="A23" s="1">
        <v>1</v>
      </c>
      <c r="B23" s="884"/>
      <c r="C23" s="885" t="s">
        <v>19</v>
      </c>
      <c r="D23" s="886"/>
      <c r="E23" s="887">
        <f>'OI8.4'!N11</f>
        <v>0</v>
      </c>
      <c r="F23" s="888">
        <f>'OI8.4'!N17</f>
        <v>0</v>
      </c>
    </row>
    <row r="24" spans="1:6" x14ac:dyDescent="0.25">
      <c r="A24" s="1">
        <v>1</v>
      </c>
      <c r="B24" s="872">
        <f>B21+1</f>
        <v>7</v>
      </c>
      <c r="C24" s="873" t="s">
        <v>20</v>
      </c>
      <c r="D24" s="882"/>
      <c r="E24" s="875" t="str">
        <f>IF(E25=E26,"PASS","FAIL")</f>
        <v>PASS</v>
      </c>
      <c r="F24" s="876" t="str">
        <f>IF(F25=F26,"PASS","FAIL")</f>
        <v>PASS</v>
      </c>
    </row>
    <row r="25" spans="1:6" x14ac:dyDescent="0.25">
      <c r="A25" s="1">
        <v>1</v>
      </c>
      <c r="B25" s="877"/>
      <c r="C25" s="878" t="s">
        <v>15</v>
      </c>
      <c r="D25" s="879"/>
      <c r="E25" s="883">
        <f>DeptIS!G37</f>
        <v>0</v>
      </c>
      <c r="F25" s="880">
        <f>AdminIS!G48</f>
        <v>0</v>
      </c>
    </row>
    <row r="26" spans="1:6" x14ac:dyDescent="0.25">
      <c r="A26" s="1">
        <v>1</v>
      </c>
      <c r="B26" s="884"/>
      <c r="C26" s="885" t="s">
        <v>19</v>
      </c>
      <c r="D26" s="886"/>
      <c r="E26" s="887">
        <f>'OI8.4'!N14</f>
        <v>0</v>
      </c>
      <c r="F26" s="888">
        <f>'OI8.4'!N20</f>
        <v>0</v>
      </c>
    </row>
    <row r="27" spans="1:6" x14ac:dyDescent="0.25">
      <c r="A27" s="1">
        <v>3</v>
      </c>
    </row>
    <row r="28" spans="1:6" x14ac:dyDescent="0.25">
      <c r="A28" s="1">
        <v>3</v>
      </c>
    </row>
  </sheetData>
  <conditionalFormatting sqref="E6:F6">
    <cfRule type="cellIs" dxfId="6" priority="8" operator="equal">
      <formula>"PASS"</formula>
    </cfRule>
  </conditionalFormatting>
  <conditionalFormatting sqref="E9:F9">
    <cfRule type="cellIs" dxfId="5" priority="7" operator="equal">
      <formula>"PASS"</formula>
    </cfRule>
  </conditionalFormatting>
  <conditionalFormatting sqref="E12:F12">
    <cfRule type="cellIs" dxfId="4" priority="5" operator="equal">
      <formula>"PASS"</formula>
    </cfRule>
  </conditionalFormatting>
  <conditionalFormatting sqref="E15:F15">
    <cfRule type="cellIs" dxfId="3" priority="6" operator="equal">
      <formula>"PASS"</formula>
    </cfRule>
  </conditionalFormatting>
  <conditionalFormatting sqref="E18:F18">
    <cfRule type="cellIs" dxfId="2" priority="1" operator="equal">
      <formula>"PASS"</formula>
    </cfRule>
  </conditionalFormatting>
  <conditionalFormatting sqref="E21:F21">
    <cfRule type="cellIs" dxfId="1" priority="4" operator="equal">
      <formula>"PASS"</formula>
    </cfRule>
  </conditionalFormatting>
  <conditionalFormatting sqref="E24:F24">
    <cfRule type="cellIs" dxfId="0" priority="3" operator="equal">
      <formula>"PASS"</formula>
    </cfRule>
  </conditionalFormatting>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28F9-2B06-4464-8978-2A73988AD48A}">
  <sheetPr codeName="Sheet37">
    <tabColor theme="9" tint="0.79998168889431442"/>
  </sheetPr>
  <dimension ref="A1:H163"/>
  <sheetViews>
    <sheetView showGridLines="0" tabSelected="1" view="pageBreakPreview" topLeftCell="D1" zoomScale="112" zoomScaleNormal="100" zoomScaleSheetLayoutView="112" workbookViewId="0">
      <selection activeCell="G209" sqref="G209"/>
    </sheetView>
  </sheetViews>
  <sheetFormatPr defaultRowHeight="13.2" x14ac:dyDescent="0.25"/>
  <cols>
    <col min="1" max="1" width="4" style="181" hidden="1" customWidth="1"/>
    <col min="2" max="2" width="2.33203125" style="181" hidden="1" customWidth="1"/>
    <col min="3" max="3" width="4.6640625" style="182" hidden="1" customWidth="1"/>
    <col min="4" max="4" width="16.109375" style="184" customWidth="1"/>
    <col min="5" max="5" width="58.33203125" style="184" customWidth="1"/>
    <col min="6" max="6" width="10.6640625" style="184" customWidth="1"/>
    <col min="7" max="7" width="12.6640625" style="184" customWidth="1"/>
    <col min="8" max="9654" width="9.109375" style="181"/>
    <col min="9655" max="9655" width="9.33203125" style="181" customWidth="1"/>
    <col min="9656" max="16384" width="9.109375" style="181"/>
  </cols>
  <sheetData>
    <row r="1" spans="1:7" x14ac:dyDescent="0.25">
      <c r="A1" s="181" t="s">
        <v>0</v>
      </c>
      <c r="B1" s="977" t="s">
        <v>249</v>
      </c>
      <c r="C1" s="977"/>
      <c r="D1" s="184" t="s">
        <v>765</v>
      </c>
    </row>
    <row r="2" spans="1:7" ht="15" customHeight="1" x14ac:dyDescent="0.25">
      <c r="A2" s="181">
        <v>3</v>
      </c>
      <c r="B2" s="181" t="s">
        <v>560</v>
      </c>
      <c r="C2" s="182">
        <v>41</v>
      </c>
      <c r="E2" s="246" t="str">
        <f ca="1">INDEX(TBLStructure[Number],MATCH(C2,TBLStructure[Model Reference],0))&amp;"."&amp;INDEX(TBLStructure[Sub Number],MATCH(C2,TBLStructure[Model Reference],0))&amp;" "&amp;INDEX(TBLStructure[Sub-category],MATCH(C2,TBLStructure[Model Reference],0))</f>
        <v>2.2 Administered - Income</v>
      </c>
      <c r="F2" s="246"/>
      <c r="G2" s="246"/>
    </row>
    <row r="3" spans="1:7" ht="13.5" customHeight="1" x14ac:dyDescent="0.25">
      <c r="A3" s="181">
        <v>3</v>
      </c>
      <c r="E3" s="247"/>
      <c r="F3" s="248"/>
      <c r="G3" s="248"/>
    </row>
    <row r="4" spans="1:7" ht="12.75" customHeight="1" x14ac:dyDescent="0.25">
      <c r="A4" s="181">
        <v>3</v>
      </c>
      <c r="E4" s="248"/>
      <c r="F4" s="249" t="str">
        <f>Contents!F3</f>
        <v>20X2</v>
      </c>
      <c r="G4" s="250" t="str">
        <f>Contents!F4</f>
        <v>20X1</v>
      </c>
    </row>
    <row r="5" spans="1:7" ht="12.75" customHeight="1" thickBot="1" x14ac:dyDescent="0.3">
      <c r="A5" s="181">
        <v>3</v>
      </c>
      <c r="E5" s="251"/>
      <c r="F5" s="252" t="s">
        <v>254</v>
      </c>
      <c r="G5" s="253" t="s">
        <v>254</v>
      </c>
    </row>
    <row r="6" spans="1:7" ht="12" customHeight="1" x14ac:dyDescent="0.25">
      <c r="A6" s="181">
        <v>3</v>
      </c>
      <c r="D6" s="928" t="s">
        <v>447</v>
      </c>
      <c r="E6" s="286" t="s">
        <v>449</v>
      </c>
      <c r="F6" s="248"/>
      <c r="G6" s="248"/>
    </row>
    <row r="7" spans="1:7" ht="5.4" customHeight="1" x14ac:dyDescent="0.25">
      <c r="A7" s="181">
        <v>3</v>
      </c>
      <c r="D7" s="928"/>
      <c r="E7" s="247"/>
      <c r="F7" s="248"/>
      <c r="G7" s="248"/>
    </row>
    <row r="8" spans="1:7" ht="12" customHeight="1" x14ac:dyDescent="0.25">
      <c r="A8" s="181">
        <v>3</v>
      </c>
      <c r="E8" s="287" t="s">
        <v>766</v>
      </c>
      <c r="F8" s="255"/>
      <c r="G8" s="248"/>
    </row>
    <row r="9" spans="1:7" ht="12" customHeight="1" x14ac:dyDescent="0.25">
      <c r="A9" s="181">
        <v>3</v>
      </c>
      <c r="B9" s="181" t="s">
        <v>250</v>
      </c>
      <c r="C9" s="182">
        <v>41</v>
      </c>
      <c r="E9" s="256" t="str">
        <f ca="1">INDEX(TBLStructure[Full Note Title],MATCH(C9,TBLStructure[Model Reference],0))</f>
        <v>2.2A: Income tax</v>
      </c>
      <c r="F9" s="248"/>
      <c r="G9" s="248"/>
    </row>
    <row r="10" spans="1:7" ht="12" customHeight="1" x14ac:dyDescent="0.25">
      <c r="A10" s="181">
        <v>3</v>
      </c>
      <c r="E10" s="272" t="s">
        <v>767</v>
      </c>
      <c r="F10" s="91">
        <v>0</v>
      </c>
      <c r="G10" s="92">
        <v>0</v>
      </c>
    </row>
    <row r="11" spans="1:7" ht="12" customHeight="1" x14ac:dyDescent="0.25">
      <c r="A11" s="181">
        <v>3</v>
      </c>
      <c r="E11" s="281" t="s">
        <v>768</v>
      </c>
      <c r="F11" s="91">
        <v>0</v>
      </c>
      <c r="G11" s="92">
        <v>0</v>
      </c>
    </row>
    <row r="12" spans="1:7" ht="12" customHeight="1" x14ac:dyDescent="0.25">
      <c r="A12" s="181">
        <v>3</v>
      </c>
      <c r="E12" s="281" t="s">
        <v>769</v>
      </c>
      <c r="F12" s="91"/>
      <c r="G12" s="92"/>
    </row>
    <row r="13" spans="1:7" ht="12" customHeight="1" x14ac:dyDescent="0.25">
      <c r="A13" s="181">
        <v>3</v>
      </c>
      <c r="E13" s="257" t="s">
        <v>770</v>
      </c>
      <c r="F13" s="91">
        <v>0</v>
      </c>
      <c r="G13" s="92">
        <v>0</v>
      </c>
    </row>
    <row r="14" spans="1:7" ht="12" customHeight="1" x14ac:dyDescent="0.25">
      <c r="A14" s="181">
        <v>3</v>
      </c>
      <c r="E14" s="257" t="s">
        <v>771</v>
      </c>
      <c r="F14" s="91">
        <v>0</v>
      </c>
      <c r="G14" s="92">
        <v>0</v>
      </c>
    </row>
    <row r="15" spans="1:7" ht="12" customHeight="1" x14ac:dyDescent="0.25">
      <c r="A15" s="181">
        <v>3</v>
      </c>
      <c r="E15" s="272" t="s">
        <v>772</v>
      </c>
      <c r="F15" s="91">
        <v>0</v>
      </c>
      <c r="G15" s="92">
        <v>0</v>
      </c>
    </row>
    <row r="16" spans="1:7" ht="12" customHeight="1" x14ac:dyDescent="0.25">
      <c r="A16" s="181">
        <v>3</v>
      </c>
      <c r="E16" s="272" t="s">
        <v>773</v>
      </c>
      <c r="F16" s="91">
        <v>0</v>
      </c>
      <c r="G16" s="92">
        <v>0</v>
      </c>
    </row>
    <row r="17" spans="1:7" ht="12" customHeight="1" x14ac:dyDescent="0.25">
      <c r="A17" s="181">
        <v>3</v>
      </c>
      <c r="E17" s="247" t="s">
        <v>774</v>
      </c>
      <c r="F17" s="95">
        <f>SUM(F9:F16)</f>
        <v>0</v>
      </c>
      <c r="G17" s="96">
        <f>SUM(G9:G16)</f>
        <v>0</v>
      </c>
    </row>
    <row r="18" spans="1:7" ht="31.5" customHeight="1" x14ac:dyDescent="0.25">
      <c r="A18" s="181">
        <v>3</v>
      </c>
      <c r="E18" s="247"/>
      <c r="F18" s="104"/>
      <c r="G18" s="105"/>
    </row>
    <row r="19" spans="1:7" ht="6" customHeight="1" x14ac:dyDescent="0.25">
      <c r="A19" s="181">
        <v>3</v>
      </c>
      <c r="E19" s="247"/>
      <c r="F19" s="104"/>
      <c r="G19" s="105"/>
    </row>
    <row r="20" spans="1:7" ht="6.75" customHeight="1" x14ac:dyDescent="0.25">
      <c r="A20" s="181">
        <v>3</v>
      </c>
      <c r="E20" s="247"/>
      <c r="F20" s="104"/>
      <c r="G20" s="105"/>
    </row>
    <row r="21" spans="1:7" ht="12" customHeight="1" x14ac:dyDescent="0.25">
      <c r="A21" s="181">
        <v>3</v>
      </c>
      <c r="B21" s="181" t="s">
        <v>250</v>
      </c>
      <c r="C21" s="182">
        <v>42</v>
      </c>
      <c r="E21" s="256" t="str">
        <f ca="1">INDEX(TBLStructure[Full Note Title],MATCH(C21,TBLStructure[Model Reference],0))</f>
        <v>2.2B: Indirect tax</v>
      </c>
      <c r="F21" s="91"/>
      <c r="G21" s="92"/>
    </row>
    <row r="22" spans="1:7" ht="12" customHeight="1" x14ac:dyDescent="0.25">
      <c r="A22" s="181">
        <v>3</v>
      </c>
      <c r="E22" s="272" t="s">
        <v>775</v>
      </c>
      <c r="F22" s="91">
        <v>0</v>
      </c>
      <c r="G22" s="92">
        <v>0</v>
      </c>
    </row>
    <row r="23" spans="1:7" ht="12" customHeight="1" x14ac:dyDescent="0.25">
      <c r="A23" s="181">
        <v>3</v>
      </c>
      <c r="E23" s="272" t="s">
        <v>776</v>
      </c>
      <c r="F23" s="91">
        <v>0</v>
      </c>
      <c r="G23" s="92">
        <v>0</v>
      </c>
    </row>
    <row r="24" spans="1:7" ht="12" customHeight="1" x14ac:dyDescent="0.25">
      <c r="A24" s="181">
        <v>3</v>
      </c>
      <c r="E24" s="272" t="s">
        <v>777</v>
      </c>
      <c r="F24" s="91">
        <v>0</v>
      </c>
      <c r="G24" s="92">
        <v>0</v>
      </c>
    </row>
    <row r="25" spans="1:7" ht="12" customHeight="1" x14ac:dyDescent="0.25">
      <c r="A25" s="181">
        <v>3</v>
      </c>
      <c r="E25" s="272" t="s">
        <v>778</v>
      </c>
      <c r="F25" s="91">
        <v>0</v>
      </c>
      <c r="G25" s="92">
        <v>0</v>
      </c>
    </row>
    <row r="26" spans="1:7" ht="12" customHeight="1" x14ac:dyDescent="0.25">
      <c r="A26" s="181">
        <v>3</v>
      </c>
      <c r="E26" s="272" t="s">
        <v>779</v>
      </c>
      <c r="F26" s="91">
        <v>0</v>
      </c>
      <c r="G26" s="92">
        <v>0</v>
      </c>
    </row>
    <row r="27" spans="1:7" ht="12" customHeight="1" x14ac:dyDescent="0.25">
      <c r="A27" s="181">
        <v>3</v>
      </c>
      <c r="E27" s="272" t="s">
        <v>618</v>
      </c>
      <c r="F27" s="91">
        <v>0</v>
      </c>
      <c r="G27" s="92">
        <v>0</v>
      </c>
    </row>
    <row r="28" spans="1:7" ht="12" customHeight="1" x14ac:dyDescent="0.25">
      <c r="A28" s="181">
        <v>3</v>
      </c>
      <c r="E28" s="247" t="s">
        <v>780</v>
      </c>
      <c r="F28" s="95">
        <f>SUM(F21:F27)</f>
        <v>0</v>
      </c>
      <c r="G28" s="96">
        <f>SUM(G21:G27)</f>
        <v>0</v>
      </c>
    </row>
    <row r="29" spans="1:7" ht="9" customHeight="1" x14ac:dyDescent="0.25">
      <c r="A29" s="181">
        <v>3</v>
      </c>
      <c r="E29" s="248"/>
      <c r="F29" s="91"/>
      <c r="G29" s="92"/>
    </row>
    <row r="30" spans="1:7" ht="12" customHeight="1" x14ac:dyDescent="0.25">
      <c r="A30" s="181">
        <v>3</v>
      </c>
      <c r="B30" s="181" t="s">
        <v>250</v>
      </c>
      <c r="C30" s="182">
        <v>43</v>
      </c>
      <c r="E30" s="256" t="str">
        <f ca="1">INDEX(TBLStructure[Full Note Title],MATCH(C30,TBLStructure[Model Reference],0))</f>
        <v>2.2C: Other taxes</v>
      </c>
      <c r="F30" s="91"/>
      <c r="G30" s="92"/>
    </row>
    <row r="31" spans="1:7" ht="12" customHeight="1" x14ac:dyDescent="0.25">
      <c r="A31" s="181">
        <v>3</v>
      </c>
      <c r="E31" s="248" t="s">
        <v>781</v>
      </c>
      <c r="F31" s="91">
        <v>0</v>
      </c>
      <c r="G31" s="92">
        <v>0</v>
      </c>
    </row>
    <row r="32" spans="1:7" ht="12" customHeight="1" x14ac:dyDescent="0.25">
      <c r="A32" s="181">
        <v>3</v>
      </c>
      <c r="E32" s="248" t="s">
        <v>782</v>
      </c>
      <c r="F32" s="91">
        <v>0</v>
      </c>
      <c r="G32" s="92">
        <v>0</v>
      </c>
    </row>
    <row r="33" spans="1:7" ht="12" customHeight="1" x14ac:dyDescent="0.25">
      <c r="A33" s="181">
        <v>3</v>
      </c>
      <c r="E33" s="248" t="s">
        <v>783</v>
      </c>
      <c r="F33" s="91"/>
      <c r="G33" s="92"/>
    </row>
    <row r="34" spans="1:7" ht="12" customHeight="1" x14ac:dyDescent="0.25">
      <c r="A34" s="181">
        <v>3</v>
      </c>
      <c r="E34" s="248" t="s">
        <v>408</v>
      </c>
      <c r="F34" s="91">
        <v>0</v>
      </c>
      <c r="G34" s="92">
        <v>0</v>
      </c>
    </row>
    <row r="35" spans="1:7" ht="12" customHeight="1" x14ac:dyDescent="0.25">
      <c r="A35" s="181">
        <v>3</v>
      </c>
      <c r="E35" s="247" t="s">
        <v>784</v>
      </c>
      <c r="F35" s="95">
        <f>SUM(F30:F34)</f>
        <v>0</v>
      </c>
      <c r="G35" s="96">
        <f>SUM(G30:G34)</f>
        <v>0</v>
      </c>
    </row>
    <row r="36" spans="1:7" ht="12" customHeight="1" x14ac:dyDescent="0.25">
      <c r="E36" s="247"/>
      <c r="F36" s="104"/>
      <c r="G36" s="105"/>
    </row>
    <row r="37" spans="1:7" ht="12" customHeight="1" x14ac:dyDescent="0.25">
      <c r="D37" s="184" t="s">
        <v>785</v>
      </c>
      <c r="E37" s="247"/>
      <c r="F37" s="104"/>
      <c r="G37" s="105"/>
    </row>
    <row r="38" spans="1:7" ht="35.25" customHeight="1" x14ac:dyDescent="0.25">
      <c r="E38" s="247"/>
      <c r="F38" s="104"/>
      <c r="G38" s="105"/>
    </row>
    <row r="39" spans="1:7" ht="7.5" customHeight="1" x14ac:dyDescent="0.25">
      <c r="A39" s="181">
        <v>3</v>
      </c>
      <c r="E39" s="248"/>
      <c r="F39" s="91"/>
      <c r="G39" s="92"/>
    </row>
    <row r="40" spans="1:7" ht="12" customHeight="1" x14ac:dyDescent="0.25">
      <c r="A40" s="181">
        <v>3</v>
      </c>
      <c r="D40" s="979" t="s">
        <v>635</v>
      </c>
      <c r="E40" s="286" t="s">
        <v>786</v>
      </c>
      <c r="F40" s="91"/>
      <c r="G40" s="92"/>
    </row>
    <row r="41" spans="1:7" ht="12" customHeight="1" x14ac:dyDescent="0.25">
      <c r="A41" s="181">
        <v>3</v>
      </c>
      <c r="B41" s="181" t="s">
        <v>250</v>
      </c>
      <c r="C41" s="182">
        <v>44</v>
      </c>
      <c r="D41" s="979"/>
      <c r="E41" s="256" t="str">
        <f ca="1">INDEX(TBLStructure[Full Note Title],MATCH(C41,TBLStructure[Model Reference],0))</f>
        <v>2.2D: Revenue from contracts with customers</v>
      </c>
      <c r="F41" s="91"/>
      <c r="G41" s="92"/>
    </row>
    <row r="42" spans="1:7" ht="12" customHeight="1" x14ac:dyDescent="0.25">
      <c r="A42" s="181">
        <v>3</v>
      </c>
      <c r="E42" s="248" t="s">
        <v>636</v>
      </c>
      <c r="F42" s="91">
        <v>0</v>
      </c>
      <c r="G42" s="92">
        <v>0</v>
      </c>
    </row>
    <row r="43" spans="1:7" ht="12" customHeight="1" x14ac:dyDescent="0.25">
      <c r="A43" s="181">
        <v>3</v>
      </c>
      <c r="E43" s="248" t="s">
        <v>637</v>
      </c>
      <c r="F43" s="91">
        <v>0</v>
      </c>
      <c r="G43" s="92">
        <v>0</v>
      </c>
    </row>
    <row r="44" spans="1:7" ht="12" customHeight="1" x14ac:dyDescent="0.25">
      <c r="A44" s="181">
        <v>3</v>
      </c>
      <c r="E44" s="247" t="s">
        <v>638</v>
      </c>
      <c r="F44" s="95">
        <f>SUM(F41:F43)</f>
        <v>0</v>
      </c>
      <c r="G44" s="96">
        <f>SUM(G41:G43)</f>
        <v>0</v>
      </c>
    </row>
    <row r="45" spans="1:7" ht="57.75" customHeight="1" x14ac:dyDescent="0.25">
      <c r="A45" s="181">
        <v>3</v>
      </c>
      <c r="E45" s="288"/>
      <c r="F45" s="91"/>
      <c r="G45" s="92"/>
    </row>
    <row r="46" spans="1:7" ht="13.5" customHeight="1" x14ac:dyDescent="0.25">
      <c r="A46" s="181">
        <v>3</v>
      </c>
      <c r="E46" s="288"/>
      <c r="F46" s="91"/>
      <c r="G46" s="92"/>
    </row>
    <row r="47" spans="1:7" ht="12" customHeight="1" x14ac:dyDescent="0.25">
      <c r="A47" s="181">
        <v>3</v>
      </c>
      <c r="B47" s="181" t="s">
        <v>250</v>
      </c>
      <c r="C47" s="182">
        <v>45</v>
      </c>
      <c r="E47" s="256" t="str">
        <f ca="1">INDEX(TBLStructure[Full Note Title],MATCH(C47,TBLStructure[Model Reference],0))</f>
        <v>2.2E: Fees and fines</v>
      </c>
      <c r="F47" s="91"/>
      <c r="G47" s="92"/>
    </row>
    <row r="48" spans="1:7" ht="12" customHeight="1" x14ac:dyDescent="0.25">
      <c r="A48" s="181">
        <v>3</v>
      </c>
      <c r="E48" s="248" t="s">
        <v>787</v>
      </c>
      <c r="F48" s="91">
        <v>0</v>
      </c>
      <c r="G48" s="92">
        <v>0</v>
      </c>
    </row>
    <row r="49" spans="1:7" ht="12" customHeight="1" x14ac:dyDescent="0.25">
      <c r="A49" s="181">
        <v>3</v>
      </c>
      <c r="E49" s="248" t="s">
        <v>788</v>
      </c>
      <c r="F49" s="91">
        <v>0</v>
      </c>
      <c r="G49" s="92">
        <v>0</v>
      </c>
    </row>
    <row r="50" spans="1:7" ht="12" customHeight="1" x14ac:dyDescent="0.25">
      <c r="A50" s="181">
        <v>3</v>
      </c>
      <c r="D50" s="183"/>
      <c r="E50" s="248" t="s">
        <v>789</v>
      </c>
      <c r="F50" s="91">
        <v>0</v>
      </c>
      <c r="G50" s="92">
        <v>0</v>
      </c>
    </row>
    <row r="51" spans="1:7" ht="12" customHeight="1" x14ac:dyDescent="0.25">
      <c r="A51" s="181">
        <v>3</v>
      </c>
      <c r="E51" s="248" t="s">
        <v>654</v>
      </c>
      <c r="F51" s="91">
        <v>0</v>
      </c>
      <c r="G51" s="92">
        <v>0</v>
      </c>
    </row>
    <row r="52" spans="1:7" ht="9.75" customHeight="1" x14ac:dyDescent="0.25">
      <c r="A52" s="181">
        <v>3</v>
      </c>
      <c r="E52" s="247" t="s">
        <v>655</v>
      </c>
      <c r="F52" s="95">
        <f>SUM(F47:F51)</f>
        <v>0</v>
      </c>
      <c r="G52" s="96">
        <f>SUM(G47:G51)</f>
        <v>0</v>
      </c>
    </row>
    <row r="53" spans="1:7" ht="37.950000000000003" customHeight="1" x14ac:dyDescent="0.25">
      <c r="A53" s="181">
        <v>3</v>
      </c>
      <c r="D53" s="183"/>
      <c r="E53" s="277"/>
      <c r="F53" s="289"/>
      <c r="G53" s="277"/>
    </row>
    <row r="54" spans="1:7" ht="15" hidden="1" customHeight="1" x14ac:dyDescent="0.25">
      <c r="A54" s="181">
        <v>3</v>
      </c>
      <c r="E54" s="277"/>
      <c r="F54" s="289"/>
      <c r="G54" s="277"/>
    </row>
    <row r="55" spans="1:7" ht="12" hidden="1" customHeight="1" x14ac:dyDescent="0.25">
      <c r="E55" s="273"/>
      <c r="F55" s="104"/>
      <c r="G55" s="105"/>
    </row>
    <row r="56" spans="1:7" ht="12.75" customHeight="1" x14ac:dyDescent="0.25">
      <c r="A56" s="181">
        <v>3</v>
      </c>
      <c r="E56" s="248"/>
      <c r="F56" s="249" t="str">
        <f>Contents!F3</f>
        <v>20X2</v>
      </c>
      <c r="G56" s="250" t="str">
        <f>Contents!F4</f>
        <v>20X1</v>
      </c>
    </row>
    <row r="57" spans="1:7" ht="12.75" customHeight="1" thickBot="1" x14ac:dyDescent="0.3">
      <c r="A57" s="181">
        <v>3</v>
      </c>
      <c r="E57" s="251"/>
      <c r="F57" s="252" t="s">
        <v>254</v>
      </c>
      <c r="G57" s="253" t="s">
        <v>254</v>
      </c>
    </row>
    <row r="58" spans="1:7" ht="12" customHeight="1" x14ac:dyDescent="0.25">
      <c r="A58" s="181">
        <v>3</v>
      </c>
      <c r="B58" s="181" t="s">
        <v>250</v>
      </c>
      <c r="C58" s="182">
        <v>46</v>
      </c>
      <c r="D58" s="290"/>
      <c r="E58" s="256" t="str">
        <f ca="1">INDEX(TBLStructure[Full Note Title],MATCH(C58,TBLStructure[Model Reference],0))</f>
        <v>2.2F: Interest</v>
      </c>
      <c r="F58" s="278"/>
      <c r="G58" s="279"/>
    </row>
    <row r="59" spans="1:7" ht="12" customHeight="1" x14ac:dyDescent="0.25">
      <c r="A59" s="181">
        <v>3</v>
      </c>
      <c r="D59" s="290"/>
      <c r="E59" s="291" t="s">
        <v>142</v>
      </c>
      <c r="F59" s="91">
        <v>0</v>
      </c>
      <c r="G59" s="92">
        <v>0</v>
      </c>
    </row>
    <row r="60" spans="1:7" ht="12" customHeight="1" x14ac:dyDescent="0.25">
      <c r="A60" s="181">
        <v>3</v>
      </c>
      <c r="E60" s="272" t="s">
        <v>144</v>
      </c>
      <c r="F60" s="91">
        <v>0</v>
      </c>
      <c r="G60" s="92">
        <v>0</v>
      </c>
    </row>
    <row r="61" spans="1:7" ht="12" customHeight="1" x14ac:dyDescent="0.25">
      <c r="A61" s="181">
        <v>3</v>
      </c>
      <c r="E61" s="272" t="s">
        <v>145</v>
      </c>
      <c r="F61" s="91">
        <v>0</v>
      </c>
      <c r="G61" s="92">
        <v>0</v>
      </c>
    </row>
    <row r="62" spans="1:7" ht="12" customHeight="1" x14ac:dyDescent="0.25">
      <c r="A62" s="181">
        <v>3</v>
      </c>
      <c r="E62" s="272" t="s">
        <v>656</v>
      </c>
      <c r="F62" s="91">
        <v>0</v>
      </c>
      <c r="G62" s="92">
        <v>0</v>
      </c>
    </row>
    <row r="63" spans="1:7" ht="12" customHeight="1" x14ac:dyDescent="0.25">
      <c r="A63" s="181">
        <v>3</v>
      </c>
      <c r="E63" s="272" t="s">
        <v>790</v>
      </c>
      <c r="F63" s="91">
        <v>0</v>
      </c>
      <c r="G63" s="92">
        <v>0</v>
      </c>
    </row>
    <row r="64" spans="1:7" ht="12" customHeight="1" x14ac:dyDescent="0.25">
      <c r="A64" s="181">
        <v>3</v>
      </c>
      <c r="D64" s="184" t="s">
        <v>791</v>
      </c>
      <c r="E64" s="292" t="s">
        <v>792</v>
      </c>
      <c r="F64" s="91">
        <v>0</v>
      </c>
      <c r="G64" s="92">
        <v>0</v>
      </c>
    </row>
    <row r="65" spans="1:7" ht="12" customHeight="1" x14ac:dyDescent="0.25">
      <c r="A65" s="181">
        <v>3</v>
      </c>
      <c r="E65" s="273" t="s">
        <v>657</v>
      </c>
      <c r="F65" s="95">
        <f>SUM(F58:F64)</f>
        <v>0</v>
      </c>
      <c r="G65" s="96">
        <f>SUM(G58:G64)</f>
        <v>0</v>
      </c>
    </row>
    <row r="66" spans="1:7" ht="12" customHeight="1" x14ac:dyDescent="0.25">
      <c r="E66" s="273"/>
      <c r="F66" s="104"/>
      <c r="G66" s="105"/>
    </row>
    <row r="67" spans="1:7" ht="12" customHeight="1" x14ac:dyDescent="0.25">
      <c r="A67" s="181">
        <v>3</v>
      </c>
      <c r="B67" s="181" t="s">
        <v>250</v>
      </c>
      <c r="C67" s="182">
        <v>47</v>
      </c>
      <c r="D67" s="228"/>
      <c r="E67" s="256" t="str">
        <f ca="1">INDEX(TBLStructure[Full Note Title],MATCH(C67,TBLStructure[Model Reference],0))</f>
        <v>2.2G: Dividends</v>
      </c>
      <c r="F67" s="91"/>
      <c r="G67" s="92"/>
    </row>
    <row r="68" spans="1:7" ht="12" customHeight="1" x14ac:dyDescent="0.25">
      <c r="A68" s="181">
        <v>3</v>
      </c>
      <c r="E68" s="248" t="s">
        <v>658</v>
      </c>
      <c r="F68" s="91">
        <v>0</v>
      </c>
      <c r="G68" s="92">
        <v>0</v>
      </c>
    </row>
    <row r="69" spans="1:7" ht="12" customHeight="1" x14ac:dyDescent="0.25">
      <c r="A69" s="181">
        <v>3</v>
      </c>
      <c r="E69" s="248" t="s">
        <v>793</v>
      </c>
      <c r="F69" s="91">
        <v>0</v>
      </c>
      <c r="G69" s="92">
        <v>0</v>
      </c>
    </row>
    <row r="70" spans="1:7" ht="12" customHeight="1" x14ac:dyDescent="0.25">
      <c r="A70" s="181">
        <v>3</v>
      </c>
      <c r="E70" s="248" t="s">
        <v>660</v>
      </c>
      <c r="F70" s="91">
        <v>0</v>
      </c>
      <c r="G70" s="92">
        <v>0</v>
      </c>
    </row>
    <row r="71" spans="1:7" ht="12" customHeight="1" x14ac:dyDescent="0.25">
      <c r="A71" s="181">
        <v>3</v>
      </c>
      <c r="E71" s="248" t="s">
        <v>408</v>
      </c>
      <c r="F71" s="91">
        <v>0</v>
      </c>
      <c r="G71" s="92">
        <v>0</v>
      </c>
    </row>
    <row r="72" spans="1:7" ht="12" customHeight="1" x14ac:dyDescent="0.25">
      <c r="A72" s="181">
        <v>3</v>
      </c>
      <c r="E72" s="247" t="s">
        <v>661</v>
      </c>
      <c r="F72" s="95">
        <f>SUM(F67:F71)</f>
        <v>0</v>
      </c>
      <c r="G72" s="96">
        <f>SUM(G67:G71)</f>
        <v>0</v>
      </c>
    </row>
    <row r="73" spans="1:7" ht="12" customHeight="1" x14ac:dyDescent="0.25">
      <c r="A73" s="181">
        <v>3</v>
      </c>
      <c r="E73" s="248"/>
      <c r="F73" s="91"/>
      <c r="G73" s="92"/>
    </row>
    <row r="74" spans="1:7" ht="12" customHeight="1" x14ac:dyDescent="0.25">
      <c r="A74" s="181">
        <v>3</v>
      </c>
      <c r="B74" s="181" t="s">
        <v>250</v>
      </c>
      <c r="C74" s="182">
        <v>48</v>
      </c>
      <c r="E74" s="256" t="str">
        <f ca="1">INDEX(TBLStructure[Full Note Title],MATCH(C74,TBLStructure[Model Reference],0))</f>
        <v>2.2H: Rental income</v>
      </c>
      <c r="F74" s="91"/>
      <c r="G74" s="92"/>
    </row>
    <row r="75" spans="1:7" ht="12" customHeight="1" x14ac:dyDescent="0.25">
      <c r="A75" s="181">
        <v>3</v>
      </c>
      <c r="E75" s="248" t="s">
        <v>662</v>
      </c>
      <c r="F75" s="91"/>
      <c r="G75" s="92"/>
    </row>
    <row r="76" spans="1:7" s="230" customFormat="1" ht="12" customHeight="1" x14ac:dyDescent="0.25">
      <c r="A76" s="230">
        <v>3</v>
      </c>
      <c r="C76" s="231"/>
      <c r="D76" s="184" t="s">
        <v>663</v>
      </c>
      <c r="E76" s="257" t="s">
        <v>664</v>
      </c>
      <c r="F76" s="91">
        <v>0</v>
      </c>
      <c r="G76" s="92">
        <v>0</v>
      </c>
    </row>
    <row r="77" spans="1:7" s="230" customFormat="1" ht="12" customHeight="1" x14ac:dyDescent="0.25">
      <c r="A77" s="230">
        <v>3</v>
      </c>
      <c r="C77" s="231"/>
      <c r="D77" s="184" t="s">
        <v>665</v>
      </c>
      <c r="E77" s="257" t="s">
        <v>666</v>
      </c>
      <c r="F77" s="91">
        <v>0</v>
      </c>
      <c r="G77" s="92">
        <v>0</v>
      </c>
    </row>
    <row r="78" spans="1:7" s="230" customFormat="1" ht="12" customHeight="1" x14ac:dyDescent="0.25">
      <c r="A78" s="230">
        <v>3</v>
      </c>
      <c r="C78" s="231"/>
      <c r="D78" s="184" t="s">
        <v>667</v>
      </c>
      <c r="E78" s="257" t="s">
        <v>668</v>
      </c>
      <c r="F78" s="91">
        <v>0</v>
      </c>
      <c r="G78" s="92">
        <v>0</v>
      </c>
    </row>
    <row r="79" spans="1:7" ht="12" customHeight="1" x14ac:dyDescent="0.25">
      <c r="A79" s="181">
        <v>3</v>
      </c>
      <c r="E79" s="248" t="s">
        <v>669</v>
      </c>
      <c r="F79" s="91"/>
      <c r="G79" s="92"/>
    </row>
    <row r="80" spans="1:7" ht="12" customHeight="1" x14ac:dyDescent="0.25">
      <c r="A80" s="181">
        <v>1</v>
      </c>
      <c r="D80" s="184" t="s">
        <v>670</v>
      </c>
      <c r="E80" s="257" t="s">
        <v>671</v>
      </c>
      <c r="F80" s="91">
        <v>0</v>
      </c>
      <c r="G80" s="92">
        <v>0</v>
      </c>
    </row>
    <row r="81" spans="1:7" s="230" customFormat="1" ht="12" customHeight="1" x14ac:dyDescent="0.25">
      <c r="A81" s="230">
        <v>3</v>
      </c>
      <c r="C81" s="231"/>
      <c r="D81" s="184" t="s">
        <v>672</v>
      </c>
      <c r="E81" s="257" t="s">
        <v>673</v>
      </c>
      <c r="F81" s="91">
        <v>0</v>
      </c>
      <c r="G81" s="92">
        <v>0</v>
      </c>
    </row>
    <row r="82" spans="1:7" s="230" customFormat="1" ht="12" customHeight="1" x14ac:dyDescent="0.25">
      <c r="A82" s="230">
        <v>3</v>
      </c>
      <c r="C82" s="231"/>
      <c r="D82" s="184" t="s">
        <v>672</v>
      </c>
      <c r="E82" s="257" t="s">
        <v>668</v>
      </c>
      <c r="F82" s="91">
        <v>0</v>
      </c>
      <c r="G82" s="92">
        <v>0</v>
      </c>
    </row>
    <row r="83" spans="1:7" s="230" customFormat="1" ht="12" customHeight="1" x14ac:dyDescent="0.25">
      <c r="A83" s="230">
        <v>3</v>
      </c>
      <c r="C83" s="231"/>
      <c r="D83" s="184" t="s">
        <v>674</v>
      </c>
      <c r="E83" s="248" t="s">
        <v>675</v>
      </c>
      <c r="F83" s="91">
        <v>0</v>
      </c>
      <c r="G83" s="92">
        <v>0</v>
      </c>
    </row>
    <row r="84" spans="1:7" ht="12" customHeight="1" x14ac:dyDescent="0.25">
      <c r="A84" s="181">
        <v>3</v>
      </c>
      <c r="E84" s="247" t="s">
        <v>676</v>
      </c>
      <c r="F84" s="95">
        <f>SUM(F75:F83)</f>
        <v>0</v>
      </c>
      <c r="G84" s="96">
        <f>SUM(G75:G83)</f>
        <v>0</v>
      </c>
    </row>
    <row r="85" spans="1:7" ht="4.3499999999999996" customHeight="1" x14ac:dyDescent="0.25">
      <c r="E85" s="247"/>
      <c r="F85" s="104"/>
      <c r="G85" s="105"/>
    </row>
    <row r="86" spans="1:7" s="230" customFormat="1" ht="12" customHeight="1" x14ac:dyDescent="0.25">
      <c r="A86" s="230">
        <v>3</v>
      </c>
      <c r="C86" s="231"/>
      <c r="D86" s="184"/>
      <c r="E86" s="88" t="s">
        <v>677</v>
      </c>
      <c r="F86" s="98"/>
      <c r="G86" s="104"/>
    </row>
    <row r="87" spans="1:7" s="230" customFormat="1" ht="39" customHeight="1" x14ac:dyDescent="0.25">
      <c r="C87" s="231"/>
      <c r="D87" s="217" t="s">
        <v>678</v>
      </c>
      <c r="E87" s="988" t="s">
        <v>679</v>
      </c>
      <c r="F87" s="989"/>
      <c r="G87" s="989"/>
    </row>
    <row r="88" spans="1:7" s="230" customFormat="1" ht="14.4" x14ac:dyDescent="0.25">
      <c r="C88" s="231"/>
      <c r="D88" s="217" t="s">
        <v>680</v>
      </c>
      <c r="E88" s="988" t="s">
        <v>681</v>
      </c>
      <c r="F88" s="989"/>
      <c r="G88" s="989"/>
    </row>
    <row r="89" spans="1:7" s="210" customFormat="1" ht="4.3499999999999996" customHeight="1" x14ac:dyDescent="0.3">
      <c r="C89" s="211"/>
      <c r="D89" s="184"/>
      <c r="E89" s="159"/>
      <c r="F89" s="293"/>
      <c r="G89" s="293"/>
    </row>
    <row r="90" spans="1:7" s="233" customFormat="1" ht="12" customHeight="1" x14ac:dyDescent="0.25">
      <c r="A90" s="233">
        <v>3</v>
      </c>
      <c r="C90" s="294"/>
      <c r="D90" s="217" t="s">
        <v>682</v>
      </c>
      <c r="E90" s="987" t="s">
        <v>683</v>
      </c>
      <c r="F90" s="987"/>
      <c r="G90" s="987"/>
    </row>
    <row r="91" spans="1:7" s="233" customFormat="1" ht="12" customHeight="1" x14ac:dyDescent="0.25">
      <c r="C91" s="294"/>
      <c r="D91" s="217"/>
      <c r="E91" s="295"/>
      <c r="F91" s="296" t="str">
        <f>Contents!F3</f>
        <v>20X2</v>
      </c>
      <c r="G91" s="250" t="str">
        <f>Contents!F4</f>
        <v>20X1</v>
      </c>
    </row>
    <row r="92" spans="1:7" s="233" customFormat="1" ht="12" customHeight="1" x14ac:dyDescent="0.25">
      <c r="C92" s="294"/>
      <c r="D92" s="217"/>
      <c r="E92" s="295"/>
      <c r="F92" s="297" t="s">
        <v>309</v>
      </c>
      <c r="G92" s="255" t="s">
        <v>254</v>
      </c>
    </row>
    <row r="93" spans="1:7" s="233" customFormat="1" ht="12" customHeight="1" x14ac:dyDescent="0.25">
      <c r="A93" s="233">
        <v>3</v>
      </c>
      <c r="C93" s="294"/>
      <c r="D93" s="184"/>
      <c r="E93" s="298" t="s">
        <v>684</v>
      </c>
      <c r="F93" s="104">
        <v>0</v>
      </c>
      <c r="G93" s="299">
        <v>0</v>
      </c>
    </row>
    <row r="94" spans="1:7" s="233" customFormat="1" ht="12" customHeight="1" x14ac:dyDescent="0.25">
      <c r="A94" s="233">
        <v>3</v>
      </c>
      <c r="C94" s="294"/>
      <c r="D94" s="184"/>
      <c r="E94" s="298" t="s">
        <v>685</v>
      </c>
      <c r="F94" s="104">
        <v>0</v>
      </c>
      <c r="G94" s="299">
        <v>0</v>
      </c>
    </row>
    <row r="95" spans="1:7" s="233" customFormat="1" ht="12" customHeight="1" x14ac:dyDescent="0.25">
      <c r="A95" s="233">
        <v>3</v>
      </c>
      <c r="C95" s="294"/>
      <c r="D95" s="184"/>
      <c r="E95" s="298" t="s">
        <v>686</v>
      </c>
      <c r="F95" s="104">
        <v>0</v>
      </c>
      <c r="G95" s="299">
        <v>0</v>
      </c>
    </row>
    <row r="96" spans="1:7" s="233" customFormat="1" ht="12" customHeight="1" x14ac:dyDescent="0.25">
      <c r="A96" s="233">
        <v>3</v>
      </c>
      <c r="C96" s="294"/>
      <c r="D96" s="184"/>
      <c r="E96" s="298" t="s">
        <v>687</v>
      </c>
      <c r="F96" s="104">
        <v>0</v>
      </c>
      <c r="G96" s="299">
        <v>0</v>
      </c>
    </row>
    <row r="97" spans="1:7" s="233" customFormat="1" ht="12" customHeight="1" x14ac:dyDescent="0.25">
      <c r="A97" s="233">
        <v>3</v>
      </c>
      <c r="C97" s="294"/>
      <c r="D97" s="184"/>
      <c r="E97" s="298" t="s">
        <v>688</v>
      </c>
      <c r="F97" s="104">
        <v>0</v>
      </c>
      <c r="G97" s="299">
        <v>0</v>
      </c>
    </row>
    <row r="98" spans="1:7" s="233" customFormat="1" ht="12" customHeight="1" x14ac:dyDescent="0.25">
      <c r="A98" s="233">
        <v>3</v>
      </c>
      <c r="C98" s="294"/>
      <c r="D98" s="184"/>
      <c r="E98" s="298" t="s">
        <v>689</v>
      </c>
      <c r="F98" s="165">
        <v>0</v>
      </c>
      <c r="G98" s="300">
        <v>0</v>
      </c>
    </row>
    <row r="99" spans="1:7" s="233" customFormat="1" ht="12" customHeight="1" x14ac:dyDescent="0.25">
      <c r="A99" s="233">
        <v>3</v>
      </c>
      <c r="C99" s="294"/>
      <c r="D99" s="184"/>
      <c r="E99" s="89" t="s">
        <v>690</v>
      </c>
      <c r="F99" s="128">
        <f>SUM(F93:F98)</f>
        <v>0</v>
      </c>
      <c r="G99" s="301">
        <f>SUM(G93:G98)</f>
        <v>0</v>
      </c>
    </row>
    <row r="100" spans="1:7" s="233" customFormat="1" ht="12" customHeight="1" x14ac:dyDescent="0.25">
      <c r="C100" s="294"/>
      <c r="D100" s="184"/>
      <c r="E100" s="298" t="s">
        <v>691</v>
      </c>
      <c r="F100" s="104">
        <v>0</v>
      </c>
      <c r="G100" s="299">
        <v>0</v>
      </c>
    </row>
    <row r="101" spans="1:7" s="233" customFormat="1" ht="12" customHeight="1" x14ac:dyDescent="0.25">
      <c r="C101" s="294"/>
      <c r="D101" s="184"/>
      <c r="E101" s="298" t="s">
        <v>692</v>
      </c>
      <c r="F101" s="104">
        <v>0</v>
      </c>
      <c r="G101" s="299">
        <v>0</v>
      </c>
    </row>
    <row r="102" spans="1:7" s="233" customFormat="1" ht="12" customHeight="1" x14ac:dyDescent="0.25">
      <c r="C102" s="294"/>
      <c r="D102" s="184"/>
      <c r="E102" s="89" t="s">
        <v>693</v>
      </c>
      <c r="F102" s="95">
        <v>0</v>
      </c>
      <c r="G102" s="302">
        <v>0</v>
      </c>
    </row>
    <row r="103" spans="1:7" s="233" customFormat="1" ht="4.3499999999999996" customHeight="1" x14ac:dyDescent="0.25">
      <c r="C103" s="294"/>
      <c r="D103" s="184"/>
      <c r="E103" s="89"/>
      <c r="F103" s="104"/>
      <c r="G103" s="105"/>
    </row>
    <row r="104" spans="1:7" s="230" customFormat="1" ht="12" customHeight="1" x14ac:dyDescent="0.25">
      <c r="A104" s="230">
        <v>3</v>
      </c>
      <c r="C104" s="231"/>
      <c r="D104" s="184"/>
      <c r="E104" s="88" t="s">
        <v>694</v>
      </c>
      <c r="F104" s="98"/>
      <c r="G104" s="104"/>
    </row>
    <row r="105" spans="1:7" s="230" customFormat="1" ht="51.75" customHeight="1" x14ac:dyDescent="0.25">
      <c r="C105" s="231"/>
      <c r="D105" s="217" t="s">
        <v>678</v>
      </c>
      <c r="E105" s="988" t="s">
        <v>679</v>
      </c>
      <c r="F105" s="989"/>
      <c r="G105" s="989"/>
    </row>
    <row r="106" spans="1:7" s="210" customFormat="1" ht="6" hidden="1" customHeight="1" x14ac:dyDescent="0.3">
      <c r="A106" s="210">
        <v>3</v>
      </c>
      <c r="C106" s="211"/>
      <c r="D106" s="184"/>
      <c r="E106" s="159"/>
      <c r="F106" s="293"/>
      <c r="G106" s="293"/>
    </row>
    <row r="107" spans="1:7" s="233" customFormat="1" ht="12" customHeight="1" x14ac:dyDescent="0.25">
      <c r="A107" s="233">
        <v>3</v>
      </c>
      <c r="C107" s="294"/>
      <c r="D107" s="217" t="s">
        <v>695</v>
      </c>
      <c r="E107" s="987" t="s">
        <v>696</v>
      </c>
      <c r="F107" s="987"/>
      <c r="G107" s="987"/>
    </row>
    <row r="108" spans="1:7" s="233" customFormat="1" ht="12" customHeight="1" x14ac:dyDescent="0.25">
      <c r="C108" s="294"/>
      <c r="D108" s="217"/>
      <c r="E108" s="295"/>
      <c r="F108" s="296" t="str">
        <f>Contents!F3</f>
        <v>20X2</v>
      </c>
      <c r="G108" s="250" t="str">
        <f>Contents!F4</f>
        <v>20X1</v>
      </c>
    </row>
    <row r="109" spans="1:7" s="233" customFormat="1" ht="12" customHeight="1" x14ac:dyDescent="0.25">
      <c r="C109" s="294"/>
      <c r="D109" s="217"/>
      <c r="E109" s="295"/>
      <c r="F109" s="297" t="s">
        <v>309</v>
      </c>
      <c r="G109" s="255" t="s">
        <v>254</v>
      </c>
    </row>
    <row r="110" spans="1:7" s="233" customFormat="1" ht="12" customHeight="1" x14ac:dyDescent="0.25">
      <c r="A110" s="233">
        <v>3</v>
      </c>
      <c r="C110" s="294"/>
      <c r="D110" s="184"/>
      <c r="E110" s="298" t="s">
        <v>684</v>
      </c>
      <c r="F110" s="104">
        <v>0</v>
      </c>
      <c r="G110" s="299">
        <v>0</v>
      </c>
    </row>
    <row r="111" spans="1:7" s="233" customFormat="1" ht="12" customHeight="1" x14ac:dyDescent="0.25">
      <c r="A111" s="233">
        <v>3</v>
      </c>
      <c r="C111" s="294"/>
      <c r="D111" s="184"/>
      <c r="E111" s="298" t="s">
        <v>685</v>
      </c>
      <c r="F111" s="104">
        <v>0</v>
      </c>
      <c r="G111" s="299">
        <v>0</v>
      </c>
    </row>
    <row r="112" spans="1:7" s="233" customFormat="1" ht="12" customHeight="1" x14ac:dyDescent="0.25">
      <c r="A112" s="233">
        <v>3</v>
      </c>
      <c r="C112" s="294"/>
      <c r="D112" s="184"/>
      <c r="E112" s="298" t="s">
        <v>686</v>
      </c>
      <c r="F112" s="104">
        <v>0</v>
      </c>
      <c r="G112" s="299">
        <v>0</v>
      </c>
    </row>
    <row r="113" spans="1:8" s="233" customFormat="1" ht="12" customHeight="1" x14ac:dyDescent="0.25">
      <c r="A113" s="233">
        <v>3</v>
      </c>
      <c r="C113" s="294"/>
      <c r="D113" s="184"/>
      <c r="E113" s="298" t="s">
        <v>687</v>
      </c>
      <c r="F113" s="104">
        <v>0</v>
      </c>
      <c r="G113" s="299">
        <v>0</v>
      </c>
    </row>
    <row r="114" spans="1:8" s="233" customFormat="1" ht="12" customHeight="1" x14ac:dyDescent="0.25">
      <c r="A114" s="233">
        <v>3</v>
      </c>
      <c r="C114" s="294"/>
      <c r="D114" s="184"/>
      <c r="E114" s="298" t="s">
        <v>688</v>
      </c>
      <c r="F114" s="104">
        <v>0</v>
      </c>
      <c r="G114" s="299">
        <v>0</v>
      </c>
    </row>
    <row r="115" spans="1:8" s="233" customFormat="1" ht="12" customHeight="1" x14ac:dyDescent="0.25">
      <c r="A115" s="233">
        <v>3</v>
      </c>
      <c r="C115" s="294"/>
      <c r="D115" s="184"/>
      <c r="E115" s="298" t="s">
        <v>689</v>
      </c>
      <c r="F115" s="165">
        <v>0</v>
      </c>
      <c r="G115" s="300">
        <v>0</v>
      </c>
    </row>
    <row r="116" spans="1:8" s="233" customFormat="1" ht="12" customHeight="1" x14ac:dyDescent="0.25">
      <c r="A116" s="233">
        <v>3</v>
      </c>
      <c r="C116" s="294"/>
      <c r="D116" s="184"/>
      <c r="E116" s="89" t="s">
        <v>690</v>
      </c>
      <c r="F116" s="95">
        <f>SUM(F110:F115)</f>
        <v>0</v>
      </c>
      <c r="G116" s="302">
        <f>SUM(G110:G115)</f>
        <v>0</v>
      </c>
    </row>
    <row r="117" spans="1:8" s="210" customFormat="1" ht="6" customHeight="1" x14ac:dyDescent="0.3">
      <c r="A117" s="210">
        <v>3</v>
      </c>
      <c r="C117" s="211"/>
      <c r="D117" s="184"/>
      <c r="E117" s="159"/>
      <c r="F117" s="293"/>
      <c r="G117" s="293"/>
    </row>
    <row r="118" spans="1:8" ht="23.4" customHeight="1" x14ac:dyDescent="0.25">
      <c r="A118" s="181">
        <v>3</v>
      </c>
      <c r="D118" s="217" t="s">
        <v>592</v>
      </c>
      <c r="E118" s="947" t="s">
        <v>794</v>
      </c>
      <c r="F118" s="986"/>
      <c r="G118" s="986"/>
      <c r="H118" s="29"/>
    </row>
    <row r="119" spans="1:8" ht="4.3499999999999996" hidden="1" customHeight="1" x14ac:dyDescent="0.25">
      <c r="E119" s="273"/>
      <c r="F119" s="104"/>
      <c r="G119" s="105"/>
    </row>
    <row r="120" spans="1:8" ht="12.75" customHeight="1" x14ac:dyDescent="0.25">
      <c r="A120" s="181">
        <v>3</v>
      </c>
      <c r="E120" s="248"/>
      <c r="F120" s="249" t="str">
        <f>Contents!F3</f>
        <v>20X2</v>
      </c>
      <c r="G120" s="250" t="str">
        <f>Contents!F4</f>
        <v>20X1</v>
      </c>
    </row>
    <row r="121" spans="1:8" ht="12.75" customHeight="1" thickBot="1" x14ac:dyDescent="0.3">
      <c r="A121" s="181">
        <v>3</v>
      </c>
      <c r="E121" s="251"/>
      <c r="F121" s="252" t="s">
        <v>254</v>
      </c>
      <c r="G121" s="253" t="s">
        <v>254</v>
      </c>
    </row>
    <row r="122" spans="1:8" ht="4.3499999999999996" customHeight="1" x14ac:dyDescent="0.25">
      <c r="A122" s="181">
        <v>3</v>
      </c>
      <c r="E122" s="248"/>
      <c r="F122" s="91"/>
      <c r="G122" s="92"/>
    </row>
    <row r="123" spans="1:8" ht="12" customHeight="1" x14ac:dyDescent="0.25">
      <c r="A123" s="181">
        <v>3</v>
      </c>
      <c r="B123" s="181" t="s">
        <v>250</v>
      </c>
      <c r="C123" s="182">
        <v>49</v>
      </c>
      <c r="E123" s="256" t="str">
        <f ca="1">INDEX(TBLStructure[Full Note Title],MATCH(C123,TBLStructure[Model Reference],0))</f>
        <v>2.2I: Other revenue</v>
      </c>
      <c r="F123" s="91"/>
      <c r="G123" s="92"/>
    </row>
    <row r="124" spans="1:8" ht="12" customHeight="1" x14ac:dyDescent="0.25">
      <c r="A124" s="181">
        <v>3</v>
      </c>
      <c r="E124" s="248" t="s">
        <v>795</v>
      </c>
      <c r="F124" s="91">
        <v>0</v>
      </c>
      <c r="G124" s="92">
        <v>0</v>
      </c>
    </row>
    <row r="125" spans="1:8" ht="12" customHeight="1" x14ac:dyDescent="0.25">
      <c r="A125" s="181">
        <v>3</v>
      </c>
      <c r="D125" s="228"/>
      <c r="E125" s="248" t="s">
        <v>698</v>
      </c>
      <c r="F125" s="91">
        <v>0</v>
      </c>
      <c r="G125" s="92">
        <v>0</v>
      </c>
    </row>
    <row r="126" spans="1:8" ht="12" customHeight="1" x14ac:dyDescent="0.25">
      <c r="A126" s="181">
        <v>3</v>
      </c>
      <c r="E126" s="280" t="s">
        <v>700</v>
      </c>
      <c r="F126" s="91"/>
      <c r="G126" s="92"/>
    </row>
    <row r="127" spans="1:8" ht="12" customHeight="1" x14ac:dyDescent="0.25">
      <c r="A127" s="181">
        <v>3</v>
      </c>
      <c r="E127" s="303" t="s">
        <v>702</v>
      </c>
      <c r="F127" s="91"/>
      <c r="G127" s="92"/>
    </row>
    <row r="128" spans="1:8" ht="12" customHeight="1" x14ac:dyDescent="0.25">
      <c r="A128" s="181">
        <v>3</v>
      </c>
      <c r="E128" s="257" t="s">
        <v>703</v>
      </c>
      <c r="F128" s="91">
        <v>0</v>
      </c>
      <c r="G128" s="92">
        <v>0</v>
      </c>
    </row>
    <row r="129" spans="1:8" ht="12" customHeight="1" x14ac:dyDescent="0.25">
      <c r="A129" s="181">
        <v>3</v>
      </c>
      <c r="E129" s="248" t="s">
        <v>408</v>
      </c>
      <c r="F129" s="91">
        <v>0</v>
      </c>
      <c r="G129" s="92">
        <v>0</v>
      </c>
    </row>
    <row r="130" spans="1:8" ht="12" customHeight="1" x14ac:dyDescent="0.25">
      <c r="A130" s="181">
        <v>3</v>
      </c>
      <c r="E130" s="247" t="s">
        <v>704</v>
      </c>
      <c r="F130" s="95">
        <f>SUM(F123:F129)</f>
        <v>0</v>
      </c>
      <c r="G130" s="96">
        <f>SUM(G123:G129)</f>
        <v>0</v>
      </c>
    </row>
    <row r="131" spans="1:8" ht="12" customHeight="1" x14ac:dyDescent="0.25">
      <c r="E131" s="247"/>
      <c r="F131" s="104"/>
      <c r="G131" s="105"/>
    </row>
    <row r="132" spans="1:8" s="1" customFormat="1" ht="33.6" customHeight="1" x14ac:dyDescent="0.25">
      <c r="C132" s="195"/>
      <c r="D132" s="217" t="s">
        <v>705</v>
      </c>
      <c r="E132" s="990" t="s">
        <v>706</v>
      </c>
      <c r="F132" s="990"/>
      <c r="G132" s="990"/>
      <c r="H132" s="272"/>
    </row>
    <row r="133" spans="1:8" s="1" customFormat="1" ht="13.8" x14ac:dyDescent="0.25">
      <c r="C133" s="195"/>
      <c r="D133" s="4"/>
      <c r="E133" s="113"/>
      <c r="F133" s="113"/>
      <c r="G133" s="113"/>
      <c r="H133" s="113"/>
    </row>
    <row r="134" spans="1:8" s="1" customFormat="1" ht="13.8" x14ac:dyDescent="0.25">
      <c r="C134" s="195"/>
      <c r="D134" s="4"/>
      <c r="E134" s="113"/>
      <c r="F134" s="113"/>
      <c r="G134" s="113"/>
      <c r="H134" s="113"/>
    </row>
    <row r="135" spans="1:8" s="1" customFormat="1" ht="13.8" x14ac:dyDescent="0.25">
      <c r="C135" s="195"/>
      <c r="D135" s="4"/>
      <c r="E135" s="113"/>
      <c r="F135" s="113"/>
      <c r="G135" s="113"/>
      <c r="H135" s="113"/>
    </row>
    <row r="136" spans="1:8" s="304" customFormat="1" ht="82.95" customHeight="1" x14ac:dyDescent="0.25">
      <c r="C136" s="305"/>
      <c r="D136" s="4"/>
      <c r="E136" s="113"/>
      <c r="F136" s="113"/>
      <c r="G136" s="113"/>
      <c r="H136" s="113"/>
    </row>
    <row r="137" spans="1:8" ht="7.2" customHeight="1" x14ac:dyDescent="0.25">
      <c r="A137" s="181">
        <v>3</v>
      </c>
      <c r="E137" s="248"/>
      <c r="F137" s="254"/>
      <c r="G137" s="255"/>
    </row>
    <row r="138" spans="1:8" ht="12" customHeight="1" x14ac:dyDescent="0.25">
      <c r="A138" s="181">
        <v>3</v>
      </c>
      <c r="E138" s="247" t="s">
        <v>268</v>
      </c>
      <c r="F138" s="247"/>
      <c r="G138" s="248"/>
    </row>
    <row r="139" spans="1:8" ht="12" customHeight="1" x14ac:dyDescent="0.25">
      <c r="A139" s="181">
        <v>3</v>
      </c>
      <c r="E139" s="306"/>
      <c r="F139" s="247"/>
      <c r="G139" s="248"/>
    </row>
    <row r="140" spans="1:8" ht="12" customHeight="1" x14ac:dyDescent="0.25">
      <c r="A140" s="181">
        <v>3</v>
      </c>
      <c r="B140" s="181" t="s">
        <v>250</v>
      </c>
      <c r="C140" s="182">
        <v>50</v>
      </c>
      <c r="D140" s="184" t="s">
        <v>620</v>
      </c>
      <c r="E140" s="256" t="str">
        <f ca="1">INDEX(TBLStructure[Full Note Title],MATCH(C140,TBLStructure[Model Reference],0))</f>
        <v>2.2J: Foreign exchange gains</v>
      </c>
      <c r="F140" s="91"/>
      <c r="G140" s="92"/>
    </row>
    <row r="141" spans="1:8" ht="12" customHeight="1" x14ac:dyDescent="0.25">
      <c r="A141" s="181">
        <v>3</v>
      </c>
      <c r="E141" s="280" t="s">
        <v>621</v>
      </c>
      <c r="F141" s="91">
        <v>0</v>
      </c>
      <c r="G141" s="92">
        <v>0</v>
      </c>
    </row>
    <row r="142" spans="1:8" ht="12" customHeight="1" x14ac:dyDescent="0.25">
      <c r="A142" s="181">
        <v>3</v>
      </c>
      <c r="E142" s="280" t="s">
        <v>622</v>
      </c>
      <c r="F142" s="91">
        <v>0</v>
      </c>
      <c r="G142" s="92">
        <v>0</v>
      </c>
    </row>
    <row r="143" spans="1:8" ht="12" customHeight="1" x14ac:dyDescent="0.25">
      <c r="A143" s="181">
        <v>3</v>
      </c>
      <c r="E143" s="247" t="s">
        <v>707</v>
      </c>
      <c r="F143" s="95">
        <f>SUM(F140:F142)</f>
        <v>0</v>
      </c>
      <c r="G143" s="96">
        <f>SUM(G140:G142)</f>
        <v>0</v>
      </c>
    </row>
    <row r="144" spans="1:8" ht="12" customHeight="1" x14ac:dyDescent="0.25">
      <c r="A144" s="181">
        <v>3</v>
      </c>
      <c r="E144" s="248"/>
      <c r="F144" s="91"/>
      <c r="G144" s="92"/>
    </row>
    <row r="145" spans="1:7" ht="12" customHeight="1" x14ac:dyDescent="0.25">
      <c r="A145" s="181">
        <v>3</v>
      </c>
      <c r="B145" s="181" t="s">
        <v>250</v>
      </c>
      <c r="C145" s="182">
        <v>51</v>
      </c>
      <c r="D145" s="184" t="s">
        <v>270</v>
      </c>
      <c r="E145" s="256" t="str">
        <f ca="1">INDEX(TBLStructure[Full Note Title],MATCH(C145,TBLStructure[Model Reference],0))</f>
        <v>2.2K: Reversal of write-downs and impairments</v>
      </c>
      <c r="F145" s="91"/>
      <c r="G145" s="92"/>
    </row>
    <row r="146" spans="1:7" ht="12" customHeight="1" x14ac:dyDescent="0.25">
      <c r="A146" s="181">
        <v>3</v>
      </c>
      <c r="E146" s="280" t="s">
        <v>708</v>
      </c>
      <c r="F146" s="91">
        <v>0</v>
      </c>
      <c r="G146" s="92">
        <v>0</v>
      </c>
    </row>
    <row r="147" spans="1:7" ht="12" customHeight="1" x14ac:dyDescent="0.25">
      <c r="A147" s="181">
        <v>3</v>
      </c>
      <c r="E147" s="280" t="s">
        <v>709</v>
      </c>
      <c r="F147" s="91">
        <v>0</v>
      </c>
      <c r="G147" s="92">
        <v>0</v>
      </c>
    </row>
    <row r="148" spans="1:7" ht="12" customHeight="1" x14ac:dyDescent="0.25">
      <c r="A148" s="181">
        <v>3</v>
      </c>
      <c r="E148" s="258" t="s">
        <v>796</v>
      </c>
      <c r="F148" s="95">
        <f>SUM(F145:F147)</f>
        <v>0</v>
      </c>
      <c r="G148" s="96">
        <f>SUM(G145:G147)</f>
        <v>0</v>
      </c>
    </row>
    <row r="149" spans="1:7" ht="12" customHeight="1" x14ac:dyDescent="0.25">
      <c r="A149" s="181">
        <v>3</v>
      </c>
      <c r="E149" s="258"/>
      <c r="F149" s="91"/>
      <c r="G149" s="92"/>
    </row>
    <row r="150" spans="1:7" ht="12.75" customHeight="1" x14ac:dyDescent="0.25">
      <c r="A150" s="181">
        <v>3</v>
      </c>
      <c r="E150" s="248"/>
      <c r="F150" s="249" t="str">
        <f>Contents!F3</f>
        <v>20X2</v>
      </c>
      <c r="G150" s="250" t="str">
        <f>Contents!F4</f>
        <v>20X1</v>
      </c>
    </row>
    <row r="151" spans="1:7" ht="12.75" customHeight="1" thickBot="1" x14ac:dyDescent="0.3">
      <c r="A151" s="181">
        <v>3</v>
      </c>
      <c r="E151" s="251"/>
      <c r="F151" s="252" t="s">
        <v>254</v>
      </c>
      <c r="G151" s="253" t="s">
        <v>254</v>
      </c>
    </row>
    <row r="152" spans="1:7" ht="4.3499999999999996" customHeight="1" x14ac:dyDescent="0.25">
      <c r="A152" s="181">
        <v>3</v>
      </c>
      <c r="E152" s="248"/>
      <c r="F152" s="91"/>
      <c r="G152" s="92"/>
    </row>
    <row r="153" spans="1:7" ht="12" customHeight="1" x14ac:dyDescent="0.25">
      <c r="A153" s="181">
        <v>3</v>
      </c>
      <c r="B153" s="181" t="s">
        <v>250</v>
      </c>
      <c r="C153" s="182">
        <v>52</v>
      </c>
      <c r="E153" s="256" t="str">
        <f ca="1">INDEX(TBLStructure[Full Note Title],MATCH(C153,TBLStructure[Model Reference],0))</f>
        <v>2.2L: Other gains</v>
      </c>
      <c r="F153" s="91"/>
      <c r="G153" s="92"/>
    </row>
    <row r="154" spans="1:7" ht="12" customHeight="1" x14ac:dyDescent="0.25">
      <c r="A154" s="181">
        <v>3</v>
      </c>
      <c r="E154" s="276" t="s">
        <v>712</v>
      </c>
      <c r="F154" s="91">
        <v>0</v>
      </c>
      <c r="G154" s="92">
        <v>0</v>
      </c>
    </row>
    <row r="155" spans="1:7" ht="12" customHeight="1" x14ac:dyDescent="0.25">
      <c r="A155" s="181">
        <v>3</v>
      </c>
      <c r="E155" s="280" t="s">
        <v>700</v>
      </c>
      <c r="F155" s="91"/>
      <c r="G155" s="92"/>
    </row>
    <row r="156" spans="1:7" ht="12" customHeight="1" x14ac:dyDescent="0.25">
      <c r="A156" s="181">
        <v>3</v>
      </c>
      <c r="E156" s="303" t="s">
        <v>713</v>
      </c>
      <c r="F156" s="91">
        <v>0</v>
      </c>
      <c r="G156" s="92">
        <v>0</v>
      </c>
    </row>
    <row r="157" spans="1:7" s="230" customFormat="1" ht="12" customHeight="1" x14ac:dyDescent="0.25">
      <c r="C157" s="231"/>
      <c r="D157" s="184" t="s">
        <v>714</v>
      </c>
      <c r="E157" s="280" t="s">
        <v>715</v>
      </c>
      <c r="F157" s="91">
        <v>0</v>
      </c>
      <c r="G157" s="92">
        <v>0</v>
      </c>
    </row>
    <row r="158" spans="1:7" ht="12" customHeight="1" x14ac:dyDescent="0.25">
      <c r="A158" s="181">
        <v>3</v>
      </c>
      <c r="E158" s="280" t="s">
        <v>716</v>
      </c>
      <c r="F158" s="91">
        <v>0</v>
      </c>
      <c r="G158" s="92">
        <v>0</v>
      </c>
    </row>
    <row r="159" spans="1:7" ht="12" customHeight="1" x14ac:dyDescent="0.25">
      <c r="A159" s="181">
        <v>3</v>
      </c>
      <c r="E159" s="280" t="s">
        <v>408</v>
      </c>
      <c r="F159" s="91">
        <v>0</v>
      </c>
      <c r="G159" s="92">
        <v>0</v>
      </c>
    </row>
    <row r="160" spans="1:7" ht="12" customHeight="1" x14ac:dyDescent="0.25">
      <c r="A160" s="181">
        <v>3</v>
      </c>
      <c r="E160" s="273" t="s">
        <v>717</v>
      </c>
      <c r="F160" s="95">
        <f>SUM(F153:F159)</f>
        <v>0</v>
      </c>
      <c r="G160" s="96">
        <f>SUM(G153:G159)</f>
        <v>0</v>
      </c>
    </row>
    <row r="161" spans="1:8" ht="4.3499999999999996" customHeight="1" x14ac:dyDescent="0.25">
      <c r="E161" s="273"/>
      <c r="F161" s="104"/>
      <c r="G161" s="105"/>
    </row>
    <row r="162" spans="1:8" ht="24.6" customHeight="1" x14ac:dyDescent="0.25">
      <c r="A162" s="181">
        <v>3</v>
      </c>
      <c r="D162" s="217" t="s">
        <v>592</v>
      </c>
      <c r="E162" s="947" t="s">
        <v>797</v>
      </c>
      <c r="F162" s="986"/>
      <c r="G162" s="986"/>
      <c r="H162" s="29"/>
    </row>
    <row r="163" spans="1:8" ht="12" customHeight="1" x14ac:dyDescent="0.25">
      <c r="A163" s="181">
        <v>3</v>
      </c>
      <c r="E163" s="307"/>
      <c r="F163" s="308"/>
      <c r="G163" s="308"/>
    </row>
  </sheetData>
  <mergeCells count="11">
    <mergeCell ref="E105:G105"/>
    <mergeCell ref="E107:G107"/>
    <mergeCell ref="E118:G118"/>
    <mergeCell ref="E132:G132"/>
    <mergeCell ref="E162:G162"/>
    <mergeCell ref="E90:G90"/>
    <mergeCell ref="B1:C1"/>
    <mergeCell ref="D6:D7"/>
    <mergeCell ref="D40:D41"/>
    <mergeCell ref="E87:G87"/>
    <mergeCell ref="E88:G8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3" manualBreakCount="3">
    <brk id="53" max="6" man="1"/>
    <brk id="103" max="6" man="1"/>
    <brk id="149" max="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1470-FB7A-49AF-9E30-BC44DE52D43B}">
  <sheetPr codeName="Sheet56">
    <tabColor theme="9" tint="0.79998168889431442"/>
  </sheetPr>
  <dimension ref="A1:G51"/>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8.6640625" style="1" hidden="1" customWidth="1"/>
    <col min="2" max="2" width="3.33203125" style="1" hidden="1" customWidth="1"/>
    <col min="3" max="3" width="8.33203125" style="195" hidden="1" customWidth="1"/>
    <col min="4" max="4" width="14.33203125" style="4" customWidth="1"/>
    <col min="5" max="5" width="54.33203125" style="1" customWidth="1"/>
    <col min="6" max="6" width="12" style="1" customWidth="1"/>
    <col min="7" max="7" width="12.5546875" style="1" customWidth="1"/>
    <col min="8" max="16384" width="9.33203125" style="1"/>
  </cols>
  <sheetData>
    <row r="1" spans="1:7" x14ac:dyDescent="0.25">
      <c r="A1" s="1" t="s">
        <v>0</v>
      </c>
      <c r="B1" s="977" t="s">
        <v>249</v>
      </c>
      <c r="C1" s="977"/>
    </row>
    <row r="2" spans="1:7" x14ac:dyDescent="0.25">
      <c r="A2" s="1">
        <v>1</v>
      </c>
      <c r="B2" s="181" t="s">
        <v>560</v>
      </c>
      <c r="C2" s="182">
        <v>53</v>
      </c>
      <c r="E2" s="991" t="str">
        <f ca="1">INDEX(TBLStructure[Number],MATCH(C2,TBLStructure[Model Reference],0))&amp;"."&amp;INDEX(TBLStructure[Sub Number],MATCH(C2,TBLStructure[Model Reference],0))&amp;" "&amp;INDEX(TBLStructure[Sub-category],MATCH(C2,TBLStructure[Model Reference],0))</f>
        <v>2.3 Administered - Other Comprehensive Income</v>
      </c>
      <c r="F2" s="991"/>
      <c r="G2" s="991"/>
    </row>
    <row r="3" spans="1:7" x14ac:dyDescent="0.25">
      <c r="A3" s="1">
        <v>1</v>
      </c>
      <c r="E3" s="247"/>
      <c r="F3" s="248"/>
      <c r="G3" s="248"/>
    </row>
    <row r="4" spans="1:7" x14ac:dyDescent="0.25">
      <c r="A4" s="1">
        <v>1</v>
      </c>
      <c r="E4" s="248"/>
      <c r="F4" s="249" t="str">
        <f>Contents!F3</f>
        <v>20X2</v>
      </c>
      <c r="G4" s="250" t="str">
        <f>Contents!F4</f>
        <v>20X1</v>
      </c>
    </row>
    <row r="5" spans="1:7" ht="14.4" thickBot="1" x14ac:dyDescent="0.3">
      <c r="A5" s="1">
        <v>1</v>
      </c>
      <c r="E5" s="251"/>
      <c r="F5" s="252" t="s">
        <v>254</v>
      </c>
      <c r="G5" s="253" t="s">
        <v>254</v>
      </c>
    </row>
    <row r="6" spans="1:7" ht="8.6999999999999993" customHeight="1" x14ac:dyDescent="0.25">
      <c r="A6" s="1">
        <v>1</v>
      </c>
      <c r="E6" s="247"/>
      <c r="F6" s="247"/>
      <c r="G6" s="247"/>
    </row>
    <row r="7" spans="1:7" x14ac:dyDescent="0.25">
      <c r="A7" s="1">
        <v>1</v>
      </c>
      <c r="B7" s="1" t="s">
        <v>250</v>
      </c>
      <c r="C7" s="195">
        <v>53</v>
      </c>
      <c r="D7" s="4" t="s">
        <v>303</v>
      </c>
      <c r="E7" s="992" t="str">
        <f ca="1">INDEX(TBLStructure[Full Note Title],MATCH(C7,TBLStructure[Model Reference],0))</f>
        <v>2.3A: Reclassification adjustments</v>
      </c>
      <c r="F7" s="992"/>
      <c r="G7" s="992"/>
    </row>
    <row r="8" spans="1:7" x14ac:dyDescent="0.25">
      <c r="A8" s="1">
        <v>1</v>
      </c>
      <c r="E8" s="281" t="s">
        <v>730</v>
      </c>
      <c r="F8" s="91">
        <v>0</v>
      </c>
      <c r="G8" s="92">
        <v>0</v>
      </c>
    </row>
    <row r="9" spans="1:7" x14ac:dyDescent="0.25">
      <c r="A9" s="1">
        <v>1</v>
      </c>
      <c r="E9" s="247" t="s">
        <v>731</v>
      </c>
      <c r="F9" s="95">
        <f>SUM(F8)</f>
        <v>0</v>
      </c>
      <c r="G9" s="96">
        <f>SUM(G8)</f>
        <v>0</v>
      </c>
    </row>
    <row r="10" spans="1:7" x14ac:dyDescent="0.25">
      <c r="A10" s="1">
        <v>1</v>
      </c>
      <c r="E10" s="281"/>
      <c r="F10" s="281"/>
      <c r="G10" s="281"/>
    </row>
    <row r="11" spans="1:7" ht="27" customHeight="1" x14ac:dyDescent="0.25">
      <c r="A11" s="1">
        <v>1</v>
      </c>
      <c r="E11" s="993" t="s">
        <v>732</v>
      </c>
      <c r="F11" s="993"/>
      <c r="G11" s="993"/>
    </row>
    <row r="12" spans="1:7" x14ac:dyDescent="0.25">
      <c r="A12" s="1">
        <v>1</v>
      </c>
      <c r="E12" s="281"/>
      <c r="F12" s="281"/>
      <c r="G12" s="281"/>
    </row>
    <row r="13" spans="1:7" ht="22.95" customHeight="1" x14ac:dyDescent="0.25">
      <c r="A13" s="1">
        <v>1</v>
      </c>
      <c r="B13" s="1" t="s">
        <v>250</v>
      </c>
      <c r="C13" s="195">
        <v>54</v>
      </c>
      <c r="D13" s="4" t="s">
        <v>733</v>
      </c>
      <c r="E13" s="992" t="str">
        <f ca="1">INDEX(TBLStructure[Full Note Title],MATCH(C13,TBLStructure[Model Reference],0))</f>
        <v>2.3B: Income tax relating to other comprehensive income</v>
      </c>
      <c r="F13" s="992"/>
      <c r="G13" s="992"/>
    </row>
    <row r="14" spans="1:7" x14ac:dyDescent="0.25">
      <c r="A14" s="1">
        <v>1</v>
      </c>
      <c r="E14" s="281" t="s">
        <v>730</v>
      </c>
      <c r="F14" s="91">
        <v>0</v>
      </c>
      <c r="G14" s="92">
        <v>0</v>
      </c>
    </row>
    <row r="15" spans="1:7" x14ac:dyDescent="0.25">
      <c r="A15" s="1">
        <v>1</v>
      </c>
      <c r="E15" s="247" t="s">
        <v>735</v>
      </c>
      <c r="F15" s="95">
        <f>SUM(F13:F14)</f>
        <v>0</v>
      </c>
      <c r="G15" s="96">
        <f>SUM(G13:G14)</f>
        <v>0</v>
      </c>
    </row>
    <row r="16" spans="1:7" x14ac:dyDescent="0.25">
      <c r="A16" s="1">
        <v>1</v>
      </c>
      <c r="E16" s="247"/>
      <c r="F16" s="247"/>
      <c r="G16" s="247"/>
    </row>
    <row r="48" spans="4:4" x14ac:dyDescent="0.25">
      <c r="D48" s="10"/>
    </row>
    <row r="51" spans="4:4" x14ac:dyDescent="0.25">
      <c r="D51" s="10"/>
    </row>
  </sheetData>
  <mergeCells count="5">
    <mergeCell ref="B1:C1"/>
    <mergeCell ref="E2:G2"/>
    <mergeCell ref="E7:G7"/>
    <mergeCell ref="E11:G11"/>
    <mergeCell ref="E13:G13"/>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0120-53C3-4C60-A71A-77B3BC15BC46}">
  <sheetPr codeName="Sheet35">
    <tabColor theme="8" tint="0.79998168889431442"/>
  </sheetPr>
  <dimension ref="A1:L222"/>
  <sheetViews>
    <sheetView showGridLines="0" tabSelected="1" view="pageBreakPreview" topLeftCell="D171" zoomScaleNormal="100" zoomScaleSheetLayoutView="100" workbookViewId="0">
      <selection activeCell="G209" sqref="G209"/>
    </sheetView>
  </sheetViews>
  <sheetFormatPr defaultRowHeight="13.2" x14ac:dyDescent="0.25"/>
  <cols>
    <col min="1" max="1" width="4.6640625" style="181" hidden="1" customWidth="1"/>
    <col min="2" max="2" width="6.33203125" style="181" hidden="1" customWidth="1"/>
    <col min="3" max="3" width="8.6640625" style="182" hidden="1" customWidth="1"/>
    <col min="4" max="4" width="14.33203125" style="184" customWidth="1"/>
    <col min="5" max="5" width="48.5546875" style="184" customWidth="1"/>
    <col min="6" max="7" width="10.6640625" style="184" customWidth="1"/>
    <col min="8" max="8" width="13.88671875" style="184" customWidth="1"/>
    <col min="9" max="9664" width="9.109375" style="181"/>
    <col min="9665" max="9665" width="9.33203125" style="181" customWidth="1"/>
    <col min="9666" max="16384" width="9.109375" style="181"/>
  </cols>
  <sheetData>
    <row r="1" spans="1:9" x14ac:dyDescent="0.25">
      <c r="A1" s="181" t="s">
        <v>0</v>
      </c>
      <c r="D1" s="184" t="s">
        <v>798</v>
      </c>
    </row>
    <row r="2" spans="1:9" ht="18.600000000000001" x14ac:dyDescent="0.25">
      <c r="A2" s="181">
        <v>3</v>
      </c>
      <c r="B2" s="977" t="s">
        <v>249</v>
      </c>
      <c r="C2" s="977"/>
      <c r="D2" s="186"/>
      <c r="E2" s="187"/>
      <c r="F2" s="187"/>
      <c r="G2" s="187"/>
      <c r="H2" s="187"/>
      <c r="I2" s="187"/>
    </row>
    <row r="3" spans="1:9" ht="43.5" customHeight="1" x14ac:dyDescent="0.25">
      <c r="A3" s="181">
        <v>3</v>
      </c>
      <c r="D3" s="186"/>
      <c r="E3" s="187"/>
      <c r="F3" s="187"/>
      <c r="G3" s="187"/>
      <c r="H3" s="187"/>
      <c r="I3" s="187"/>
    </row>
    <row r="4" spans="1:9" ht="15" customHeight="1" x14ac:dyDescent="0.25">
      <c r="A4" s="181">
        <v>3</v>
      </c>
      <c r="B4" s="181" t="s">
        <v>560</v>
      </c>
      <c r="C4" s="182">
        <v>55</v>
      </c>
      <c r="E4" s="190" t="str">
        <f ca="1">INDEX(TBLStructure[Number],MATCH(C4,TBLStructure[Model Reference],0))&amp;"."&amp;INDEX(TBLStructure[Sub Number],MATCH(C4,TBLStructure[Model Reference],0))&amp;" "&amp;INDEX(TBLStructure[Sub-category],MATCH(C4,TBLStructure[Model Reference],0))</f>
        <v>3.1 Financial Assets</v>
      </c>
      <c r="F4" s="190"/>
      <c r="G4" s="190"/>
      <c r="H4" s="190"/>
    </row>
    <row r="5" spans="1:9" ht="6.6" customHeight="1" x14ac:dyDescent="0.25">
      <c r="A5" s="181">
        <v>3</v>
      </c>
      <c r="E5" s="191"/>
      <c r="F5" s="191"/>
    </row>
    <row r="6" spans="1:9" ht="12.75" customHeight="1" x14ac:dyDescent="0.25">
      <c r="A6" s="181">
        <v>3</v>
      </c>
      <c r="E6" s="177"/>
      <c r="F6" s="177"/>
      <c r="G6" s="310" t="str">
        <f>Contents!F3</f>
        <v>20X2</v>
      </c>
      <c r="H6" s="311" t="str">
        <f>Contents!F4</f>
        <v>20X1</v>
      </c>
    </row>
    <row r="7" spans="1:9" ht="12.75" customHeight="1" thickBot="1" x14ac:dyDescent="0.3">
      <c r="A7" s="181">
        <v>3</v>
      </c>
      <c r="E7" s="192"/>
      <c r="F7" s="192"/>
      <c r="G7" s="193" t="s">
        <v>309</v>
      </c>
      <c r="H7" s="194" t="s">
        <v>309</v>
      </c>
    </row>
    <row r="8" spans="1:9" ht="9" customHeight="1" x14ac:dyDescent="0.25">
      <c r="A8" s="181">
        <v>3</v>
      </c>
      <c r="E8" s="177"/>
      <c r="F8" s="177"/>
      <c r="G8" s="200"/>
      <c r="H8" s="201"/>
    </row>
    <row r="9" spans="1:9" ht="12" customHeight="1" x14ac:dyDescent="0.25">
      <c r="A9" s="181">
        <v>3</v>
      </c>
      <c r="B9" s="1" t="s">
        <v>250</v>
      </c>
      <c r="C9" s="195">
        <v>55</v>
      </c>
      <c r="D9" s="184" t="s">
        <v>799</v>
      </c>
      <c r="E9" s="196" t="str">
        <f ca="1">INDEX(TBLStructure[Full Note Title],MATCH(C9,TBLStructure[Model Reference],0))</f>
        <v>3.1A: Cash and cash equivalents</v>
      </c>
      <c r="F9" s="196"/>
      <c r="G9" s="200"/>
      <c r="H9" s="201"/>
    </row>
    <row r="10" spans="1:9" ht="12" customHeight="1" x14ac:dyDescent="0.25">
      <c r="A10" s="181">
        <v>3</v>
      </c>
      <c r="E10" s="177" t="s">
        <v>800</v>
      </c>
      <c r="F10" s="177"/>
      <c r="G10" s="28">
        <v>0</v>
      </c>
      <c r="H10" s="29">
        <v>0</v>
      </c>
    </row>
    <row r="11" spans="1:9" ht="12" customHeight="1" x14ac:dyDescent="0.25">
      <c r="A11" s="181">
        <v>3</v>
      </c>
      <c r="E11" s="177" t="s">
        <v>801</v>
      </c>
      <c r="F11" s="177"/>
      <c r="G11" s="28">
        <v>0</v>
      </c>
      <c r="H11" s="29">
        <v>0</v>
      </c>
    </row>
    <row r="12" spans="1:9" ht="12" customHeight="1" x14ac:dyDescent="0.25">
      <c r="A12" s="181">
        <v>3</v>
      </c>
      <c r="E12" s="177" t="s">
        <v>408</v>
      </c>
      <c r="F12" s="177"/>
      <c r="G12" s="28">
        <v>0</v>
      </c>
      <c r="H12" s="29">
        <v>0</v>
      </c>
    </row>
    <row r="13" spans="1:9" ht="12" customHeight="1" x14ac:dyDescent="0.25">
      <c r="A13" s="181">
        <v>3</v>
      </c>
      <c r="E13" s="176" t="s">
        <v>802</v>
      </c>
      <c r="F13" s="220"/>
      <c r="G13" s="35">
        <f>SUM(G9:G12)</f>
        <v>0</v>
      </c>
      <c r="H13" s="36">
        <f>SUM(H9:H12)</f>
        <v>0</v>
      </c>
    </row>
    <row r="14" spans="1:9" ht="5.7" customHeight="1" x14ac:dyDescent="0.25">
      <c r="A14" s="181">
        <v>3</v>
      </c>
      <c r="E14" s="220"/>
      <c r="F14" s="220"/>
      <c r="G14" s="28"/>
      <c r="H14" s="29"/>
    </row>
    <row r="15" spans="1:9" ht="29.7" customHeight="1" x14ac:dyDescent="0.25">
      <c r="A15" s="181">
        <v>3</v>
      </c>
      <c r="E15" s="996" t="s">
        <v>803</v>
      </c>
      <c r="F15" s="996"/>
      <c r="G15" s="996"/>
      <c r="H15" s="996"/>
    </row>
    <row r="16" spans="1:9" ht="72.599999999999994" customHeight="1" x14ac:dyDescent="0.25">
      <c r="A16" s="181">
        <v>1</v>
      </c>
      <c r="E16" s="220"/>
      <c r="F16" s="220"/>
      <c r="G16" s="28"/>
      <c r="H16" s="29"/>
    </row>
    <row r="17" spans="1:8" ht="12" customHeight="1" x14ac:dyDescent="0.25">
      <c r="A17" s="181">
        <v>3</v>
      </c>
      <c r="B17" s="1" t="s">
        <v>250</v>
      </c>
      <c r="C17" s="195">
        <v>56</v>
      </c>
      <c r="D17" s="184" t="s">
        <v>804</v>
      </c>
      <c r="E17" s="196" t="str">
        <f ca="1">INDEX(TBLStructure[Full Note Title],MATCH(C17,TBLStructure[Model Reference],0))</f>
        <v>3.1B: Trade and other receivables</v>
      </c>
      <c r="F17" s="180"/>
      <c r="G17" s="28"/>
      <c r="H17" s="29"/>
    </row>
    <row r="18" spans="1:8" ht="12" customHeight="1" x14ac:dyDescent="0.25">
      <c r="A18" s="181">
        <v>3</v>
      </c>
      <c r="E18" s="176" t="s">
        <v>805</v>
      </c>
      <c r="F18" s="180"/>
      <c r="G18" s="28"/>
      <c r="H18" s="29"/>
    </row>
    <row r="19" spans="1:8" ht="12" customHeight="1" x14ac:dyDescent="0.25">
      <c r="A19" s="181">
        <v>3</v>
      </c>
      <c r="E19" s="177" t="s">
        <v>806</v>
      </c>
      <c r="F19" s="180"/>
      <c r="G19" s="32">
        <v>0</v>
      </c>
      <c r="H19" s="33">
        <v>0</v>
      </c>
    </row>
    <row r="20" spans="1:8" ht="12" customHeight="1" x14ac:dyDescent="0.25">
      <c r="D20" s="4" t="s">
        <v>807</v>
      </c>
      <c r="E20" s="177" t="s">
        <v>808</v>
      </c>
      <c r="F20" s="180"/>
      <c r="G20" s="32">
        <v>0</v>
      </c>
      <c r="H20" s="33">
        <v>0</v>
      </c>
    </row>
    <row r="21" spans="1:8" ht="12" customHeight="1" x14ac:dyDescent="0.25">
      <c r="D21" s="4" t="s">
        <v>809</v>
      </c>
      <c r="E21" s="177" t="s">
        <v>810</v>
      </c>
      <c r="F21" s="180"/>
      <c r="G21" s="32">
        <v>0</v>
      </c>
      <c r="H21" s="33">
        <v>0</v>
      </c>
    </row>
    <row r="22" spans="1:8" ht="12" customHeight="1" x14ac:dyDescent="0.25">
      <c r="A22" s="181">
        <v>3</v>
      </c>
      <c r="E22" s="177" t="s">
        <v>408</v>
      </c>
      <c r="F22" s="180"/>
      <c r="G22" s="32">
        <v>0</v>
      </c>
      <c r="H22" s="33">
        <v>0</v>
      </c>
    </row>
    <row r="23" spans="1:8" ht="12" customHeight="1" x14ac:dyDescent="0.25">
      <c r="A23" s="181">
        <v>3</v>
      </c>
      <c r="E23" s="176" t="s">
        <v>811</v>
      </c>
      <c r="F23" s="177"/>
      <c r="G23" s="67">
        <f>SUM(G18:G22)</f>
        <v>0</v>
      </c>
      <c r="H23" s="68">
        <f>SUM(H18:H22)</f>
        <v>0</v>
      </c>
    </row>
    <row r="24" spans="1:8" ht="6" customHeight="1" x14ac:dyDescent="0.25">
      <c r="E24" s="176"/>
      <c r="F24" s="177"/>
      <c r="G24" s="215"/>
      <c r="H24" s="216"/>
    </row>
    <row r="25" spans="1:8" x14ac:dyDescent="0.25">
      <c r="E25" s="928" t="s">
        <v>812</v>
      </c>
      <c r="F25" s="928"/>
      <c r="G25" s="928"/>
      <c r="H25" s="928"/>
    </row>
    <row r="26" spans="1:8" x14ac:dyDescent="0.25">
      <c r="E26" s="928" t="s">
        <v>813</v>
      </c>
      <c r="F26" s="928"/>
      <c r="G26" s="928"/>
      <c r="H26" s="928"/>
    </row>
    <row r="27" spans="1:8" x14ac:dyDescent="0.25">
      <c r="D27" s="184" t="s">
        <v>807</v>
      </c>
      <c r="E27" s="928" t="s">
        <v>814</v>
      </c>
      <c r="F27" s="928"/>
      <c r="G27" s="928"/>
      <c r="H27" s="928"/>
    </row>
    <row r="28" spans="1:8" ht="40.200000000000003" customHeight="1" x14ac:dyDescent="0.25">
      <c r="D28" s="180" t="s">
        <v>815</v>
      </c>
      <c r="E28" s="928" t="s">
        <v>816</v>
      </c>
      <c r="F28" s="928"/>
      <c r="G28" s="928"/>
      <c r="H28" s="928"/>
    </row>
    <row r="29" spans="1:8" ht="12" customHeight="1" x14ac:dyDescent="0.25">
      <c r="A29" s="181">
        <v>3</v>
      </c>
      <c r="E29" s="177" t="s">
        <v>817</v>
      </c>
      <c r="F29" s="177"/>
      <c r="G29" s="177"/>
      <c r="H29" s="181"/>
    </row>
    <row r="30" spans="1:8" ht="5.4" customHeight="1" x14ac:dyDescent="0.25">
      <c r="A30" s="181">
        <v>3</v>
      </c>
      <c r="E30" s="177"/>
      <c r="F30" s="177"/>
      <c r="G30" s="32"/>
      <c r="H30" s="33"/>
    </row>
    <row r="31" spans="1:8" ht="12" customHeight="1" x14ac:dyDescent="0.25">
      <c r="A31" s="181">
        <v>3</v>
      </c>
      <c r="E31" s="176" t="s">
        <v>818</v>
      </c>
      <c r="F31" s="177"/>
      <c r="G31" s="32"/>
      <c r="H31" s="33"/>
    </row>
    <row r="32" spans="1:8" ht="12" customHeight="1" x14ac:dyDescent="0.25">
      <c r="A32" s="181">
        <v>3</v>
      </c>
      <c r="E32" s="209" t="s">
        <v>819</v>
      </c>
      <c r="F32" s="209"/>
      <c r="G32" s="32">
        <v>0</v>
      </c>
      <c r="H32" s="33">
        <v>0</v>
      </c>
    </row>
    <row r="33" spans="1:8" ht="12" customHeight="1" x14ac:dyDescent="0.25">
      <c r="A33" s="181">
        <v>3</v>
      </c>
      <c r="E33" s="209" t="s">
        <v>820</v>
      </c>
      <c r="F33" s="209"/>
      <c r="G33" s="32">
        <v>0</v>
      </c>
      <c r="H33" s="33">
        <v>0</v>
      </c>
    </row>
    <row r="34" spans="1:8" ht="12" customHeight="1" x14ac:dyDescent="0.25">
      <c r="A34" s="181">
        <v>3</v>
      </c>
      <c r="E34" s="176" t="s">
        <v>821</v>
      </c>
      <c r="F34" s="220"/>
      <c r="G34" s="67">
        <f>SUM(G31:G33)</f>
        <v>0</v>
      </c>
      <c r="H34" s="68">
        <f>SUM(H31:H33)</f>
        <v>0</v>
      </c>
    </row>
    <row r="35" spans="1:8" ht="8.25" customHeight="1" x14ac:dyDescent="0.25">
      <c r="A35" s="181">
        <v>3</v>
      </c>
      <c r="E35" s="176"/>
      <c r="F35" s="220"/>
      <c r="G35" s="215"/>
      <c r="H35" s="216"/>
    </row>
    <row r="36" spans="1:8" ht="12" customHeight="1" x14ac:dyDescent="0.25">
      <c r="A36" s="181">
        <v>3</v>
      </c>
      <c r="E36" s="176" t="s">
        <v>822</v>
      </c>
      <c r="F36" s="180"/>
      <c r="G36" s="32"/>
      <c r="H36" s="33"/>
    </row>
    <row r="37" spans="1:8" ht="12" customHeight="1" x14ac:dyDescent="0.25">
      <c r="A37" s="181">
        <v>3</v>
      </c>
      <c r="E37" s="209" t="s">
        <v>823</v>
      </c>
      <c r="F37" s="180"/>
      <c r="G37" s="32">
        <v>0</v>
      </c>
      <c r="H37" s="33">
        <v>0</v>
      </c>
    </row>
    <row r="38" spans="1:8" ht="12" customHeight="1" x14ac:dyDescent="0.25">
      <c r="A38" s="181">
        <v>3</v>
      </c>
      <c r="E38" s="209" t="s">
        <v>142</v>
      </c>
      <c r="G38" s="32">
        <v>0</v>
      </c>
      <c r="H38" s="33">
        <v>0</v>
      </c>
    </row>
    <row r="39" spans="1:8" ht="12" customHeight="1" x14ac:dyDescent="0.25">
      <c r="A39" s="181">
        <v>3</v>
      </c>
      <c r="E39" s="209" t="s">
        <v>86</v>
      </c>
      <c r="F39" s="209"/>
      <c r="G39" s="32">
        <v>0</v>
      </c>
      <c r="H39" s="33">
        <v>0</v>
      </c>
    </row>
    <row r="40" spans="1:8" ht="12" customHeight="1" x14ac:dyDescent="0.25">
      <c r="A40" s="181">
        <v>3</v>
      </c>
      <c r="E40" s="209" t="s">
        <v>87</v>
      </c>
      <c r="F40" s="209"/>
      <c r="G40" s="32">
        <v>0</v>
      </c>
      <c r="H40" s="33">
        <v>0</v>
      </c>
    </row>
    <row r="41" spans="1:8" ht="12" customHeight="1" x14ac:dyDescent="0.25">
      <c r="A41" s="181">
        <v>3</v>
      </c>
      <c r="E41" s="209" t="s">
        <v>824</v>
      </c>
      <c r="F41" s="209"/>
      <c r="G41" s="32">
        <v>0</v>
      </c>
      <c r="H41" s="33">
        <v>0</v>
      </c>
    </row>
    <row r="42" spans="1:8" ht="12" customHeight="1" x14ac:dyDescent="0.25">
      <c r="A42" s="181">
        <v>3</v>
      </c>
      <c r="E42" s="209" t="s">
        <v>408</v>
      </c>
      <c r="F42" s="209"/>
      <c r="G42" s="32">
        <v>0</v>
      </c>
      <c r="H42" s="33">
        <v>0</v>
      </c>
    </row>
    <row r="43" spans="1:8" ht="12" customHeight="1" x14ac:dyDescent="0.25">
      <c r="A43" s="181">
        <v>3</v>
      </c>
      <c r="E43" s="176" t="s">
        <v>825</v>
      </c>
      <c r="F43" s="220"/>
      <c r="G43" s="67">
        <f>SUM(G36:G42)</f>
        <v>0</v>
      </c>
      <c r="H43" s="68">
        <f>SUM(H36:H42)</f>
        <v>0</v>
      </c>
    </row>
    <row r="44" spans="1:8" ht="12" customHeight="1" x14ac:dyDescent="0.25">
      <c r="A44" s="181">
        <v>3</v>
      </c>
      <c r="E44" s="176" t="s">
        <v>826</v>
      </c>
      <c r="F44" s="220"/>
      <c r="G44" s="67">
        <f>G43+G34+G23</f>
        <v>0</v>
      </c>
      <c r="H44" s="68">
        <f>H43+H34+H23</f>
        <v>0</v>
      </c>
    </row>
    <row r="45" spans="1:8" ht="12" customHeight="1" x14ac:dyDescent="0.25">
      <c r="A45" s="181">
        <v>3</v>
      </c>
      <c r="D45" s="184" t="s">
        <v>827</v>
      </c>
      <c r="E45" s="312" t="s">
        <v>828</v>
      </c>
      <c r="F45" s="180"/>
      <c r="G45" s="32">
        <v>0</v>
      </c>
      <c r="H45" s="33">
        <v>0</v>
      </c>
    </row>
    <row r="46" spans="1:8" ht="12" customHeight="1" x14ac:dyDescent="0.25">
      <c r="A46" s="181">
        <v>3</v>
      </c>
      <c r="E46" s="176" t="s">
        <v>829</v>
      </c>
      <c r="F46" s="220"/>
      <c r="G46" s="67">
        <f>G44+G45</f>
        <v>0</v>
      </c>
      <c r="H46" s="68">
        <f>H44+H45</f>
        <v>0</v>
      </c>
    </row>
    <row r="47" spans="1:8" ht="6.6" customHeight="1" x14ac:dyDescent="0.25">
      <c r="A47" s="181">
        <v>3</v>
      </c>
      <c r="E47" s="176"/>
      <c r="F47" s="220"/>
      <c r="G47" s="215"/>
      <c r="H47" s="216"/>
    </row>
    <row r="48" spans="1:8" ht="12" customHeight="1" x14ac:dyDescent="0.25">
      <c r="A48" s="181">
        <v>1</v>
      </c>
      <c r="E48" s="176" t="s">
        <v>830</v>
      </c>
      <c r="F48" s="220"/>
      <c r="G48" s="215"/>
      <c r="H48" s="216"/>
    </row>
    <row r="49" spans="1:12" ht="12" customHeight="1" x14ac:dyDescent="0.25">
      <c r="A49" s="181">
        <v>1</v>
      </c>
      <c r="E49" s="209" t="s">
        <v>831</v>
      </c>
      <c r="F49" s="209"/>
      <c r="G49" s="32">
        <v>0</v>
      </c>
      <c r="H49" s="33">
        <v>0</v>
      </c>
    </row>
    <row r="50" spans="1:12" ht="12" customHeight="1" x14ac:dyDescent="0.25">
      <c r="A50" s="181">
        <v>1</v>
      </c>
      <c r="E50" s="209" t="s">
        <v>832</v>
      </c>
      <c r="F50" s="209"/>
      <c r="G50" s="32">
        <v>0</v>
      </c>
      <c r="H50" s="33">
        <v>0</v>
      </c>
    </row>
    <row r="51" spans="1:12" ht="12" customHeight="1" x14ac:dyDescent="0.25">
      <c r="A51" s="181">
        <v>1</v>
      </c>
      <c r="E51" s="176" t="s">
        <v>829</v>
      </c>
      <c r="F51" s="220"/>
      <c r="G51" s="67">
        <f>SUM(G48:G50)</f>
        <v>0</v>
      </c>
      <c r="H51" s="68">
        <f>SUM(H48:H50)</f>
        <v>0</v>
      </c>
    </row>
    <row r="52" spans="1:12" ht="10.199999999999999" customHeight="1" x14ac:dyDescent="0.25">
      <c r="A52" s="181">
        <v>1</v>
      </c>
      <c r="E52" s="176"/>
      <c r="F52" s="220"/>
      <c r="G52" s="215"/>
      <c r="H52" s="216"/>
    </row>
    <row r="53" spans="1:12" ht="53.7" customHeight="1" x14ac:dyDescent="0.25">
      <c r="A53" s="181">
        <v>3</v>
      </c>
      <c r="E53" s="928" t="s">
        <v>833</v>
      </c>
      <c r="F53" s="928"/>
      <c r="G53" s="928"/>
      <c r="H53" s="928"/>
    </row>
    <row r="54" spans="1:12" ht="27.75" customHeight="1" x14ac:dyDescent="0.25">
      <c r="A54" s="181">
        <v>3</v>
      </c>
      <c r="D54" s="184" t="s">
        <v>834</v>
      </c>
      <c r="E54" s="50"/>
      <c r="F54" s="50"/>
      <c r="G54" s="50"/>
      <c r="H54" s="50"/>
    </row>
    <row r="55" spans="1:12" ht="109.2" customHeight="1" x14ac:dyDescent="0.25">
      <c r="A55" s="181">
        <v>3</v>
      </c>
      <c r="E55" s="50"/>
      <c r="F55" s="50"/>
      <c r="G55" s="50"/>
      <c r="H55" s="50"/>
    </row>
    <row r="56" spans="1:12" ht="12.75" customHeight="1" x14ac:dyDescent="0.25">
      <c r="A56" s="181">
        <v>3</v>
      </c>
      <c r="E56" s="50"/>
      <c r="F56" s="50"/>
      <c r="G56" s="50"/>
      <c r="H56" s="50"/>
    </row>
    <row r="57" spans="1:12" ht="12.75" customHeight="1" x14ac:dyDescent="0.25">
      <c r="A57" s="181">
        <v>3</v>
      </c>
      <c r="D57" s="183"/>
      <c r="E57" s="50"/>
      <c r="F57" s="50"/>
      <c r="G57" s="50"/>
      <c r="H57" s="50"/>
    </row>
    <row r="58" spans="1:12" ht="6" customHeight="1" x14ac:dyDescent="0.25">
      <c r="A58" s="181">
        <v>3</v>
      </c>
      <c r="E58" s="50"/>
      <c r="F58" s="50"/>
      <c r="G58" s="50"/>
      <c r="H58" s="50"/>
    </row>
    <row r="59" spans="1:12" ht="12.75" customHeight="1" x14ac:dyDescent="0.25">
      <c r="A59" s="181">
        <v>3</v>
      </c>
      <c r="E59" s="50"/>
      <c r="F59" s="50"/>
      <c r="G59" s="50"/>
      <c r="H59" s="50"/>
    </row>
    <row r="60" spans="1:12" ht="12" customHeight="1" x14ac:dyDescent="0.25">
      <c r="A60" s="181">
        <v>1</v>
      </c>
      <c r="D60" s="313"/>
      <c r="E60" s="314" t="s">
        <v>835</v>
      </c>
      <c r="F60" s="313"/>
      <c r="G60" s="313"/>
      <c r="H60" s="313"/>
      <c r="L60" s="184"/>
    </row>
    <row r="61" spans="1:12" ht="12" customHeight="1" x14ac:dyDescent="0.25">
      <c r="A61" s="181">
        <v>1</v>
      </c>
      <c r="D61" s="184" t="s">
        <v>836</v>
      </c>
      <c r="E61" s="315"/>
      <c r="F61" s="313"/>
      <c r="G61" s="313"/>
      <c r="H61" s="313"/>
      <c r="L61" s="184"/>
    </row>
    <row r="62" spans="1:12" ht="12" customHeight="1" x14ac:dyDescent="0.25">
      <c r="A62" s="181">
        <v>1</v>
      </c>
      <c r="D62" s="313"/>
      <c r="E62" s="314" t="str">
        <f>"Movements in relation to "&amp;Contents!F3</f>
        <v>Movements in relation to 20X2</v>
      </c>
      <c r="L62" s="184"/>
    </row>
    <row r="63" spans="1:12" ht="24" customHeight="1" x14ac:dyDescent="0.25">
      <c r="A63" s="181">
        <v>1</v>
      </c>
      <c r="D63" s="313"/>
      <c r="E63" s="316"/>
      <c r="F63" s="317" t="s">
        <v>806</v>
      </c>
      <c r="G63" s="317" t="s">
        <v>822</v>
      </c>
      <c r="H63" s="317" t="s">
        <v>837</v>
      </c>
      <c r="L63" s="184"/>
    </row>
    <row r="64" spans="1:12" ht="18" customHeight="1" x14ac:dyDescent="0.25">
      <c r="A64" s="181">
        <v>1</v>
      </c>
      <c r="D64" s="313"/>
      <c r="E64" s="318"/>
      <c r="F64" s="319" t="s">
        <v>254</v>
      </c>
      <c r="G64" s="319" t="s">
        <v>254</v>
      </c>
      <c r="H64" s="319" t="s">
        <v>254</v>
      </c>
      <c r="L64" s="184"/>
    </row>
    <row r="65" spans="1:12" s="184" customFormat="1" ht="12" customHeight="1" x14ac:dyDescent="0.25">
      <c r="A65" s="181">
        <v>1</v>
      </c>
      <c r="C65" s="320"/>
      <c r="D65" s="313"/>
      <c r="E65" s="207" t="str">
        <f>"As at 1 July "&amp;Contents!F4</f>
        <v>As at 1 July 20X1</v>
      </c>
      <c r="F65" s="32">
        <f>F80</f>
        <v>0</v>
      </c>
      <c r="G65" s="32">
        <f>G80</f>
        <v>0</v>
      </c>
      <c r="H65" s="32">
        <f>H80</f>
        <v>0</v>
      </c>
      <c r="I65" s="181"/>
      <c r="J65" s="181"/>
      <c r="K65" s="181"/>
    </row>
    <row r="66" spans="1:12" s="184" customFormat="1" ht="12" customHeight="1" x14ac:dyDescent="0.25">
      <c r="A66" s="181">
        <v>1</v>
      </c>
      <c r="C66" s="320"/>
      <c r="D66" s="313"/>
      <c r="E66" s="202" t="s">
        <v>838</v>
      </c>
      <c r="F66" s="32">
        <v>0</v>
      </c>
      <c r="G66" s="32">
        <v>0</v>
      </c>
      <c r="H66" s="32">
        <f>SUM(F66:G66)</f>
        <v>0</v>
      </c>
      <c r="I66" s="181"/>
      <c r="J66" s="181"/>
      <c r="K66" s="181"/>
    </row>
    <row r="67" spans="1:12" s="184" customFormat="1" ht="12" customHeight="1" x14ac:dyDescent="0.25">
      <c r="A67" s="181">
        <v>1</v>
      </c>
      <c r="C67" s="320"/>
      <c r="D67" s="313"/>
      <c r="E67" s="202" t="s">
        <v>839</v>
      </c>
      <c r="F67" s="32">
        <v>0</v>
      </c>
      <c r="G67" s="32">
        <v>0</v>
      </c>
      <c r="H67" s="32">
        <f>SUM(F67:G67)</f>
        <v>0</v>
      </c>
      <c r="I67" s="181"/>
      <c r="J67" s="181"/>
      <c r="K67" s="181"/>
    </row>
    <row r="68" spans="1:12" s="184" customFormat="1" ht="12" customHeight="1" x14ac:dyDescent="0.25">
      <c r="A68" s="181">
        <v>1</v>
      </c>
      <c r="C68" s="320"/>
      <c r="D68" s="313"/>
      <c r="E68" s="202" t="s">
        <v>840</v>
      </c>
      <c r="F68" s="32">
        <v>0</v>
      </c>
      <c r="G68" s="32">
        <v>0</v>
      </c>
      <c r="H68" s="32">
        <f>SUM(F68:G68)</f>
        <v>0</v>
      </c>
      <c r="I68" s="181"/>
      <c r="J68" s="181"/>
      <c r="K68" s="181"/>
    </row>
    <row r="69" spans="1:12" s="184" customFormat="1" ht="12" customHeight="1" x14ac:dyDescent="0.25">
      <c r="A69" s="181">
        <v>1</v>
      </c>
      <c r="C69" s="320"/>
      <c r="D69" s="313"/>
      <c r="E69" s="321" t="str">
        <f>"Total as at 30 June "&amp;Contents!F3</f>
        <v>Total as at 30 June 20X2</v>
      </c>
      <c r="F69" s="67">
        <f>SUM(F65:F68)</f>
        <v>0</v>
      </c>
      <c r="G69" s="67">
        <f>SUM(G65:G68)</f>
        <v>0</v>
      </c>
      <c r="H69" s="67">
        <f>SUM(H65:H68)</f>
        <v>0</v>
      </c>
      <c r="I69" s="181"/>
      <c r="J69" s="181"/>
      <c r="K69" s="181"/>
    </row>
    <row r="70" spans="1:12" s="184" customFormat="1" ht="12" customHeight="1" x14ac:dyDescent="0.25">
      <c r="A70" s="181">
        <v>1</v>
      </c>
      <c r="C70" s="320"/>
      <c r="D70" s="313"/>
      <c r="E70" s="313"/>
      <c r="F70" s="313"/>
      <c r="G70" s="313"/>
      <c r="H70" s="313"/>
      <c r="I70" s="181"/>
      <c r="J70" s="181"/>
      <c r="K70" s="181"/>
    </row>
    <row r="71" spans="1:12" s="184" customFormat="1" ht="12" customHeight="1" x14ac:dyDescent="0.25">
      <c r="A71" s="181">
        <v>1</v>
      </c>
      <c r="C71" s="320"/>
      <c r="D71" s="313"/>
      <c r="E71" s="184" t="str">
        <f>"Movements in relation to "&amp;Contents!F4</f>
        <v>Movements in relation to 20X1</v>
      </c>
      <c r="I71" s="181"/>
    </row>
    <row r="72" spans="1:12" s="184" customFormat="1" ht="22.2" customHeight="1" x14ac:dyDescent="0.25">
      <c r="A72" s="181">
        <v>1</v>
      </c>
      <c r="C72" s="320"/>
      <c r="D72" s="313"/>
      <c r="E72" s="316"/>
      <c r="F72" s="322" t="s">
        <v>806</v>
      </c>
      <c r="G72" s="322" t="s">
        <v>822</v>
      </c>
      <c r="H72" s="322" t="s">
        <v>837</v>
      </c>
      <c r="I72" s="181"/>
    </row>
    <row r="73" spans="1:12" s="184" customFormat="1" x14ac:dyDescent="0.25">
      <c r="A73" s="181">
        <v>1</v>
      </c>
      <c r="C73" s="320"/>
      <c r="D73" s="313"/>
      <c r="E73" s="318"/>
      <c r="F73" s="323" t="s">
        <v>254</v>
      </c>
      <c r="G73" s="323" t="s">
        <v>254</v>
      </c>
      <c r="H73" s="323" t="s">
        <v>254</v>
      </c>
      <c r="I73" s="181"/>
      <c r="L73" s="181"/>
    </row>
    <row r="74" spans="1:12" s="184" customFormat="1" ht="12" customHeight="1" x14ac:dyDescent="0.25">
      <c r="A74" s="181">
        <v>1</v>
      </c>
      <c r="C74" s="320"/>
      <c r="D74" s="313"/>
      <c r="E74" s="184" t="s">
        <v>841</v>
      </c>
      <c r="F74" s="324">
        <v>0</v>
      </c>
      <c r="G74" s="324">
        <v>0</v>
      </c>
      <c r="H74" s="33">
        <f>SUM(F74:G74)</f>
        <v>0</v>
      </c>
      <c r="I74" s="181"/>
    </row>
    <row r="75" spans="1:12" s="184" customFormat="1" ht="12" hidden="1" customHeight="1" x14ac:dyDescent="0.25">
      <c r="A75" s="181">
        <v>1</v>
      </c>
      <c r="C75" s="320"/>
      <c r="D75" s="313"/>
      <c r="E75" s="224" t="s">
        <v>842</v>
      </c>
      <c r="F75" s="32"/>
      <c r="G75" s="32"/>
      <c r="H75" s="32"/>
      <c r="I75" s="181"/>
      <c r="J75" s="181"/>
      <c r="K75" s="181"/>
    </row>
    <row r="76" spans="1:12" s="184" customFormat="1" ht="12" hidden="1" customHeight="1" x14ac:dyDescent="0.25">
      <c r="A76" s="181">
        <v>1</v>
      </c>
      <c r="C76" s="320"/>
      <c r="D76" s="313"/>
      <c r="E76" s="224" t="s">
        <v>843</v>
      </c>
      <c r="F76" s="32"/>
      <c r="G76" s="32"/>
      <c r="H76" s="32"/>
      <c r="I76" s="181"/>
      <c r="J76" s="181"/>
      <c r="K76" s="181"/>
    </row>
    <row r="77" spans="1:12" s="184" customFormat="1" ht="12" customHeight="1" x14ac:dyDescent="0.25">
      <c r="A77" s="181">
        <v>1</v>
      </c>
      <c r="C77" s="320"/>
      <c r="D77" s="313"/>
      <c r="E77" s="202" t="s">
        <v>838</v>
      </c>
      <c r="F77" s="32">
        <v>0</v>
      </c>
      <c r="G77" s="32">
        <v>0</v>
      </c>
      <c r="H77" s="32">
        <f>SUM(F77:G77)</f>
        <v>0</v>
      </c>
      <c r="I77" s="181"/>
      <c r="J77" s="181"/>
      <c r="K77" s="181"/>
    </row>
    <row r="78" spans="1:12" s="184" customFormat="1" ht="12" customHeight="1" x14ac:dyDescent="0.25">
      <c r="A78" s="181">
        <v>1</v>
      </c>
      <c r="C78" s="320"/>
      <c r="D78" s="313"/>
      <c r="E78" s="202" t="s">
        <v>839</v>
      </c>
      <c r="F78" s="32">
        <v>0</v>
      </c>
      <c r="G78" s="32">
        <v>0</v>
      </c>
      <c r="H78" s="32">
        <f>SUM(F78:G78)</f>
        <v>0</v>
      </c>
      <c r="I78" s="181"/>
      <c r="J78" s="181"/>
      <c r="K78" s="181"/>
    </row>
    <row r="79" spans="1:12" s="184" customFormat="1" ht="12" customHeight="1" x14ac:dyDescent="0.25">
      <c r="A79" s="181">
        <v>1</v>
      </c>
      <c r="C79" s="320"/>
      <c r="D79" s="313"/>
      <c r="E79" s="202" t="s">
        <v>840</v>
      </c>
      <c r="F79" s="32">
        <v>0</v>
      </c>
      <c r="G79" s="32">
        <v>0</v>
      </c>
      <c r="H79" s="32">
        <f>SUM(F79:G79)</f>
        <v>0</v>
      </c>
      <c r="I79" s="181"/>
      <c r="J79" s="181"/>
      <c r="K79" s="181"/>
    </row>
    <row r="80" spans="1:12" s="184" customFormat="1" ht="12" customHeight="1" x14ac:dyDescent="0.25">
      <c r="A80" s="181">
        <v>1</v>
      </c>
      <c r="C80" s="320"/>
      <c r="D80" s="313"/>
      <c r="E80" s="325" t="str">
        <f>"Total as at 30 June "&amp;Contents!F3</f>
        <v>Total as at 30 June 20X2</v>
      </c>
      <c r="F80" s="67">
        <f>SUM(F74:F79)</f>
        <v>0</v>
      </c>
      <c r="G80" s="67">
        <f>SUM(G74:G79)</f>
        <v>0</v>
      </c>
      <c r="H80" s="67">
        <f>SUM(H74:H79)</f>
        <v>0</v>
      </c>
      <c r="I80" s="181"/>
      <c r="J80" s="181"/>
      <c r="K80" s="181"/>
    </row>
    <row r="81" spans="1:12" s="184" customFormat="1" ht="12.75" customHeight="1" x14ac:dyDescent="0.25">
      <c r="A81" s="181">
        <v>1</v>
      </c>
      <c r="C81" s="320"/>
      <c r="D81" s="313"/>
      <c r="I81" s="181"/>
      <c r="L81" s="181"/>
    </row>
    <row r="82" spans="1:12" s="184" customFormat="1" ht="19.5" customHeight="1" x14ac:dyDescent="0.25">
      <c r="A82" s="181">
        <v>1</v>
      </c>
      <c r="C82" s="320"/>
      <c r="D82" s="184" t="s">
        <v>844</v>
      </c>
      <c r="I82" s="181"/>
      <c r="L82" s="181"/>
    </row>
    <row r="83" spans="1:12" s="184" customFormat="1" ht="47.7" customHeight="1" x14ac:dyDescent="0.25">
      <c r="A83" s="181">
        <v>1</v>
      </c>
      <c r="C83" s="320"/>
      <c r="I83" s="181"/>
      <c r="L83" s="181"/>
    </row>
    <row r="84" spans="1:12" s="184" customFormat="1" ht="31.95" customHeight="1" x14ac:dyDescent="0.25">
      <c r="A84" s="181">
        <v>1</v>
      </c>
      <c r="C84" s="320"/>
      <c r="I84" s="181"/>
      <c r="L84" s="181"/>
    </row>
    <row r="85" spans="1:12" s="184" customFormat="1" ht="12.75" customHeight="1" x14ac:dyDescent="0.25">
      <c r="A85" s="181">
        <v>1</v>
      </c>
      <c r="C85" s="320"/>
      <c r="I85" s="181"/>
      <c r="L85" s="181"/>
    </row>
    <row r="86" spans="1:12" ht="12.75" customHeight="1" x14ac:dyDescent="0.25">
      <c r="A86" s="181">
        <v>3</v>
      </c>
      <c r="E86" s="177"/>
      <c r="F86" s="177"/>
      <c r="G86" s="310" t="str">
        <f>Contents!F3</f>
        <v>20X2</v>
      </c>
      <c r="H86" s="311" t="str">
        <f>Contents!F4</f>
        <v>20X1</v>
      </c>
    </row>
    <row r="87" spans="1:12" ht="12.75" customHeight="1" thickBot="1" x14ac:dyDescent="0.3">
      <c r="A87" s="181">
        <v>3</v>
      </c>
      <c r="E87" s="192"/>
      <c r="F87" s="192"/>
      <c r="G87" s="193" t="s">
        <v>309</v>
      </c>
      <c r="H87" s="194" t="s">
        <v>309</v>
      </c>
    </row>
    <row r="88" spans="1:12" ht="12" customHeight="1" x14ac:dyDescent="0.25">
      <c r="A88" s="181">
        <v>3</v>
      </c>
      <c r="B88" s="181" t="s">
        <v>250</v>
      </c>
      <c r="C88" s="182">
        <v>57</v>
      </c>
      <c r="E88" s="196" t="str">
        <f ca="1">INDEX(TBLStructure[Full Note Title],MATCH(C88,TBLStructure[Model Reference],0))</f>
        <v>3.1C: Equity accounted investments</v>
      </c>
    </row>
    <row r="89" spans="1:12" ht="12" customHeight="1" x14ac:dyDescent="0.25">
      <c r="A89" s="181">
        <v>3</v>
      </c>
      <c r="E89" s="224" t="s">
        <v>845</v>
      </c>
      <c r="F89" s="326"/>
      <c r="G89" s="32">
        <v>0</v>
      </c>
      <c r="H89" s="33">
        <v>0</v>
      </c>
    </row>
    <row r="90" spans="1:12" ht="12" customHeight="1" x14ac:dyDescent="0.25">
      <c r="A90" s="181">
        <v>3</v>
      </c>
      <c r="E90" s="314" t="s">
        <v>846</v>
      </c>
      <c r="F90" s="326"/>
      <c r="G90" s="67">
        <f>SUM(G88:G89)</f>
        <v>0</v>
      </c>
      <c r="H90" s="68">
        <f>SUM(H88:H89)</f>
        <v>0</v>
      </c>
    </row>
    <row r="91" spans="1:12" ht="12" customHeight="1" x14ac:dyDescent="0.25">
      <c r="A91" s="181">
        <v>3</v>
      </c>
      <c r="E91" s="314"/>
      <c r="F91" s="326"/>
      <c r="G91" s="215"/>
      <c r="H91" s="216"/>
    </row>
    <row r="92" spans="1:12" ht="12" customHeight="1" x14ac:dyDescent="0.25">
      <c r="A92" s="181">
        <v>1</v>
      </c>
      <c r="E92" s="997" t="s">
        <v>847</v>
      </c>
      <c r="F92" s="997"/>
      <c r="G92" s="215"/>
      <c r="H92" s="216"/>
    </row>
    <row r="93" spans="1:12" ht="12" customHeight="1" x14ac:dyDescent="0.25">
      <c r="A93" s="181">
        <v>1</v>
      </c>
      <c r="E93" s="209" t="s">
        <v>831</v>
      </c>
      <c r="F93" s="209"/>
      <c r="G93" s="32">
        <v>0</v>
      </c>
      <c r="H93" s="33">
        <v>0</v>
      </c>
    </row>
    <row r="94" spans="1:12" ht="12" customHeight="1" x14ac:dyDescent="0.25">
      <c r="A94" s="181">
        <v>1</v>
      </c>
      <c r="E94" s="209" t="s">
        <v>832</v>
      </c>
      <c r="F94" s="209"/>
      <c r="G94" s="32">
        <v>0</v>
      </c>
      <c r="H94" s="33">
        <v>0</v>
      </c>
    </row>
    <row r="95" spans="1:12" ht="12" customHeight="1" x14ac:dyDescent="0.25">
      <c r="A95" s="181">
        <v>1</v>
      </c>
      <c r="E95" s="176" t="s">
        <v>846</v>
      </c>
      <c r="F95" s="220"/>
      <c r="G95" s="67">
        <f>SUM(G92:G94)</f>
        <v>0</v>
      </c>
      <c r="H95" s="68">
        <f>SUM(H92:H94)</f>
        <v>0</v>
      </c>
    </row>
    <row r="96" spans="1:12" ht="12" customHeight="1" x14ac:dyDescent="0.25">
      <c r="A96" s="181">
        <v>1</v>
      </c>
    </row>
    <row r="97" spans="1:8" ht="12" customHeight="1" x14ac:dyDescent="0.25">
      <c r="A97" s="181">
        <v>1</v>
      </c>
      <c r="D97" s="184" t="s">
        <v>848</v>
      </c>
      <c r="E97" s="314" t="s">
        <v>849</v>
      </c>
      <c r="F97" s="314"/>
      <c r="G97" s="207"/>
      <c r="H97" s="207"/>
    </row>
    <row r="98" spans="1:8" ht="12" customHeight="1" x14ac:dyDescent="0.25">
      <c r="A98" s="181">
        <v>1</v>
      </c>
      <c r="E98" s="327"/>
      <c r="F98" s="328"/>
      <c r="G98" s="998" t="s">
        <v>850</v>
      </c>
      <c r="H98" s="998"/>
    </row>
    <row r="99" spans="1:8" ht="12" customHeight="1" x14ac:dyDescent="0.25">
      <c r="A99" s="181">
        <v>1</v>
      </c>
      <c r="E99" s="326"/>
      <c r="F99" s="994" t="s">
        <v>851</v>
      </c>
      <c r="G99" s="310" t="str">
        <f>Contents!F3</f>
        <v>20X2</v>
      </c>
      <c r="H99" s="311" t="str">
        <f>Contents!F4</f>
        <v>20X1</v>
      </c>
    </row>
    <row r="100" spans="1:8" ht="12" customHeight="1" x14ac:dyDescent="0.25">
      <c r="A100" s="181">
        <v>1</v>
      </c>
      <c r="E100" s="329" t="s">
        <v>852</v>
      </c>
      <c r="F100" s="995"/>
      <c r="G100" s="319" t="s">
        <v>853</v>
      </c>
      <c r="H100" s="319" t="s">
        <v>853</v>
      </c>
    </row>
    <row r="101" spans="1:8" ht="12" customHeight="1" x14ac:dyDescent="0.25">
      <c r="A101" s="181">
        <v>1</v>
      </c>
      <c r="E101" s="331" t="s">
        <v>854</v>
      </c>
      <c r="F101" s="332">
        <v>0</v>
      </c>
      <c r="G101" s="332">
        <v>0</v>
      </c>
      <c r="H101" s="333">
        <v>0</v>
      </c>
    </row>
    <row r="102" spans="1:8" ht="12" customHeight="1" x14ac:dyDescent="0.25">
      <c r="A102" s="181">
        <v>1</v>
      </c>
    </row>
    <row r="103" spans="1:8" ht="12" hidden="1" customHeight="1" x14ac:dyDescent="0.25">
      <c r="A103" s="181">
        <v>2</v>
      </c>
      <c r="D103" s="184" t="s">
        <v>848</v>
      </c>
      <c r="E103" s="334" t="s">
        <v>849</v>
      </c>
      <c r="F103" s="334"/>
      <c r="G103" s="335"/>
      <c r="H103" s="335"/>
    </row>
    <row r="104" spans="1:8" ht="12" hidden="1" customHeight="1" x14ac:dyDescent="0.25">
      <c r="A104" s="181">
        <v>2</v>
      </c>
      <c r="E104" s="326"/>
      <c r="F104" s="336"/>
      <c r="G104" s="999" t="s">
        <v>850</v>
      </c>
      <c r="H104" s="999"/>
    </row>
    <row r="105" spans="1:8" ht="12" hidden="1" customHeight="1" x14ac:dyDescent="0.25">
      <c r="A105" s="181">
        <v>2</v>
      </c>
      <c r="E105" s="326"/>
      <c r="F105" s="994"/>
      <c r="G105" s="310">
        <f ca="1">YEAR(TODAY())</f>
        <v>2024</v>
      </c>
      <c r="H105" s="311">
        <f ca="1">YEAR(TODAY()) - 1</f>
        <v>2023</v>
      </c>
    </row>
    <row r="106" spans="1:8" ht="12" hidden="1" customHeight="1" x14ac:dyDescent="0.25">
      <c r="A106" s="181">
        <v>2</v>
      </c>
      <c r="E106" s="314" t="s">
        <v>852</v>
      </c>
      <c r="F106" s="995"/>
      <c r="G106" s="337" t="s">
        <v>853</v>
      </c>
      <c r="H106" s="337" t="s">
        <v>853</v>
      </c>
    </row>
    <row r="107" spans="1:8" ht="12" hidden="1" customHeight="1" x14ac:dyDescent="0.25">
      <c r="A107" s="181">
        <v>2</v>
      </c>
      <c r="E107" s="331" t="s">
        <v>854</v>
      </c>
      <c r="F107" s="332"/>
      <c r="G107" s="332">
        <v>0</v>
      </c>
      <c r="H107" s="333">
        <v>0</v>
      </c>
    </row>
    <row r="108" spans="1:8" ht="12" hidden="1" customHeight="1" x14ac:dyDescent="0.25">
      <c r="A108" s="181">
        <v>2</v>
      </c>
    </row>
    <row r="109" spans="1:8" ht="12" customHeight="1" x14ac:dyDescent="0.25">
      <c r="A109" s="181">
        <v>3</v>
      </c>
      <c r="D109" s="184" t="s">
        <v>855</v>
      </c>
      <c r="E109" s="1001" t="s">
        <v>856</v>
      </c>
      <c r="F109" s="1001"/>
      <c r="G109" s="1001"/>
      <c r="H109" s="1001"/>
    </row>
    <row r="110" spans="1:8" ht="12" customHeight="1" x14ac:dyDescent="0.25">
      <c r="A110" s="181">
        <v>1</v>
      </c>
    </row>
    <row r="111" spans="1:8" x14ac:dyDescent="0.25">
      <c r="A111" s="181">
        <v>1</v>
      </c>
      <c r="D111" s="979" t="s">
        <v>857</v>
      </c>
      <c r="E111" s="207" t="s">
        <v>858</v>
      </c>
      <c r="F111" s="314"/>
      <c r="G111" s="207"/>
      <c r="H111" s="207"/>
    </row>
    <row r="112" spans="1:8" ht="12" customHeight="1" x14ac:dyDescent="0.25">
      <c r="A112" s="181">
        <v>1</v>
      </c>
      <c r="D112" s="979"/>
      <c r="E112" s="327"/>
      <c r="F112" s="338"/>
      <c r="G112" s="339" t="str">
        <f>Contents!F3</f>
        <v>20X2</v>
      </c>
      <c r="H112" s="340" t="str">
        <f>Contents!F4</f>
        <v>20X1</v>
      </c>
    </row>
    <row r="113" spans="1:8" ht="12" customHeight="1" x14ac:dyDescent="0.25">
      <c r="A113" s="181">
        <v>1</v>
      </c>
      <c r="E113" s="319"/>
      <c r="F113" s="319"/>
      <c r="G113" s="319" t="s">
        <v>254</v>
      </c>
      <c r="H113" s="323" t="s">
        <v>254</v>
      </c>
    </row>
    <row r="114" spans="1:8" ht="12" customHeight="1" x14ac:dyDescent="0.25">
      <c r="A114" s="181">
        <v>1</v>
      </c>
      <c r="E114" s="314" t="s">
        <v>859</v>
      </c>
    </row>
    <row r="115" spans="1:8" ht="12" customHeight="1" x14ac:dyDescent="0.25">
      <c r="A115" s="181">
        <v>1</v>
      </c>
      <c r="E115" s="224" t="s">
        <v>860</v>
      </c>
      <c r="G115" s="32">
        <v>0</v>
      </c>
      <c r="H115" s="33">
        <v>0</v>
      </c>
    </row>
    <row r="116" spans="1:8" ht="12" customHeight="1" x14ac:dyDescent="0.25">
      <c r="A116" s="181">
        <v>1</v>
      </c>
      <c r="E116" s="224" t="s">
        <v>861</v>
      </c>
      <c r="G116" s="32">
        <v>0</v>
      </c>
      <c r="H116" s="33">
        <v>0</v>
      </c>
    </row>
    <row r="117" spans="1:8" ht="12" customHeight="1" x14ac:dyDescent="0.25">
      <c r="A117" s="181">
        <v>1</v>
      </c>
      <c r="E117" s="224" t="s">
        <v>862</v>
      </c>
      <c r="G117" s="32">
        <v>0</v>
      </c>
      <c r="H117" s="33">
        <v>0</v>
      </c>
    </row>
    <row r="118" spans="1:8" ht="12" customHeight="1" x14ac:dyDescent="0.25">
      <c r="A118" s="181">
        <v>1</v>
      </c>
      <c r="E118" s="224" t="s">
        <v>863</v>
      </c>
      <c r="G118" s="32">
        <v>0</v>
      </c>
      <c r="H118" s="33">
        <v>0</v>
      </c>
    </row>
    <row r="119" spans="1:8" ht="12" customHeight="1" x14ac:dyDescent="0.25">
      <c r="A119" s="181">
        <v>1</v>
      </c>
      <c r="E119" s="314" t="s">
        <v>864</v>
      </c>
      <c r="G119" s="32"/>
      <c r="H119" s="33"/>
    </row>
    <row r="120" spans="1:8" ht="12" customHeight="1" x14ac:dyDescent="0.25">
      <c r="A120" s="181">
        <v>1</v>
      </c>
      <c r="E120" s="224" t="s">
        <v>449</v>
      </c>
      <c r="G120" s="32">
        <v>0</v>
      </c>
      <c r="H120" s="33">
        <v>0</v>
      </c>
    </row>
    <row r="121" spans="1:8" ht="12" customHeight="1" x14ac:dyDescent="0.25">
      <c r="A121" s="181">
        <v>1</v>
      </c>
      <c r="E121" s="224" t="s">
        <v>865</v>
      </c>
      <c r="G121" s="32">
        <v>0</v>
      </c>
      <c r="H121" s="33">
        <v>0</v>
      </c>
    </row>
    <row r="122" spans="1:8" ht="12" customHeight="1" x14ac:dyDescent="0.25">
      <c r="A122" s="181">
        <v>1</v>
      </c>
      <c r="E122" s="224" t="s">
        <v>866</v>
      </c>
      <c r="G122" s="32">
        <v>0</v>
      </c>
      <c r="H122" s="33">
        <v>0</v>
      </c>
    </row>
    <row r="123" spans="1:8" ht="12" customHeight="1" x14ac:dyDescent="0.25">
      <c r="A123" s="181">
        <v>1</v>
      </c>
      <c r="E123" s="224" t="s">
        <v>368</v>
      </c>
      <c r="G123" s="32">
        <v>0</v>
      </c>
      <c r="H123" s="33">
        <v>0</v>
      </c>
    </row>
    <row r="124" spans="1:8" ht="12" customHeight="1" x14ac:dyDescent="0.25">
      <c r="A124" s="181">
        <v>1</v>
      </c>
      <c r="E124" s="334" t="s">
        <v>370</v>
      </c>
      <c r="F124" s="334"/>
      <c r="G124" s="67">
        <f>SUM(G120:G123)</f>
        <v>0</v>
      </c>
      <c r="H124" s="68">
        <f>SUM(H120:H123)</f>
        <v>0</v>
      </c>
    </row>
    <row r="125" spans="1:8" ht="23.4" x14ac:dyDescent="0.25">
      <c r="A125" s="181">
        <v>1</v>
      </c>
      <c r="D125" s="183" t="s">
        <v>857</v>
      </c>
      <c r="E125" s="207" t="s">
        <v>867</v>
      </c>
      <c r="F125" s="314"/>
      <c r="G125" s="207"/>
      <c r="H125" s="207"/>
    </row>
    <row r="126" spans="1:8" ht="12" customHeight="1" x14ac:dyDescent="0.25">
      <c r="A126" s="181">
        <v>1</v>
      </c>
      <c r="E126" s="327"/>
      <c r="F126" s="338"/>
      <c r="G126" s="339" t="str">
        <f>Contents!F3</f>
        <v>20X2</v>
      </c>
      <c r="H126" s="340" t="str">
        <f>Contents!F4</f>
        <v>20X1</v>
      </c>
    </row>
    <row r="127" spans="1:8" ht="12" customHeight="1" x14ac:dyDescent="0.25">
      <c r="A127" s="181">
        <v>1</v>
      </c>
      <c r="E127" s="319"/>
      <c r="F127" s="319"/>
      <c r="G127" s="319" t="s">
        <v>254</v>
      </c>
      <c r="H127" s="323" t="s">
        <v>254</v>
      </c>
    </row>
    <row r="128" spans="1:8" ht="12" customHeight="1" x14ac:dyDescent="0.25">
      <c r="A128" s="181">
        <v>1</v>
      </c>
      <c r="E128" s="314" t="s">
        <v>859</v>
      </c>
    </row>
    <row r="129" spans="1:8" ht="12" customHeight="1" x14ac:dyDescent="0.25">
      <c r="A129" s="181">
        <v>1</v>
      </c>
      <c r="E129" s="224" t="s">
        <v>860</v>
      </c>
      <c r="G129" s="32">
        <v>0</v>
      </c>
      <c r="H129" s="33">
        <v>0</v>
      </c>
    </row>
    <row r="130" spans="1:8" ht="12" customHeight="1" x14ac:dyDescent="0.25">
      <c r="A130" s="181">
        <v>1</v>
      </c>
      <c r="E130" s="224" t="s">
        <v>861</v>
      </c>
      <c r="G130" s="32">
        <v>0</v>
      </c>
      <c r="H130" s="33">
        <v>0</v>
      </c>
    </row>
    <row r="131" spans="1:8" ht="12" customHeight="1" x14ac:dyDescent="0.25">
      <c r="A131" s="181">
        <v>1</v>
      </c>
      <c r="E131" s="224" t="s">
        <v>862</v>
      </c>
      <c r="G131" s="32">
        <v>0</v>
      </c>
      <c r="H131" s="33">
        <v>0</v>
      </c>
    </row>
    <row r="132" spans="1:8" ht="12" customHeight="1" x14ac:dyDescent="0.25">
      <c r="A132" s="181">
        <v>1</v>
      </c>
      <c r="E132" s="224" t="s">
        <v>863</v>
      </c>
      <c r="G132" s="32">
        <v>0</v>
      </c>
      <c r="H132" s="33">
        <v>0</v>
      </c>
    </row>
    <row r="133" spans="1:8" ht="12" customHeight="1" x14ac:dyDescent="0.25">
      <c r="A133" s="181">
        <v>1</v>
      </c>
      <c r="E133" s="314" t="s">
        <v>864</v>
      </c>
      <c r="G133" s="32"/>
      <c r="H133" s="33"/>
    </row>
    <row r="134" spans="1:8" ht="12" customHeight="1" x14ac:dyDescent="0.25">
      <c r="A134" s="181">
        <v>1</v>
      </c>
      <c r="E134" s="224" t="s">
        <v>449</v>
      </c>
      <c r="G134" s="32">
        <v>0</v>
      </c>
      <c r="H134" s="33">
        <v>0</v>
      </c>
    </row>
    <row r="135" spans="1:8" ht="12" customHeight="1" x14ac:dyDescent="0.25">
      <c r="A135" s="181">
        <v>1</v>
      </c>
      <c r="E135" s="224" t="s">
        <v>865</v>
      </c>
      <c r="G135" s="32">
        <v>0</v>
      </c>
      <c r="H135" s="33">
        <v>0</v>
      </c>
    </row>
    <row r="136" spans="1:8" ht="12" customHeight="1" x14ac:dyDescent="0.25">
      <c r="A136" s="181">
        <v>1</v>
      </c>
      <c r="E136" s="224" t="s">
        <v>866</v>
      </c>
      <c r="G136" s="32">
        <v>0</v>
      </c>
      <c r="H136" s="33">
        <v>0</v>
      </c>
    </row>
    <row r="137" spans="1:8" ht="12" customHeight="1" x14ac:dyDescent="0.25">
      <c r="A137" s="181">
        <v>1</v>
      </c>
      <c r="E137" s="224" t="s">
        <v>368</v>
      </c>
      <c r="G137" s="32">
        <v>0</v>
      </c>
      <c r="H137" s="33">
        <v>0</v>
      </c>
    </row>
    <row r="138" spans="1:8" ht="12" customHeight="1" x14ac:dyDescent="0.25">
      <c r="A138" s="181">
        <v>1</v>
      </c>
      <c r="E138" s="334" t="s">
        <v>370</v>
      </c>
      <c r="F138" s="334"/>
      <c r="G138" s="67">
        <f>SUM(G134:G137)</f>
        <v>0</v>
      </c>
      <c r="H138" s="68">
        <f>SUM(H134:H137)</f>
        <v>0</v>
      </c>
    </row>
    <row r="139" spans="1:8" ht="12" customHeight="1" x14ac:dyDescent="0.25">
      <c r="A139" s="181">
        <v>1</v>
      </c>
    </row>
    <row r="140" spans="1:8" ht="12" customHeight="1" x14ac:dyDescent="0.25">
      <c r="A140" s="181">
        <v>1</v>
      </c>
      <c r="D140" s="184" t="s">
        <v>868</v>
      </c>
      <c r="E140" s="184" t="s">
        <v>869</v>
      </c>
    </row>
    <row r="141" spans="1:8" ht="12" customHeight="1" x14ac:dyDescent="0.25">
      <c r="A141" s="181">
        <v>1</v>
      </c>
      <c r="D141" s="184" t="s">
        <v>868</v>
      </c>
      <c r="E141" s="184" t="s">
        <v>870</v>
      </c>
    </row>
    <row r="142" spans="1:8" ht="6" customHeight="1" x14ac:dyDescent="0.25">
      <c r="A142" s="181">
        <v>3</v>
      </c>
    </row>
    <row r="143" spans="1:8" ht="4.5" customHeight="1" x14ac:dyDescent="0.25">
      <c r="A143" s="181">
        <v>3</v>
      </c>
    </row>
    <row r="144" spans="1:8" ht="178.95" customHeight="1" x14ac:dyDescent="0.25">
      <c r="A144" s="181">
        <v>3</v>
      </c>
    </row>
    <row r="145" spans="1:12" ht="9" customHeight="1" x14ac:dyDescent="0.25">
      <c r="A145" s="181">
        <v>3</v>
      </c>
    </row>
    <row r="146" spans="1:12" ht="27" customHeight="1" x14ac:dyDescent="0.25">
      <c r="A146" s="181">
        <v>1</v>
      </c>
      <c r="E146" s="177"/>
      <c r="F146" s="177"/>
      <c r="G146" s="310" t="str">
        <f>Contents!F3</f>
        <v>20X2</v>
      </c>
      <c r="H146" s="311" t="str">
        <f>Contents!F4</f>
        <v>20X1</v>
      </c>
    </row>
    <row r="147" spans="1:12" ht="12.75" customHeight="1" thickBot="1" x14ac:dyDescent="0.3">
      <c r="A147" s="181">
        <v>1</v>
      </c>
      <c r="E147" s="192"/>
      <c r="F147" s="192"/>
      <c r="G147" s="193" t="s">
        <v>309</v>
      </c>
      <c r="H147" s="194" t="s">
        <v>309</v>
      </c>
    </row>
    <row r="148" spans="1:12" ht="12" customHeight="1" x14ac:dyDescent="0.25">
      <c r="A148" s="181">
        <v>3</v>
      </c>
      <c r="B148" s="1" t="s">
        <v>250</v>
      </c>
      <c r="C148" s="195">
        <v>58</v>
      </c>
      <c r="E148" s="196" t="str">
        <f ca="1">INDEX(TBLStructure[Full Note Title],MATCH(C148,TBLStructure[Model Reference],0))&amp;"¹"</f>
        <v>3.1D: Other investments¹</v>
      </c>
      <c r="F148" s="341"/>
      <c r="G148" s="326"/>
      <c r="H148" s="326"/>
    </row>
    <row r="149" spans="1:12" ht="12" customHeight="1" x14ac:dyDescent="0.25">
      <c r="A149" s="181">
        <v>3</v>
      </c>
      <c r="E149" s="180" t="s">
        <v>871</v>
      </c>
      <c r="F149" s="342"/>
      <c r="G149" s="32">
        <v>0</v>
      </c>
      <c r="H149" s="33">
        <v>0</v>
      </c>
    </row>
    <row r="150" spans="1:12" ht="12" customHeight="1" x14ac:dyDescent="0.25">
      <c r="A150" s="181">
        <v>3</v>
      </c>
      <c r="E150" s="180" t="s">
        <v>145</v>
      </c>
      <c r="F150" s="342"/>
      <c r="G150" s="32">
        <v>0</v>
      </c>
      <c r="H150" s="33">
        <v>0</v>
      </c>
    </row>
    <row r="151" spans="1:12" ht="12" customHeight="1" x14ac:dyDescent="0.25">
      <c r="A151" s="181">
        <v>3</v>
      </c>
      <c r="E151" s="180" t="s">
        <v>872</v>
      </c>
      <c r="F151" s="342"/>
      <c r="G151" s="32">
        <v>0</v>
      </c>
      <c r="H151" s="33">
        <v>0</v>
      </c>
    </row>
    <row r="152" spans="1:12" ht="12" customHeight="1" x14ac:dyDescent="0.25">
      <c r="A152" s="181">
        <v>3</v>
      </c>
      <c r="E152" s="180" t="s">
        <v>873</v>
      </c>
      <c r="F152" s="342"/>
      <c r="G152" s="32">
        <v>0</v>
      </c>
      <c r="H152" s="33">
        <v>0</v>
      </c>
    </row>
    <row r="153" spans="1:12" ht="12" customHeight="1" x14ac:dyDescent="0.25">
      <c r="A153" s="181">
        <v>3</v>
      </c>
      <c r="E153" s="180" t="s">
        <v>874</v>
      </c>
      <c r="F153" s="342"/>
      <c r="G153" s="32"/>
      <c r="H153" s="33"/>
    </row>
    <row r="154" spans="1:12" ht="12" customHeight="1" x14ac:dyDescent="0.25">
      <c r="A154" s="181">
        <v>3</v>
      </c>
      <c r="E154" s="343" t="s">
        <v>875</v>
      </c>
      <c r="F154" s="342"/>
      <c r="G154" s="32">
        <v>0</v>
      </c>
      <c r="H154" s="33">
        <v>0</v>
      </c>
    </row>
    <row r="155" spans="1:12" s="184" customFormat="1" ht="12" customHeight="1" x14ac:dyDescent="0.25">
      <c r="A155" s="181">
        <v>3</v>
      </c>
      <c r="C155" s="320"/>
      <c r="E155" s="343" t="s">
        <v>876</v>
      </c>
      <c r="F155" s="342"/>
      <c r="G155" s="32">
        <v>0</v>
      </c>
      <c r="H155" s="33">
        <v>0</v>
      </c>
      <c r="I155" s="181"/>
      <c r="J155" s="181"/>
      <c r="K155" s="181"/>
      <c r="L155" s="181"/>
    </row>
    <row r="156" spans="1:12" s="184" customFormat="1" ht="12" customHeight="1" x14ac:dyDescent="0.25">
      <c r="A156" s="181">
        <v>3</v>
      </c>
      <c r="C156" s="320"/>
      <c r="E156" s="180" t="s">
        <v>877</v>
      </c>
      <c r="F156" s="342"/>
      <c r="G156" s="32">
        <v>0</v>
      </c>
      <c r="H156" s="33">
        <v>0</v>
      </c>
      <c r="I156" s="181"/>
      <c r="J156" s="181"/>
      <c r="K156" s="181"/>
      <c r="L156" s="181"/>
    </row>
    <row r="157" spans="1:12" s="184" customFormat="1" x14ac:dyDescent="0.25">
      <c r="A157" s="181">
        <v>3</v>
      </c>
      <c r="C157" s="320"/>
      <c r="E157" s="928" t="s">
        <v>878</v>
      </c>
      <c r="F157" s="928"/>
      <c r="G157" s="32">
        <v>0</v>
      </c>
      <c r="H157" s="33">
        <v>0</v>
      </c>
      <c r="I157" s="181"/>
      <c r="J157" s="181"/>
      <c r="K157" s="181"/>
      <c r="L157" s="181"/>
    </row>
    <row r="158" spans="1:12" s="184" customFormat="1" ht="12" customHeight="1" x14ac:dyDescent="0.25">
      <c r="A158" s="181">
        <v>3</v>
      </c>
      <c r="C158" s="320"/>
      <c r="E158" s="180" t="s">
        <v>879</v>
      </c>
      <c r="F158" s="342"/>
      <c r="G158" s="32">
        <v>0</v>
      </c>
      <c r="H158" s="33">
        <v>0</v>
      </c>
      <c r="I158" s="181"/>
      <c r="J158" s="181"/>
      <c r="K158" s="181"/>
      <c r="L158" s="181"/>
    </row>
    <row r="159" spans="1:12" ht="12" customHeight="1" x14ac:dyDescent="0.25">
      <c r="A159" s="181">
        <v>3</v>
      </c>
      <c r="E159" s="180" t="s">
        <v>408</v>
      </c>
      <c r="F159" s="342"/>
      <c r="G159" s="32">
        <v>0</v>
      </c>
      <c r="H159" s="33">
        <v>0</v>
      </c>
    </row>
    <row r="160" spans="1:12" ht="12" customHeight="1" x14ac:dyDescent="0.25">
      <c r="A160" s="181">
        <v>3</v>
      </c>
      <c r="E160" s="312" t="s">
        <v>880</v>
      </c>
      <c r="F160" s="344"/>
      <c r="G160" s="67">
        <f>SUM(G148:G159)</f>
        <v>0</v>
      </c>
      <c r="H160" s="68">
        <f>SUM(H148:H159)</f>
        <v>0</v>
      </c>
    </row>
    <row r="161" spans="1:12" ht="12" customHeight="1" x14ac:dyDescent="0.25">
      <c r="A161" s="181">
        <v>3</v>
      </c>
      <c r="E161" s="326"/>
      <c r="F161" s="326"/>
      <c r="G161" s="32"/>
      <c r="H161" s="33"/>
      <c r="J161" s="184"/>
      <c r="K161" s="184"/>
    </row>
    <row r="162" spans="1:12" ht="12" customHeight="1" x14ac:dyDescent="0.25">
      <c r="A162" s="181">
        <v>1</v>
      </c>
      <c r="E162" s="176" t="s">
        <v>881</v>
      </c>
      <c r="F162" s="220"/>
      <c r="G162" s="215"/>
      <c r="H162" s="216"/>
    </row>
    <row r="163" spans="1:12" ht="12" customHeight="1" x14ac:dyDescent="0.25">
      <c r="A163" s="181">
        <v>1</v>
      </c>
      <c r="E163" s="343" t="s">
        <v>831</v>
      </c>
      <c r="F163" s="209"/>
      <c r="G163" s="32">
        <v>0</v>
      </c>
      <c r="H163" s="33">
        <v>0</v>
      </c>
    </row>
    <row r="164" spans="1:12" ht="12" customHeight="1" x14ac:dyDescent="0.25">
      <c r="A164" s="181">
        <v>1</v>
      </c>
      <c r="E164" s="343" t="s">
        <v>832</v>
      </c>
      <c r="F164" s="209"/>
      <c r="G164" s="32">
        <v>0</v>
      </c>
      <c r="H164" s="33">
        <v>0</v>
      </c>
    </row>
    <row r="165" spans="1:12" ht="12" customHeight="1" x14ac:dyDescent="0.25">
      <c r="A165" s="181">
        <v>1</v>
      </c>
      <c r="E165" s="176" t="s">
        <v>880</v>
      </c>
      <c r="F165" s="220"/>
      <c r="G165" s="67">
        <f>SUM(G162:G164)</f>
        <v>0</v>
      </c>
      <c r="H165" s="68">
        <f>SUM(H162:H164)</f>
        <v>0</v>
      </c>
    </row>
    <row r="166" spans="1:12" ht="12" customHeight="1" x14ac:dyDescent="0.25">
      <c r="A166" s="181">
        <v>1</v>
      </c>
      <c r="E166" s="326"/>
      <c r="F166" s="326"/>
      <c r="G166" s="32"/>
      <c r="H166" s="33"/>
      <c r="J166" s="184"/>
      <c r="K166" s="184"/>
    </row>
    <row r="167" spans="1:12" ht="12" customHeight="1" x14ac:dyDescent="0.25">
      <c r="A167" s="184">
        <v>3</v>
      </c>
      <c r="E167" s="928" t="s">
        <v>882</v>
      </c>
      <c r="F167" s="928"/>
      <c r="G167" s="928"/>
      <c r="H167" s="928"/>
      <c r="I167" s="184"/>
      <c r="J167" s="184"/>
      <c r="K167" s="184"/>
    </row>
    <row r="168" spans="1:12" ht="27" customHeight="1" x14ac:dyDescent="0.25">
      <c r="A168" s="184">
        <v>3</v>
      </c>
      <c r="D168" s="183" t="s">
        <v>883</v>
      </c>
      <c r="E168" s="979" t="s">
        <v>884</v>
      </c>
      <c r="F168" s="979"/>
      <c r="G168" s="979"/>
      <c r="H168" s="979"/>
      <c r="I168" s="184"/>
      <c r="J168" s="184"/>
      <c r="K168" s="184"/>
      <c r="L168" s="184"/>
    </row>
    <row r="169" spans="1:12" x14ac:dyDescent="0.25">
      <c r="A169" s="184">
        <v>3</v>
      </c>
      <c r="H169" s="345"/>
      <c r="I169" s="184"/>
      <c r="L169" s="184"/>
    </row>
    <row r="170" spans="1:12" ht="13.2" customHeight="1" x14ac:dyDescent="0.25">
      <c r="A170" s="184">
        <v>3</v>
      </c>
      <c r="D170" s="184" t="s">
        <v>885</v>
      </c>
      <c r="E170" s="1002" t="s">
        <v>886</v>
      </c>
      <c r="F170" s="1002"/>
      <c r="G170" s="1002"/>
      <c r="H170" s="1002"/>
      <c r="I170" s="184"/>
      <c r="L170" s="184"/>
    </row>
    <row r="171" spans="1:12" x14ac:dyDescent="0.25">
      <c r="A171" s="184">
        <v>3</v>
      </c>
      <c r="E171" s="184" t="s">
        <v>887</v>
      </c>
      <c r="H171" s="345"/>
      <c r="I171" s="184"/>
      <c r="L171" s="184"/>
    </row>
    <row r="172" spans="1:12" x14ac:dyDescent="0.25">
      <c r="A172" s="184">
        <v>3</v>
      </c>
      <c r="E172" s="184" t="s">
        <v>888</v>
      </c>
      <c r="H172" s="345"/>
      <c r="I172" s="184"/>
    </row>
    <row r="173" spans="1:12" x14ac:dyDescent="0.25">
      <c r="A173" s="184">
        <v>3</v>
      </c>
      <c r="E173" s="184" t="s">
        <v>889</v>
      </c>
      <c r="H173" s="345"/>
      <c r="I173" s="184"/>
    </row>
    <row r="174" spans="1:12" x14ac:dyDescent="0.25">
      <c r="A174" s="184">
        <v>1</v>
      </c>
      <c r="E174" s="184" t="s">
        <v>890</v>
      </c>
      <c r="H174" s="345"/>
      <c r="I174" s="184"/>
    </row>
    <row r="175" spans="1:12" x14ac:dyDescent="0.25">
      <c r="A175" s="184">
        <v>1</v>
      </c>
      <c r="E175" s="184" t="s">
        <v>891</v>
      </c>
      <c r="H175" s="345"/>
      <c r="I175" s="184"/>
    </row>
    <row r="176" spans="1:12" ht="12" customHeight="1" x14ac:dyDescent="0.25">
      <c r="A176" s="184">
        <v>3</v>
      </c>
      <c r="H176" s="345"/>
      <c r="I176" s="184"/>
    </row>
    <row r="177" spans="1:12" ht="12.75" hidden="1" customHeight="1" x14ac:dyDescent="0.25">
      <c r="A177" s="181">
        <v>2</v>
      </c>
      <c r="E177" s="177"/>
      <c r="F177" s="177"/>
      <c r="G177" s="310">
        <f ca="1">YEAR(TODAY())</f>
        <v>2024</v>
      </c>
      <c r="H177" s="311">
        <f ca="1">YEAR(TODAY()) - 1</f>
        <v>2023</v>
      </c>
    </row>
    <row r="178" spans="1:12" ht="12.75" hidden="1" customHeight="1" thickBot="1" x14ac:dyDescent="0.3">
      <c r="A178" s="181">
        <v>2</v>
      </c>
      <c r="E178" s="192"/>
      <c r="F178" s="192"/>
      <c r="G178" s="193" t="s">
        <v>309</v>
      </c>
      <c r="H178" s="194" t="s">
        <v>309</v>
      </c>
    </row>
    <row r="179" spans="1:12" ht="12" customHeight="1" x14ac:dyDescent="0.25">
      <c r="A179" s="184">
        <v>3</v>
      </c>
      <c r="B179" s="1" t="s">
        <v>250</v>
      </c>
      <c r="C179" s="195">
        <v>59</v>
      </c>
      <c r="E179" s="196" t="str">
        <f ca="1">INDEX(TBLStructure[Full Note Title],MATCH(C179,TBLStructure[Model Reference],0))</f>
        <v>3.1E: Other financial assets</v>
      </c>
      <c r="F179" s="346"/>
      <c r="G179" s="32"/>
      <c r="H179" s="33"/>
      <c r="I179" s="184"/>
    </row>
    <row r="180" spans="1:12" ht="12" customHeight="1" x14ac:dyDescent="0.25">
      <c r="A180" s="184">
        <v>3</v>
      </c>
      <c r="B180" s="1"/>
      <c r="C180" s="195"/>
      <c r="E180" s="50" t="s">
        <v>892</v>
      </c>
      <c r="F180" s="346"/>
      <c r="G180" s="32">
        <v>0</v>
      </c>
      <c r="H180" s="33">
        <v>0</v>
      </c>
      <c r="I180" s="184"/>
    </row>
    <row r="181" spans="1:12" ht="12" customHeight="1" x14ac:dyDescent="0.25">
      <c r="A181" s="184">
        <v>3</v>
      </c>
      <c r="B181" s="1"/>
      <c r="C181" s="195"/>
      <c r="E181" s="347" t="s">
        <v>893</v>
      </c>
      <c r="F181" s="346"/>
      <c r="G181" s="67">
        <f>SUM(G179:G180)</f>
        <v>0</v>
      </c>
      <c r="H181" s="68">
        <f>SUM(H179:H180)</f>
        <v>0</v>
      </c>
      <c r="I181" s="184"/>
    </row>
    <row r="182" spans="1:12" ht="12" customHeight="1" x14ac:dyDescent="0.25">
      <c r="A182" s="184">
        <v>1</v>
      </c>
      <c r="B182" s="1"/>
      <c r="C182" s="195"/>
      <c r="E182" s="347"/>
      <c r="F182" s="346"/>
      <c r="G182" s="215"/>
      <c r="H182" s="216"/>
      <c r="I182" s="184"/>
    </row>
    <row r="183" spans="1:12" ht="12" customHeight="1" x14ac:dyDescent="0.25">
      <c r="A183" s="181">
        <v>1</v>
      </c>
      <c r="E183" s="176" t="s">
        <v>894</v>
      </c>
      <c r="F183" s="220"/>
      <c r="G183" s="215"/>
      <c r="H183" s="216"/>
    </row>
    <row r="184" spans="1:12" ht="12" customHeight="1" x14ac:dyDescent="0.25">
      <c r="A184" s="181">
        <v>1</v>
      </c>
      <c r="E184" s="343" t="s">
        <v>831</v>
      </c>
      <c r="F184" s="209"/>
      <c r="G184" s="32">
        <v>0</v>
      </c>
      <c r="H184" s="33">
        <v>0</v>
      </c>
    </row>
    <row r="185" spans="1:12" ht="12" customHeight="1" x14ac:dyDescent="0.25">
      <c r="A185" s="181">
        <v>1</v>
      </c>
      <c r="E185" s="343" t="s">
        <v>832</v>
      </c>
      <c r="F185" s="209"/>
      <c r="G185" s="32">
        <v>0</v>
      </c>
      <c r="H185" s="33">
        <v>0</v>
      </c>
    </row>
    <row r="186" spans="1:12" ht="12" customHeight="1" x14ac:dyDescent="0.25">
      <c r="A186" s="181">
        <v>1</v>
      </c>
      <c r="E186" s="176" t="s">
        <v>893</v>
      </c>
      <c r="F186" s="220"/>
      <c r="G186" s="67">
        <f>SUM(G183:G185)</f>
        <v>0</v>
      </c>
      <c r="H186" s="68">
        <f>SUM(H183:H185)</f>
        <v>0</v>
      </c>
    </row>
    <row r="187" spans="1:12" ht="12" customHeight="1" x14ac:dyDescent="0.25">
      <c r="A187" s="181">
        <v>1</v>
      </c>
      <c r="B187" s="1"/>
      <c r="C187" s="195"/>
      <c r="E187" s="196"/>
      <c r="F187" s="346"/>
      <c r="G187" s="32"/>
      <c r="H187" s="33"/>
    </row>
    <row r="188" spans="1:12" ht="12" customHeight="1" x14ac:dyDescent="0.25">
      <c r="A188" s="184"/>
      <c r="E188" s="217"/>
      <c r="F188" s="346"/>
      <c r="G188" s="28"/>
      <c r="H188" s="29"/>
      <c r="I188" s="184"/>
    </row>
    <row r="189" spans="1:12" x14ac:dyDescent="0.25">
      <c r="A189" s="184"/>
      <c r="E189" s="1000"/>
      <c r="F189" s="1000"/>
      <c r="G189" s="28"/>
      <c r="H189" s="29"/>
      <c r="I189" s="184"/>
      <c r="L189" s="184"/>
    </row>
    <row r="190" spans="1:12" s="184" customFormat="1" ht="12.6" customHeight="1" x14ac:dyDescent="0.25">
      <c r="C190" s="320"/>
      <c r="E190" s="348"/>
      <c r="F190" s="177"/>
      <c r="G190" s="28"/>
      <c r="H190" s="29"/>
      <c r="J190" s="181"/>
      <c r="K190" s="181"/>
    </row>
    <row r="191" spans="1:12" s="184" customFormat="1" x14ac:dyDescent="0.25">
      <c r="C191" s="320"/>
      <c r="E191" s="348"/>
      <c r="F191" s="177"/>
      <c r="J191" s="181"/>
      <c r="K191" s="181"/>
    </row>
    <row r="192" spans="1:12" s="184" customFormat="1" x14ac:dyDescent="0.25">
      <c r="C192" s="320"/>
      <c r="E192" s="176"/>
      <c r="F192" s="220"/>
      <c r="J192" s="181"/>
      <c r="K192" s="181"/>
    </row>
    <row r="193" spans="1:12" s="184" customFormat="1" x14ac:dyDescent="0.25">
      <c r="C193" s="320"/>
      <c r="J193" s="181"/>
      <c r="K193" s="181"/>
    </row>
    <row r="194" spans="1:12" x14ac:dyDescent="0.25">
      <c r="A194" s="184"/>
      <c r="I194" s="184"/>
      <c r="L194" s="184"/>
    </row>
    <row r="195" spans="1:12" x14ac:dyDescent="0.25">
      <c r="A195" s="184"/>
      <c r="I195" s="184"/>
      <c r="L195" s="184"/>
    </row>
    <row r="196" spans="1:12" x14ac:dyDescent="0.25">
      <c r="A196" s="184"/>
      <c r="I196" s="184"/>
      <c r="J196" s="184"/>
      <c r="K196" s="184"/>
      <c r="L196" s="184"/>
    </row>
    <row r="197" spans="1:12" x14ac:dyDescent="0.25">
      <c r="A197" s="184"/>
      <c r="I197" s="184"/>
      <c r="J197" s="184"/>
      <c r="K197" s="184"/>
    </row>
    <row r="198" spans="1:12" ht="24" customHeight="1" x14ac:dyDescent="0.25">
      <c r="A198" s="184"/>
      <c r="I198" s="184"/>
      <c r="J198" s="184"/>
      <c r="K198" s="184"/>
    </row>
    <row r="199" spans="1:12" ht="12.75" customHeight="1" x14ac:dyDescent="0.25">
      <c r="A199" s="184"/>
      <c r="I199" s="184"/>
      <c r="J199" s="184"/>
      <c r="K199" s="184"/>
    </row>
    <row r="200" spans="1:12" ht="12.75" customHeight="1" x14ac:dyDescent="0.25">
      <c r="A200" s="184"/>
      <c r="I200" s="184"/>
    </row>
    <row r="201" spans="1:12" s="184" customFormat="1" x14ac:dyDescent="0.25">
      <c r="C201" s="320"/>
      <c r="J201" s="181"/>
      <c r="K201" s="181"/>
      <c r="L201" s="181"/>
    </row>
    <row r="202" spans="1:12" s="184" customFormat="1" x14ac:dyDescent="0.25">
      <c r="C202" s="320"/>
      <c r="J202" s="181"/>
      <c r="K202" s="181"/>
      <c r="L202" s="181"/>
    </row>
    <row r="203" spans="1:12" s="184" customFormat="1" x14ac:dyDescent="0.25">
      <c r="C203" s="320"/>
      <c r="J203" s="181"/>
      <c r="K203" s="181"/>
      <c r="L203" s="181"/>
    </row>
    <row r="204" spans="1:12" s="184" customFormat="1" x14ac:dyDescent="0.25">
      <c r="C204" s="320"/>
      <c r="J204" s="181"/>
      <c r="K204" s="181"/>
      <c r="L204" s="181"/>
    </row>
    <row r="205" spans="1:12" s="184" customFormat="1" x14ac:dyDescent="0.25">
      <c r="C205" s="320"/>
      <c r="J205" s="181"/>
      <c r="K205" s="181"/>
      <c r="L205" s="181"/>
    </row>
    <row r="206" spans="1:12" s="184" customFormat="1" x14ac:dyDescent="0.25">
      <c r="C206" s="320"/>
      <c r="J206" s="181"/>
      <c r="K206" s="181"/>
      <c r="L206" s="181"/>
    </row>
    <row r="207" spans="1:12" s="184" customFormat="1" x14ac:dyDescent="0.25">
      <c r="C207" s="320"/>
      <c r="L207" s="181"/>
    </row>
    <row r="208" spans="1:12" s="184" customFormat="1" x14ac:dyDescent="0.25">
      <c r="C208" s="320"/>
      <c r="L208" s="181"/>
    </row>
    <row r="209" spans="1:11" x14ac:dyDescent="0.25">
      <c r="A209" s="184"/>
      <c r="I209" s="184"/>
      <c r="J209" s="184"/>
      <c r="K209" s="184"/>
    </row>
    <row r="210" spans="1:11" x14ac:dyDescent="0.25">
      <c r="A210" s="184"/>
      <c r="I210" s="184"/>
      <c r="J210" s="184"/>
      <c r="K210" s="184"/>
    </row>
    <row r="211" spans="1:11" x14ac:dyDescent="0.25">
      <c r="A211" s="184"/>
      <c r="I211" s="184"/>
      <c r="J211" s="184"/>
      <c r="K211" s="184"/>
    </row>
    <row r="212" spans="1:11" x14ac:dyDescent="0.25">
      <c r="A212" s="184"/>
      <c r="I212" s="184"/>
      <c r="J212" s="184"/>
      <c r="K212" s="184"/>
    </row>
    <row r="213" spans="1:11" x14ac:dyDescent="0.25">
      <c r="A213" s="184"/>
      <c r="I213" s="184"/>
      <c r="J213" s="184"/>
      <c r="K213" s="184"/>
    </row>
    <row r="214" spans="1:11" x14ac:dyDescent="0.25">
      <c r="A214" s="184"/>
      <c r="I214" s="184"/>
      <c r="J214" s="184"/>
      <c r="K214" s="184"/>
    </row>
    <row r="215" spans="1:11" x14ac:dyDescent="0.25">
      <c r="A215" s="184"/>
      <c r="I215" s="184"/>
    </row>
    <row r="216" spans="1:11" x14ac:dyDescent="0.25">
      <c r="A216" s="184"/>
      <c r="I216" s="184"/>
    </row>
    <row r="217" spans="1:11" x14ac:dyDescent="0.25">
      <c r="A217" s="184"/>
      <c r="I217" s="184"/>
    </row>
    <row r="218" spans="1:11" x14ac:dyDescent="0.25">
      <c r="A218" s="184"/>
      <c r="I218" s="184"/>
    </row>
    <row r="219" spans="1:11" x14ac:dyDescent="0.25">
      <c r="A219" s="184"/>
      <c r="I219" s="184"/>
    </row>
    <row r="220" spans="1:11" x14ac:dyDescent="0.25">
      <c r="A220" s="184"/>
      <c r="I220" s="184"/>
    </row>
    <row r="221" spans="1:11" x14ac:dyDescent="0.25">
      <c r="A221" s="184"/>
      <c r="I221" s="184"/>
    </row>
    <row r="222" spans="1:11" x14ac:dyDescent="0.25">
      <c r="A222" s="184"/>
      <c r="I222" s="184"/>
    </row>
  </sheetData>
  <mergeCells count="19">
    <mergeCell ref="E189:F189"/>
    <mergeCell ref="E109:H109"/>
    <mergeCell ref="D111:D112"/>
    <mergeCell ref="E157:F157"/>
    <mergeCell ref="E167:H167"/>
    <mergeCell ref="E168:H168"/>
    <mergeCell ref="E170:H170"/>
    <mergeCell ref="F105:F106"/>
    <mergeCell ref="B2:C2"/>
    <mergeCell ref="E15:H15"/>
    <mergeCell ref="E25:H25"/>
    <mergeCell ref="E26:H26"/>
    <mergeCell ref="E27:H27"/>
    <mergeCell ref="E28:H28"/>
    <mergeCell ref="E53:H53"/>
    <mergeCell ref="E92:F92"/>
    <mergeCell ref="G98:H98"/>
    <mergeCell ref="F99:F100"/>
    <mergeCell ref="G104:H104"/>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3" manualBreakCount="3">
    <brk id="51" min="1" max="7" man="1"/>
    <brk id="85" min="1" max="7" man="1"/>
    <brk id="143" min="1" max="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4854-3660-4F82-A58F-E39C5B4258BC}">
  <sheetPr codeName="Sheet43">
    <tabColor theme="8" tint="-0.249977111117893"/>
  </sheetPr>
  <dimension ref="A1:L191"/>
  <sheetViews>
    <sheetView showGridLines="0" tabSelected="1" view="pageBreakPreview" topLeftCell="D92" zoomScaleNormal="100" zoomScaleSheetLayoutView="100" workbookViewId="0">
      <selection activeCell="G209" sqref="G209"/>
    </sheetView>
  </sheetViews>
  <sheetFormatPr defaultRowHeight="13.2" x14ac:dyDescent="0.25"/>
  <cols>
    <col min="1" max="1" width="6.5546875" style="181" hidden="1" customWidth="1"/>
    <col min="2" max="2" width="7.6640625" style="181" hidden="1" customWidth="1"/>
    <col min="3" max="3" width="6" style="182" hidden="1" customWidth="1"/>
    <col min="4" max="4" width="28.33203125" style="184" customWidth="1"/>
    <col min="5" max="5" width="56" style="184" customWidth="1"/>
    <col min="6" max="6" width="8.6640625" style="223" customWidth="1"/>
    <col min="7" max="7" width="9.5546875" style="223" customWidth="1"/>
    <col min="8" max="8" width="8.33203125" style="184" customWidth="1"/>
    <col min="9" max="9" width="9.6640625" style="184" customWidth="1"/>
    <col min="10" max="10" width="9.33203125" style="184" customWidth="1"/>
    <col min="11" max="11" width="9.6640625" style="184" customWidth="1"/>
    <col min="12" max="12" width="8.5546875" style="184" customWidth="1"/>
    <col min="13" max="9666" width="9.109375" style="181"/>
    <col min="9667" max="9667" width="9.33203125" style="181" customWidth="1"/>
    <col min="9668" max="16384" width="9.109375" style="181"/>
  </cols>
  <sheetData>
    <row r="1" spans="1:12" x14ac:dyDescent="0.25">
      <c r="A1" s="181" t="s">
        <v>0</v>
      </c>
      <c r="B1" s="977" t="s">
        <v>249</v>
      </c>
      <c r="C1" s="977"/>
      <c r="D1" s="184" t="s">
        <v>895</v>
      </c>
    </row>
    <row r="2" spans="1:12" x14ac:dyDescent="0.25">
      <c r="A2" s="181">
        <v>3</v>
      </c>
      <c r="B2" s="181" t="s">
        <v>560</v>
      </c>
      <c r="C2" s="182">
        <v>60</v>
      </c>
      <c r="D2" s="184" t="s">
        <v>895</v>
      </c>
      <c r="E2" s="190" t="str">
        <f ca="1">INDEX(TBLStructure[Number],MATCH(C2,TBLStructure[Model Reference],0))&amp;"."&amp;INDEX(TBLStructure[Sub Number],MATCH(C2,TBLStructure[Model Reference],0))&amp;" "&amp;INDEX(TBLStructure[Sub-category],MATCH(C2,TBLStructure[Model Reference],0))</f>
        <v>3.2 Non-Financial Assets</v>
      </c>
      <c r="F2" s="190"/>
      <c r="G2" s="190"/>
      <c r="H2" s="190"/>
      <c r="I2" s="190"/>
      <c r="J2" s="190"/>
      <c r="K2" s="190"/>
      <c r="L2" s="190"/>
    </row>
    <row r="3" spans="1:12" ht="4.3499999999999996" customHeight="1" x14ac:dyDescent="0.25">
      <c r="A3" s="181">
        <v>3</v>
      </c>
      <c r="E3" s="176"/>
      <c r="F3" s="200"/>
      <c r="G3" s="201"/>
    </row>
    <row r="4" spans="1:12" ht="13.8" x14ac:dyDescent="0.25">
      <c r="A4" s="181">
        <v>3</v>
      </c>
      <c r="B4" s="1" t="s">
        <v>250</v>
      </c>
      <c r="C4" s="195">
        <v>60</v>
      </c>
      <c r="E4" s="349" t="str">
        <f ca="1">INDEX(TBLStructure[Full Note Title],MATCH(C4,TBLStructure[Model Reference],0))</f>
        <v>3.2A: Reconciliation of the opening and closing balances of property, plant and equipment and intangibles</v>
      </c>
      <c r="F4" s="350"/>
      <c r="G4" s="350"/>
      <c r="H4" s="350"/>
      <c r="I4" s="350"/>
      <c r="J4" s="350"/>
      <c r="K4" s="350"/>
      <c r="L4" s="196"/>
    </row>
    <row r="5" spans="1:12" ht="4.3499999999999996" customHeight="1" x14ac:dyDescent="0.25">
      <c r="A5" s="181">
        <v>1</v>
      </c>
      <c r="E5" s="351"/>
      <c r="F5" s="351"/>
      <c r="G5" s="351"/>
      <c r="H5" s="351"/>
      <c r="I5" s="351"/>
      <c r="J5" s="351"/>
      <c r="K5" s="196"/>
      <c r="L5" s="196"/>
    </row>
    <row r="6" spans="1:12" x14ac:dyDescent="0.25">
      <c r="A6" s="181">
        <v>1</v>
      </c>
      <c r="E6" s="912" t="s">
        <v>896</v>
      </c>
      <c r="F6" s="351"/>
      <c r="G6" s="351"/>
      <c r="H6" s="351"/>
      <c r="I6" s="351"/>
      <c r="J6" s="351"/>
      <c r="K6" s="196"/>
      <c r="L6" s="196"/>
    </row>
    <row r="7" spans="1:12" ht="37.200000000000003" customHeight="1" x14ac:dyDescent="0.25">
      <c r="A7" s="181">
        <v>3</v>
      </c>
      <c r="D7" s="177" t="s">
        <v>897</v>
      </c>
      <c r="E7" s="316"/>
      <c r="F7" s="338" t="s">
        <v>319</v>
      </c>
      <c r="G7" s="338" t="s">
        <v>320</v>
      </c>
      <c r="H7" s="338" t="s">
        <v>898</v>
      </c>
      <c r="I7" s="338" t="s">
        <v>322</v>
      </c>
      <c r="J7" s="338" t="s">
        <v>899</v>
      </c>
      <c r="K7" s="338" t="s">
        <v>900</v>
      </c>
      <c r="L7" s="338" t="s">
        <v>837</v>
      </c>
    </row>
    <row r="8" spans="1:12" x14ac:dyDescent="0.25">
      <c r="A8" s="181">
        <v>3</v>
      </c>
      <c r="E8" s="318"/>
      <c r="F8" s="330" t="s">
        <v>309</v>
      </c>
      <c r="G8" s="330" t="s">
        <v>309</v>
      </c>
      <c r="H8" s="330" t="s">
        <v>309</v>
      </c>
      <c r="I8" s="330" t="s">
        <v>309</v>
      </c>
      <c r="J8" s="330" t="s">
        <v>309</v>
      </c>
      <c r="K8" s="330" t="s">
        <v>309</v>
      </c>
      <c r="L8" s="330" t="s">
        <v>309</v>
      </c>
    </row>
    <row r="9" spans="1:12" ht="12" customHeight="1" x14ac:dyDescent="0.25">
      <c r="A9" s="181">
        <v>3</v>
      </c>
      <c r="E9" s="207" t="str">
        <f>"As at 1 July "&amp;Contents!$F$4</f>
        <v>As at 1 July 20X1</v>
      </c>
      <c r="F9" s="32"/>
      <c r="G9" s="32"/>
      <c r="H9" s="32"/>
      <c r="I9" s="32"/>
      <c r="J9" s="32"/>
      <c r="K9" s="32"/>
      <c r="L9" s="32"/>
    </row>
    <row r="10" spans="1:12" ht="12" customHeight="1" x14ac:dyDescent="0.25">
      <c r="A10" s="181">
        <v>3</v>
      </c>
      <c r="D10" s="1004" t="s">
        <v>901</v>
      </c>
      <c r="E10" s="183" t="s">
        <v>902</v>
      </c>
      <c r="F10" s="32">
        <f t="shared" ref="F10:H11" si="0">F134</f>
        <v>0</v>
      </c>
      <c r="G10" s="32">
        <f t="shared" si="0"/>
        <v>0</v>
      </c>
      <c r="H10" s="32">
        <f t="shared" si="0"/>
        <v>0</v>
      </c>
      <c r="I10" s="32">
        <f>K134</f>
        <v>0</v>
      </c>
      <c r="J10" s="32">
        <f>I134</f>
        <v>0</v>
      </c>
      <c r="K10" s="32">
        <f>J134</f>
        <v>0</v>
      </c>
      <c r="L10" s="32">
        <f>L134</f>
        <v>0</v>
      </c>
    </row>
    <row r="11" spans="1:12" ht="12" customHeight="1" x14ac:dyDescent="0.25">
      <c r="A11" s="181">
        <v>3</v>
      </c>
      <c r="D11" s="1004"/>
      <c r="E11" s="184" t="s">
        <v>903</v>
      </c>
      <c r="F11" s="32">
        <f t="shared" si="0"/>
        <v>0</v>
      </c>
      <c r="G11" s="32">
        <f t="shared" si="0"/>
        <v>0</v>
      </c>
      <c r="H11" s="32">
        <f t="shared" si="0"/>
        <v>0</v>
      </c>
      <c r="I11" s="32">
        <f>K135</f>
        <v>0</v>
      </c>
      <c r="J11" s="32">
        <f>I135</f>
        <v>0</v>
      </c>
      <c r="K11" s="32">
        <f>J135</f>
        <v>0</v>
      </c>
      <c r="L11" s="32">
        <f>L135</f>
        <v>0</v>
      </c>
    </row>
    <row r="12" spans="1:12" ht="12" customHeight="1" x14ac:dyDescent="0.25">
      <c r="A12" s="181">
        <v>3</v>
      </c>
      <c r="D12" s="217"/>
      <c r="E12" s="321" t="str">
        <f>"Total as at 1 July "&amp;Contents!$F$4</f>
        <v>Total as at 1 July 20X1</v>
      </c>
      <c r="F12" s="67">
        <f t="shared" ref="F12:L12" si="1">SUM(F10:F11)</f>
        <v>0</v>
      </c>
      <c r="G12" s="67">
        <f t="shared" si="1"/>
        <v>0</v>
      </c>
      <c r="H12" s="67">
        <f t="shared" si="1"/>
        <v>0</v>
      </c>
      <c r="I12" s="67">
        <f t="shared" si="1"/>
        <v>0</v>
      </c>
      <c r="J12" s="67">
        <f t="shared" si="1"/>
        <v>0</v>
      </c>
      <c r="K12" s="67">
        <f t="shared" si="1"/>
        <v>0</v>
      </c>
      <c r="L12" s="67">
        <f t="shared" si="1"/>
        <v>0</v>
      </c>
    </row>
    <row r="13" spans="1:12" ht="12" customHeight="1" x14ac:dyDescent="0.25">
      <c r="D13" s="353"/>
      <c r="E13" s="203" t="s">
        <v>904</v>
      </c>
      <c r="F13" s="354">
        <v>0</v>
      </c>
      <c r="G13" s="354">
        <v>0</v>
      </c>
      <c r="H13" s="354">
        <v>0</v>
      </c>
      <c r="I13" s="354">
        <v>0</v>
      </c>
      <c r="J13" s="354">
        <v>0</v>
      </c>
      <c r="K13" s="354">
        <v>0</v>
      </c>
      <c r="L13" s="205">
        <f>SUM(F13:K13)</f>
        <v>0</v>
      </c>
    </row>
    <row r="14" spans="1:12" ht="12" customHeight="1" x14ac:dyDescent="0.25">
      <c r="D14" s="353"/>
      <c r="E14" s="321" t="str">
        <f>"Adjusted total as at 1 July "&amp;Contents!$F$4</f>
        <v>Adjusted total as at 1 July 20X1</v>
      </c>
      <c r="F14" s="67">
        <f t="shared" ref="F14:L14" si="2">F12+F13</f>
        <v>0</v>
      </c>
      <c r="G14" s="67">
        <f t="shared" si="2"/>
        <v>0</v>
      </c>
      <c r="H14" s="67">
        <f t="shared" si="2"/>
        <v>0</v>
      </c>
      <c r="I14" s="67">
        <f t="shared" si="2"/>
        <v>0</v>
      </c>
      <c r="J14" s="67">
        <f t="shared" si="2"/>
        <v>0</v>
      </c>
      <c r="K14" s="67">
        <f t="shared" si="2"/>
        <v>0</v>
      </c>
      <c r="L14" s="67">
        <f t="shared" si="2"/>
        <v>0</v>
      </c>
    </row>
    <row r="15" spans="1:12" ht="13.95" customHeight="1" x14ac:dyDescent="0.25">
      <c r="A15" s="181">
        <v>3</v>
      </c>
      <c r="D15" s="928" t="s">
        <v>905</v>
      </c>
      <c r="E15" s="217" t="s">
        <v>906</v>
      </c>
      <c r="F15" s="32"/>
      <c r="G15" s="32"/>
      <c r="H15" s="32"/>
      <c r="I15" s="32"/>
      <c r="J15" s="32"/>
      <c r="K15" s="32"/>
      <c r="L15" s="32"/>
    </row>
    <row r="16" spans="1:12" ht="12" customHeight="1" x14ac:dyDescent="0.25">
      <c r="A16" s="181">
        <v>3</v>
      </c>
      <c r="D16" s="928"/>
      <c r="E16" s="355" t="s">
        <v>907</v>
      </c>
      <c r="F16" s="32">
        <v>0</v>
      </c>
      <c r="G16" s="32">
        <v>0</v>
      </c>
      <c r="H16" s="32">
        <v>0</v>
      </c>
      <c r="I16" s="32">
        <v>0</v>
      </c>
      <c r="J16" s="32">
        <v>0</v>
      </c>
      <c r="K16" s="32">
        <v>0</v>
      </c>
      <c r="L16" s="32">
        <f t="shared" ref="L16:L35" si="3">SUM(F16:K16)</f>
        <v>0</v>
      </c>
    </row>
    <row r="17" spans="1:12" ht="12" customHeight="1" x14ac:dyDescent="0.25">
      <c r="A17" s="181">
        <v>3</v>
      </c>
      <c r="D17" s="217"/>
      <c r="E17" s="355" t="s">
        <v>908</v>
      </c>
      <c r="F17" s="32">
        <v>0</v>
      </c>
      <c r="G17" s="32">
        <v>0</v>
      </c>
      <c r="H17" s="32">
        <v>0</v>
      </c>
      <c r="I17" s="32">
        <v>0</v>
      </c>
      <c r="J17" s="32">
        <v>0</v>
      </c>
      <c r="K17" s="32">
        <v>0</v>
      </c>
      <c r="L17" s="32">
        <f t="shared" si="3"/>
        <v>0</v>
      </c>
    </row>
    <row r="18" spans="1:12" ht="12" customHeight="1" x14ac:dyDescent="0.25">
      <c r="A18" s="181">
        <v>3</v>
      </c>
      <c r="D18" s="217" t="s">
        <v>909</v>
      </c>
      <c r="E18" s="355" t="s">
        <v>910</v>
      </c>
      <c r="F18" s="32">
        <v>0</v>
      </c>
      <c r="G18" s="32">
        <v>0</v>
      </c>
      <c r="H18" s="32">
        <v>0</v>
      </c>
      <c r="I18" s="32">
        <v>0</v>
      </c>
      <c r="J18" s="32">
        <v>0</v>
      </c>
      <c r="K18" s="32">
        <v>0</v>
      </c>
      <c r="L18" s="32">
        <f t="shared" si="3"/>
        <v>0</v>
      </c>
    </row>
    <row r="19" spans="1:12" ht="12" customHeight="1" x14ac:dyDescent="0.25">
      <c r="A19" s="181">
        <v>3</v>
      </c>
      <c r="D19" s="217"/>
      <c r="E19" s="355" t="s">
        <v>911</v>
      </c>
      <c r="F19" s="32">
        <v>0</v>
      </c>
      <c r="G19" s="32">
        <v>0</v>
      </c>
      <c r="H19" s="32">
        <v>0</v>
      </c>
      <c r="I19" s="32">
        <v>0</v>
      </c>
      <c r="J19" s="32">
        <v>0</v>
      </c>
      <c r="K19" s="32">
        <v>0</v>
      </c>
      <c r="L19" s="32">
        <f t="shared" si="3"/>
        <v>0</v>
      </c>
    </row>
    <row r="20" spans="1:12" ht="12" customHeight="1" x14ac:dyDescent="0.25">
      <c r="A20" s="181">
        <v>3</v>
      </c>
      <c r="D20" s="217" t="s">
        <v>912</v>
      </c>
      <c r="E20" s="355" t="s">
        <v>913</v>
      </c>
      <c r="F20" s="32">
        <v>0</v>
      </c>
      <c r="G20" s="32">
        <v>0</v>
      </c>
      <c r="H20" s="32">
        <v>0</v>
      </c>
      <c r="I20" s="32">
        <v>0</v>
      </c>
      <c r="J20" s="32">
        <v>0</v>
      </c>
      <c r="K20" s="32">
        <v>0</v>
      </c>
      <c r="L20" s="32">
        <f t="shared" si="3"/>
        <v>0</v>
      </c>
    </row>
    <row r="21" spans="1:12" ht="22.8" x14ac:dyDescent="0.25">
      <c r="A21" s="181">
        <v>3</v>
      </c>
      <c r="D21" s="177" t="s">
        <v>914</v>
      </c>
      <c r="E21" s="177" t="s">
        <v>915</v>
      </c>
      <c r="F21" s="32">
        <v>0</v>
      </c>
      <c r="G21" s="32">
        <v>0</v>
      </c>
      <c r="H21" s="32">
        <v>0</v>
      </c>
      <c r="I21" s="32">
        <v>0</v>
      </c>
      <c r="J21" s="32">
        <v>0</v>
      </c>
      <c r="K21" s="32">
        <v>0</v>
      </c>
      <c r="L21" s="32">
        <f t="shared" si="3"/>
        <v>0</v>
      </c>
    </row>
    <row r="22" spans="1:12" ht="22.8" x14ac:dyDescent="0.25">
      <c r="A22" s="181">
        <v>3</v>
      </c>
      <c r="D22" s="326" t="s">
        <v>916</v>
      </c>
      <c r="E22" s="177" t="s">
        <v>917</v>
      </c>
      <c r="F22" s="32">
        <v>0</v>
      </c>
      <c r="G22" s="32">
        <v>0</v>
      </c>
      <c r="H22" s="32">
        <v>0</v>
      </c>
      <c r="I22" s="32">
        <v>0</v>
      </c>
      <c r="J22" s="32">
        <v>0</v>
      </c>
      <c r="K22" s="32">
        <v>0</v>
      </c>
      <c r="L22" s="32">
        <f t="shared" si="3"/>
        <v>0</v>
      </c>
    </row>
    <row r="23" spans="1:12" ht="12" customHeight="1" x14ac:dyDescent="0.25">
      <c r="A23" s="181">
        <v>3</v>
      </c>
      <c r="D23" s="217" t="s">
        <v>918</v>
      </c>
      <c r="E23" s="177" t="s">
        <v>919</v>
      </c>
      <c r="F23" s="32">
        <v>0</v>
      </c>
      <c r="G23" s="32">
        <v>0</v>
      </c>
      <c r="H23" s="32">
        <v>0</v>
      </c>
      <c r="I23" s="32">
        <v>0</v>
      </c>
      <c r="J23" s="32">
        <v>0</v>
      </c>
      <c r="K23" s="32">
        <v>0</v>
      </c>
      <c r="L23" s="32">
        <f t="shared" si="3"/>
        <v>0</v>
      </c>
    </row>
    <row r="24" spans="1:12" ht="22.8" x14ac:dyDescent="0.25">
      <c r="A24" s="181">
        <v>3</v>
      </c>
      <c r="D24" s="177" t="s">
        <v>920</v>
      </c>
      <c r="E24" s="177" t="s">
        <v>921</v>
      </c>
      <c r="F24" s="32">
        <v>0</v>
      </c>
      <c r="G24" s="32">
        <v>0</v>
      </c>
      <c r="H24" s="32">
        <v>0</v>
      </c>
      <c r="I24" s="32">
        <v>0</v>
      </c>
      <c r="J24" s="32">
        <v>0</v>
      </c>
      <c r="K24" s="32">
        <v>0</v>
      </c>
      <c r="L24" s="32">
        <f t="shared" si="3"/>
        <v>0</v>
      </c>
    </row>
    <row r="25" spans="1:12" x14ac:dyDescent="0.25">
      <c r="A25" s="181">
        <v>3</v>
      </c>
      <c r="D25" s="217" t="s">
        <v>916</v>
      </c>
      <c r="E25" s="217" t="s">
        <v>922</v>
      </c>
      <c r="F25" s="32">
        <v>0</v>
      </c>
      <c r="G25" s="32">
        <v>0</v>
      </c>
      <c r="H25" s="32">
        <v>0</v>
      </c>
      <c r="I25" s="32">
        <v>0</v>
      </c>
      <c r="J25" s="32">
        <v>0</v>
      </c>
      <c r="K25" s="32">
        <v>0</v>
      </c>
      <c r="L25" s="32">
        <f t="shared" si="3"/>
        <v>0</v>
      </c>
    </row>
    <row r="26" spans="1:12" ht="22.8" x14ac:dyDescent="0.25">
      <c r="A26" s="181">
        <v>3</v>
      </c>
      <c r="D26" s="177" t="s">
        <v>923</v>
      </c>
      <c r="E26" s="177" t="s">
        <v>924</v>
      </c>
      <c r="F26" s="32">
        <v>0</v>
      </c>
      <c r="G26" s="32">
        <v>0</v>
      </c>
      <c r="H26" s="32">
        <v>0</v>
      </c>
      <c r="I26" s="32">
        <v>0</v>
      </c>
      <c r="J26" s="32">
        <v>0</v>
      </c>
      <c r="K26" s="32">
        <v>0</v>
      </c>
      <c r="L26" s="32">
        <f t="shared" si="3"/>
        <v>0</v>
      </c>
    </row>
    <row r="27" spans="1:12" ht="12" customHeight="1" x14ac:dyDescent="0.25">
      <c r="A27" s="181">
        <v>3</v>
      </c>
      <c r="D27" s="217" t="s">
        <v>925</v>
      </c>
      <c r="E27" s="177" t="s">
        <v>926</v>
      </c>
      <c r="F27" s="32">
        <v>0</v>
      </c>
      <c r="G27" s="32">
        <v>0</v>
      </c>
      <c r="H27" s="32">
        <v>0</v>
      </c>
      <c r="I27" s="32">
        <v>0</v>
      </c>
      <c r="J27" s="32">
        <v>0</v>
      </c>
      <c r="K27" s="32">
        <v>0</v>
      </c>
      <c r="L27" s="32">
        <f t="shared" si="3"/>
        <v>0</v>
      </c>
    </row>
    <row r="28" spans="1:12" ht="22.8" x14ac:dyDescent="0.25">
      <c r="A28" s="181">
        <v>3</v>
      </c>
      <c r="D28" s="177" t="s">
        <v>927</v>
      </c>
      <c r="E28" s="177" t="s">
        <v>257</v>
      </c>
      <c r="F28" s="32">
        <v>0</v>
      </c>
      <c r="G28" s="32">
        <v>0</v>
      </c>
      <c r="H28" s="32">
        <v>0</v>
      </c>
      <c r="I28" s="32">
        <v>0</v>
      </c>
      <c r="J28" s="32">
        <v>0</v>
      </c>
      <c r="K28" s="32">
        <v>0</v>
      </c>
      <c r="L28" s="32">
        <f t="shared" si="3"/>
        <v>0</v>
      </c>
    </row>
    <row r="29" spans="1:12" ht="12" customHeight="1" x14ac:dyDescent="0.25">
      <c r="D29" s="217" t="s">
        <v>928</v>
      </c>
      <c r="E29" s="177" t="s">
        <v>929</v>
      </c>
      <c r="F29" s="32">
        <v>0</v>
      </c>
      <c r="G29" s="32">
        <v>0</v>
      </c>
      <c r="H29" s="32">
        <v>0</v>
      </c>
      <c r="I29" s="32">
        <v>0</v>
      </c>
      <c r="J29" s="32">
        <v>0</v>
      </c>
      <c r="K29" s="32">
        <v>0</v>
      </c>
      <c r="L29" s="32">
        <f t="shared" si="3"/>
        <v>0</v>
      </c>
    </row>
    <row r="30" spans="1:12" ht="12" customHeight="1" x14ac:dyDescent="0.25">
      <c r="A30" s="181">
        <v>3</v>
      </c>
      <c r="D30" s="928" t="s">
        <v>930</v>
      </c>
      <c r="E30" s="177" t="s">
        <v>931</v>
      </c>
      <c r="F30" s="32"/>
      <c r="G30" s="32"/>
      <c r="H30" s="32"/>
      <c r="I30" s="32"/>
      <c r="J30" s="32"/>
      <c r="K30" s="32"/>
      <c r="L30" s="32">
        <f t="shared" si="3"/>
        <v>0</v>
      </c>
    </row>
    <row r="31" spans="1:12" ht="12" customHeight="1" x14ac:dyDescent="0.25">
      <c r="A31" s="181">
        <v>3</v>
      </c>
      <c r="D31" s="928"/>
      <c r="E31" s="199" t="s">
        <v>892</v>
      </c>
      <c r="F31" s="32">
        <v>0</v>
      </c>
      <c r="G31" s="32">
        <v>0</v>
      </c>
      <c r="H31" s="32">
        <v>0</v>
      </c>
      <c r="I31" s="32">
        <v>0</v>
      </c>
      <c r="J31" s="32">
        <v>0</v>
      </c>
      <c r="K31" s="32">
        <v>0</v>
      </c>
      <c r="L31" s="32">
        <f t="shared" si="3"/>
        <v>0</v>
      </c>
    </row>
    <row r="32" spans="1:12" ht="12" customHeight="1" x14ac:dyDescent="0.25">
      <c r="A32" s="181">
        <v>3</v>
      </c>
      <c r="D32" s="217" t="s">
        <v>916</v>
      </c>
      <c r="E32" s="177" t="s">
        <v>932</v>
      </c>
      <c r="F32" s="32">
        <v>0</v>
      </c>
      <c r="G32" s="32">
        <v>0</v>
      </c>
      <c r="H32" s="32">
        <v>0</v>
      </c>
      <c r="I32" s="32">
        <v>0</v>
      </c>
      <c r="J32" s="32">
        <v>0</v>
      </c>
      <c r="K32" s="32">
        <v>0</v>
      </c>
      <c r="L32" s="32">
        <f t="shared" si="3"/>
        <v>0</v>
      </c>
    </row>
    <row r="33" spans="1:12" ht="12" customHeight="1" x14ac:dyDescent="0.25">
      <c r="A33" s="181">
        <v>3</v>
      </c>
      <c r="D33" s="217" t="s">
        <v>933</v>
      </c>
      <c r="E33" s="177" t="s">
        <v>934</v>
      </c>
      <c r="F33" s="32"/>
      <c r="G33" s="32"/>
      <c r="H33" s="32"/>
      <c r="I33" s="32"/>
      <c r="J33" s="32"/>
      <c r="K33" s="32"/>
      <c r="L33" s="32">
        <f t="shared" si="3"/>
        <v>0</v>
      </c>
    </row>
    <row r="34" spans="1:12" ht="12" customHeight="1" x14ac:dyDescent="0.25">
      <c r="A34" s="181">
        <v>3</v>
      </c>
      <c r="D34" s="217"/>
      <c r="E34" s="199" t="s">
        <v>935</v>
      </c>
      <c r="F34" s="32">
        <v>0</v>
      </c>
      <c r="G34" s="32">
        <v>0</v>
      </c>
      <c r="H34" s="32">
        <v>0</v>
      </c>
      <c r="I34" s="32">
        <v>0</v>
      </c>
      <c r="J34" s="32">
        <v>0</v>
      </c>
      <c r="K34" s="32">
        <v>0</v>
      </c>
      <c r="L34" s="32">
        <f t="shared" si="3"/>
        <v>0</v>
      </c>
    </row>
    <row r="35" spans="1:12" ht="12" customHeight="1" x14ac:dyDescent="0.25">
      <c r="A35" s="181">
        <v>3</v>
      </c>
      <c r="E35" s="355" t="s">
        <v>408</v>
      </c>
      <c r="F35" s="32">
        <v>0</v>
      </c>
      <c r="G35" s="32">
        <v>0</v>
      </c>
      <c r="H35" s="32">
        <v>0</v>
      </c>
      <c r="I35" s="32">
        <v>0</v>
      </c>
      <c r="J35" s="32">
        <v>0</v>
      </c>
      <c r="K35" s="32">
        <v>0</v>
      </c>
      <c r="L35" s="32">
        <f t="shared" si="3"/>
        <v>0</v>
      </c>
    </row>
    <row r="36" spans="1:12" ht="12" customHeight="1" x14ac:dyDescent="0.25">
      <c r="A36" s="181">
        <v>3</v>
      </c>
      <c r="E36" s="356" t="str">
        <f>"Total as at 30 June "&amp;Contents!F3</f>
        <v>Total as at 30 June 20X2</v>
      </c>
      <c r="F36" s="67">
        <f t="shared" ref="F36:L36" si="4">SUM(F14:F35)</f>
        <v>0</v>
      </c>
      <c r="G36" s="67">
        <f t="shared" si="4"/>
        <v>0</v>
      </c>
      <c r="H36" s="67">
        <f t="shared" si="4"/>
        <v>0</v>
      </c>
      <c r="I36" s="67">
        <f t="shared" si="4"/>
        <v>0</v>
      </c>
      <c r="J36" s="67">
        <f t="shared" si="4"/>
        <v>0</v>
      </c>
      <c r="K36" s="67">
        <f t="shared" si="4"/>
        <v>0</v>
      </c>
      <c r="L36" s="67">
        <f t="shared" si="4"/>
        <v>0</v>
      </c>
    </row>
    <row r="37" spans="1:12" ht="37.200000000000003" customHeight="1" x14ac:dyDescent="0.25">
      <c r="A37" s="181">
        <v>3</v>
      </c>
      <c r="D37" s="177"/>
      <c r="E37" s="316"/>
      <c r="F37" s="338" t="s">
        <v>319</v>
      </c>
      <c r="G37" s="338" t="s">
        <v>320</v>
      </c>
      <c r="H37" s="338" t="s">
        <v>898</v>
      </c>
      <c r="I37" s="338" t="s">
        <v>322</v>
      </c>
      <c r="J37" s="338" t="s">
        <v>899</v>
      </c>
      <c r="K37" s="338" t="s">
        <v>900</v>
      </c>
      <c r="L37" s="338" t="s">
        <v>837</v>
      </c>
    </row>
    <row r="38" spans="1:12" x14ac:dyDescent="0.25">
      <c r="A38" s="181">
        <v>3</v>
      </c>
      <c r="E38" s="318"/>
      <c r="F38" s="330" t="s">
        <v>309</v>
      </c>
      <c r="G38" s="330" t="s">
        <v>309</v>
      </c>
      <c r="H38" s="330" t="s">
        <v>309</v>
      </c>
      <c r="I38" s="330" t="s">
        <v>309</v>
      </c>
      <c r="J38" s="330" t="s">
        <v>309</v>
      </c>
      <c r="K38" s="330" t="s">
        <v>309</v>
      </c>
      <c r="L38" s="330" t="s">
        <v>309</v>
      </c>
    </row>
    <row r="39" spans="1:12" ht="13.5" customHeight="1" x14ac:dyDescent="0.25">
      <c r="A39" s="181">
        <v>3</v>
      </c>
      <c r="E39" s="357"/>
      <c r="F39" s="32"/>
      <c r="G39" s="32"/>
      <c r="H39" s="32"/>
      <c r="I39" s="32"/>
      <c r="J39" s="32"/>
      <c r="K39" s="32"/>
      <c r="L39" s="32"/>
    </row>
    <row r="40" spans="1:12" ht="12" customHeight="1" x14ac:dyDescent="0.25">
      <c r="A40" s="181">
        <v>3</v>
      </c>
      <c r="E40" s="358" t="str">
        <f>"Total as at 30 June "&amp;Contents!F3&amp;" represented by"</f>
        <v>Total as at 30 June 20X2 represented by</v>
      </c>
      <c r="F40" s="32"/>
      <c r="G40" s="32"/>
      <c r="H40" s="32"/>
      <c r="I40" s="32"/>
      <c r="J40" s="32"/>
      <c r="K40" s="32"/>
      <c r="L40" s="32"/>
    </row>
    <row r="41" spans="1:12" ht="12" customHeight="1" x14ac:dyDescent="0.25">
      <c r="A41" s="181">
        <v>3</v>
      </c>
      <c r="D41" s="184" t="s">
        <v>901</v>
      </c>
      <c r="E41" s="183" t="s">
        <v>902</v>
      </c>
      <c r="F41" s="32">
        <v>0</v>
      </c>
      <c r="G41" s="32">
        <v>0</v>
      </c>
      <c r="H41" s="32">
        <v>0</v>
      </c>
      <c r="I41" s="32">
        <v>0</v>
      </c>
      <c r="J41" s="32">
        <v>0</v>
      </c>
      <c r="K41" s="32">
        <v>0</v>
      </c>
      <c r="L41" s="32">
        <f>SUM(F41:K41)</f>
        <v>0</v>
      </c>
    </row>
    <row r="42" spans="1:12" ht="12" customHeight="1" x14ac:dyDescent="0.25">
      <c r="A42" s="181">
        <v>3</v>
      </c>
      <c r="D42" s="184" t="s">
        <v>901</v>
      </c>
      <c r="E42" s="183" t="s">
        <v>903</v>
      </c>
      <c r="F42" s="32">
        <v>0</v>
      </c>
      <c r="G42" s="32">
        <v>0</v>
      </c>
      <c r="H42" s="32">
        <v>0</v>
      </c>
      <c r="I42" s="32">
        <v>0</v>
      </c>
      <c r="J42" s="32">
        <v>0</v>
      </c>
      <c r="K42" s="32">
        <v>0</v>
      </c>
      <c r="L42" s="32">
        <f>SUM(F42:K42)</f>
        <v>0</v>
      </c>
    </row>
    <row r="43" spans="1:12" ht="12" customHeight="1" x14ac:dyDescent="0.25">
      <c r="A43" s="181">
        <v>3</v>
      </c>
      <c r="E43" s="359" t="str">
        <f>"Total as at 30 June "&amp;Contents!F3</f>
        <v>Total as at 30 June 20X2</v>
      </c>
      <c r="F43" s="67">
        <f t="shared" ref="F43:L43" si="5">SUM(F40:F42)</f>
        <v>0</v>
      </c>
      <c r="G43" s="67">
        <f t="shared" si="5"/>
        <v>0</v>
      </c>
      <c r="H43" s="67">
        <f t="shared" si="5"/>
        <v>0</v>
      </c>
      <c r="I43" s="67">
        <f t="shared" si="5"/>
        <v>0</v>
      </c>
      <c r="J43" s="67">
        <f t="shared" si="5"/>
        <v>0</v>
      </c>
      <c r="K43" s="67">
        <f t="shared" si="5"/>
        <v>0</v>
      </c>
      <c r="L43" s="67">
        <f t="shared" si="5"/>
        <v>0</v>
      </c>
    </row>
    <row r="44" spans="1:12" ht="5.4" customHeight="1" x14ac:dyDescent="0.25">
      <c r="E44" s="358"/>
      <c r="F44" s="215"/>
      <c r="G44" s="215"/>
      <c r="H44" s="215"/>
      <c r="I44" s="215"/>
      <c r="J44" s="215"/>
      <c r="K44" s="215"/>
      <c r="L44" s="215"/>
    </row>
    <row r="45" spans="1:12" ht="12" customHeight="1" x14ac:dyDescent="0.25">
      <c r="A45" s="181">
        <v>3</v>
      </c>
      <c r="D45" s="184" t="s">
        <v>936</v>
      </c>
      <c r="E45" s="360" t="s">
        <v>937</v>
      </c>
      <c r="F45" s="67">
        <v>0</v>
      </c>
      <c r="G45" s="67">
        <v>0</v>
      </c>
      <c r="H45" s="67">
        <v>0</v>
      </c>
      <c r="I45" s="67">
        <v>0</v>
      </c>
      <c r="J45" s="67">
        <v>0</v>
      </c>
      <c r="K45" s="67">
        <v>0</v>
      </c>
      <c r="L45" s="67">
        <f>SUM(F45:K45)</f>
        <v>0</v>
      </c>
    </row>
    <row r="46" spans="1:12" ht="5.4" customHeight="1" x14ac:dyDescent="0.25">
      <c r="E46" s="358"/>
      <c r="F46" s="215"/>
      <c r="G46" s="215"/>
      <c r="H46" s="215"/>
      <c r="I46" s="215"/>
      <c r="J46" s="215"/>
      <c r="K46" s="215"/>
      <c r="L46" s="215"/>
    </row>
    <row r="47" spans="1:12" ht="12" customHeight="1" x14ac:dyDescent="0.25">
      <c r="A47" s="181">
        <v>3</v>
      </c>
      <c r="D47" s="361" t="s">
        <v>938</v>
      </c>
      <c r="E47" s="362" t="s">
        <v>939</v>
      </c>
      <c r="F47" s="363">
        <v>0</v>
      </c>
      <c r="G47" s="363">
        <v>0</v>
      </c>
      <c r="H47" s="363">
        <v>0</v>
      </c>
      <c r="I47" s="363">
        <v>0</v>
      </c>
      <c r="J47" s="363">
        <v>0</v>
      </c>
      <c r="K47" s="363">
        <v>0</v>
      </c>
      <c r="L47" s="363">
        <f>SUM(F47:K47)</f>
        <v>0</v>
      </c>
    </row>
    <row r="48" spans="1:12" ht="14.7" customHeight="1" x14ac:dyDescent="0.25">
      <c r="A48" s="181">
        <v>3</v>
      </c>
      <c r="E48" s="357"/>
      <c r="F48" s="32"/>
      <c r="G48" s="32"/>
      <c r="H48" s="32"/>
      <c r="I48" s="32"/>
      <c r="J48" s="32"/>
      <c r="K48" s="32"/>
      <c r="L48" s="32"/>
    </row>
    <row r="49" spans="1:12" ht="15" customHeight="1" x14ac:dyDescent="0.25">
      <c r="A49" s="181">
        <v>3</v>
      </c>
      <c r="D49" s="364"/>
      <c r="E49" s="982" t="s">
        <v>940</v>
      </c>
      <c r="F49" s="982"/>
      <c r="G49" s="982"/>
      <c r="H49" s="982"/>
      <c r="I49" s="982"/>
      <c r="J49" s="982"/>
      <c r="K49" s="982"/>
      <c r="L49" s="982"/>
    </row>
    <row r="50" spans="1:12" ht="25.5" customHeight="1" x14ac:dyDescent="0.25">
      <c r="A50" s="181">
        <v>3</v>
      </c>
      <c r="D50" s="364"/>
      <c r="E50" s="1003" t="s">
        <v>941</v>
      </c>
      <c r="F50" s="1003"/>
      <c r="G50" s="1003"/>
      <c r="H50" s="1003"/>
      <c r="I50" s="1003"/>
      <c r="J50" s="1003"/>
      <c r="K50" s="1003"/>
      <c r="L50" s="1003"/>
    </row>
    <row r="51" spans="1:12" ht="15" customHeight="1" x14ac:dyDescent="0.25">
      <c r="A51" s="181">
        <v>3</v>
      </c>
      <c r="E51" s="1003" t="s">
        <v>942</v>
      </c>
      <c r="F51" s="1003"/>
      <c r="G51" s="1003"/>
      <c r="H51" s="1003"/>
      <c r="I51" s="1003"/>
      <c r="J51" s="1003"/>
      <c r="K51" s="1003"/>
      <c r="L51" s="1003"/>
    </row>
    <row r="52" spans="1:12" ht="15" customHeight="1" x14ac:dyDescent="0.25">
      <c r="A52" s="181">
        <v>1</v>
      </c>
      <c r="D52" s="183"/>
      <c r="E52" s="1003" t="s">
        <v>943</v>
      </c>
      <c r="F52" s="1003"/>
      <c r="G52" s="1003"/>
      <c r="H52" s="1003"/>
      <c r="I52" s="1003"/>
      <c r="J52" s="1003"/>
      <c r="K52" s="1003"/>
      <c r="L52" s="1003"/>
    </row>
    <row r="53" spans="1:12" ht="6" hidden="1" customHeight="1" x14ac:dyDescent="0.25">
      <c r="A53" s="181">
        <v>1</v>
      </c>
      <c r="D53" s="228"/>
      <c r="E53" s="365"/>
      <c r="F53" s="365"/>
      <c r="G53" s="365"/>
      <c r="H53" s="290"/>
      <c r="I53" s="290"/>
      <c r="J53" s="290"/>
      <c r="K53" s="290"/>
      <c r="L53" s="290"/>
    </row>
    <row r="54" spans="1:12" ht="6" hidden="1" customHeight="1" x14ac:dyDescent="0.25">
      <c r="A54" s="181">
        <v>3</v>
      </c>
      <c r="D54" s="183"/>
      <c r="E54" s="50"/>
      <c r="F54" s="50"/>
      <c r="G54" s="50"/>
      <c r="H54" s="177"/>
      <c r="I54" s="177"/>
      <c r="J54" s="177"/>
      <c r="K54" s="177"/>
      <c r="L54" s="177"/>
    </row>
    <row r="55" spans="1:12" ht="15" customHeight="1" x14ac:dyDescent="0.25">
      <c r="A55" s="181">
        <v>3</v>
      </c>
      <c r="E55" s="928" t="s">
        <v>944</v>
      </c>
      <c r="F55" s="928"/>
      <c r="G55" s="928"/>
      <c r="H55" s="978"/>
      <c r="I55" s="978"/>
      <c r="J55" s="978"/>
      <c r="K55" s="978"/>
      <c r="L55" s="978"/>
    </row>
    <row r="56" spans="1:12" ht="6" customHeight="1" x14ac:dyDescent="0.25">
      <c r="A56" s="181">
        <v>3</v>
      </c>
      <c r="E56" s="50"/>
      <c r="F56" s="50"/>
      <c r="G56" s="50"/>
      <c r="H56" s="177"/>
      <c r="I56" s="177"/>
      <c r="J56" s="177"/>
      <c r="K56" s="177"/>
      <c r="L56" s="177"/>
    </row>
    <row r="57" spans="1:12" x14ac:dyDescent="0.25">
      <c r="A57" s="181">
        <v>3</v>
      </c>
      <c r="D57" s="184" t="s">
        <v>945</v>
      </c>
      <c r="E57" s="1001" t="s">
        <v>946</v>
      </c>
      <c r="F57" s="1001"/>
      <c r="G57" s="1001"/>
      <c r="H57" s="177"/>
      <c r="I57" s="177"/>
      <c r="J57" s="177"/>
      <c r="K57" s="177"/>
      <c r="L57" s="177"/>
    </row>
    <row r="58" spans="1:12" ht="6.6" customHeight="1" x14ac:dyDescent="0.25">
      <c r="A58" s="181">
        <v>3</v>
      </c>
      <c r="E58" s="183"/>
      <c r="F58" s="219"/>
      <c r="G58" s="219"/>
      <c r="H58" s="177"/>
      <c r="I58" s="177"/>
      <c r="J58" s="177"/>
      <c r="K58" s="177"/>
      <c r="L58" s="177"/>
    </row>
    <row r="59" spans="1:12" ht="13.2" customHeight="1" x14ac:dyDescent="0.25">
      <c r="A59" s="181">
        <v>1</v>
      </c>
      <c r="D59" s="184" t="s">
        <v>947</v>
      </c>
      <c r="E59" s="1001" t="s">
        <v>948</v>
      </c>
      <c r="F59" s="1001"/>
      <c r="G59" s="1001"/>
      <c r="H59" s="177"/>
      <c r="I59" s="177"/>
      <c r="J59" s="177"/>
      <c r="K59" s="177"/>
      <c r="L59" s="177"/>
    </row>
    <row r="60" spans="1:12" ht="6.6" customHeight="1" x14ac:dyDescent="0.25">
      <c r="A60" s="181">
        <v>1</v>
      </c>
      <c r="E60" s="183"/>
      <c r="F60" s="219"/>
      <c r="G60" s="219"/>
      <c r="H60" s="177"/>
      <c r="I60" s="177"/>
      <c r="J60" s="177"/>
      <c r="K60" s="177"/>
      <c r="L60" s="177"/>
    </row>
    <row r="61" spans="1:12" x14ac:dyDescent="0.25">
      <c r="A61" s="181">
        <v>3</v>
      </c>
      <c r="E61" s="184" t="s">
        <v>949</v>
      </c>
      <c r="H61" s="177"/>
      <c r="I61" s="177"/>
      <c r="J61" s="177"/>
      <c r="K61" s="177"/>
      <c r="L61" s="177"/>
    </row>
    <row r="62" spans="1:12" ht="6" customHeight="1" x14ac:dyDescent="0.25">
      <c r="A62" s="181">
        <v>3</v>
      </c>
      <c r="E62" s="177"/>
      <c r="F62" s="177"/>
      <c r="G62" s="177"/>
      <c r="H62" s="177"/>
      <c r="I62" s="177"/>
      <c r="J62" s="177"/>
      <c r="K62" s="177"/>
      <c r="L62" s="177"/>
    </row>
    <row r="63" spans="1:12" ht="6" customHeight="1" x14ac:dyDescent="0.25">
      <c r="A63" s="181">
        <v>1</v>
      </c>
      <c r="E63" s="50"/>
      <c r="F63" s="50"/>
      <c r="G63" s="50"/>
      <c r="H63" s="177"/>
    </row>
    <row r="64" spans="1:12" ht="13.2" customHeight="1" x14ac:dyDescent="0.25">
      <c r="A64" s="181">
        <v>3</v>
      </c>
      <c r="D64" s="184" t="s">
        <v>950</v>
      </c>
      <c r="E64" s="208" t="s">
        <v>951</v>
      </c>
      <c r="F64" s="50"/>
      <c r="G64" s="50"/>
      <c r="H64" s="177"/>
    </row>
    <row r="65" spans="1:12" ht="23.7" customHeight="1" x14ac:dyDescent="0.25">
      <c r="A65" s="181">
        <v>3</v>
      </c>
      <c r="E65" s="928" t="s">
        <v>952</v>
      </c>
      <c r="F65" s="928"/>
      <c r="G65" s="928"/>
      <c r="H65" s="928"/>
      <c r="I65" s="928"/>
      <c r="J65" s="928"/>
      <c r="K65" s="928"/>
      <c r="L65" s="928"/>
    </row>
    <row r="66" spans="1:12" ht="6" customHeight="1" x14ac:dyDescent="0.25">
      <c r="A66" s="181">
        <v>3</v>
      </c>
      <c r="H66" s="177"/>
    </row>
    <row r="67" spans="1:12" x14ac:dyDescent="0.25">
      <c r="A67" s="181">
        <v>3</v>
      </c>
      <c r="D67" s="184" t="s">
        <v>953</v>
      </c>
      <c r="E67" s="46" t="s">
        <v>954</v>
      </c>
      <c r="F67" s="37"/>
      <c r="G67" s="215"/>
      <c r="H67" s="223"/>
    </row>
    <row r="68" spans="1:12" x14ac:dyDescent="0.25">
      <c r="A68" s="181">
        <v>3</v>
      </c>
      <c r="E68" s="1005" t="s">
        <v>955</v>
      </c>
      <c r="F68" s="1005"/>
      <c r="G68" s="1005"/>
      <c r="H68" s="1005"/>
      <c r="I68" s="1005"/>
      <c r="J68" s="1005"/>
      <c r="K68" s="1005"/>
      <c r="L68" s="1005"/>
    </row>
    <row r="69" spans="1:12" x14ac:dyDescent="0.25">
      <c r="E69" s="76"/>
      <c r="F69" s="76"/>
      <c r="G69" s="76"/>
      <c r="H69" s="76"/>
      <c r="I69" s="76"/>
      <c r="J69" s="76"/>
      <c r="K69" s="76"/>
      <c r="L69" s="76"/>
    </row>
    <row r="70" spans="1:12" x14ac:dyDescent="0.25">
      <c r="E70" s="366" t="s">
        <v>956</v>
      </c>
      <c r="F70" s="76"/>
      <c r="G70" s="76"/>
      <c r="H70" s="76"/>
      <c r="I70" s="76"/>
      <c r="J70" s="76"/>
      <c r="K70" s="76"/>
      <c r="L70" s="76"/>
    </row>
    <row r="71" spans="1:12" x14ac:dyDescent="0.25">
      <c r="E71" s="76"/>
      <c r="F71" s="76"/>
      <c r="G71" s="76"/>
      <c r="H71" s="76"/>
      <c r="I71" s="76"/>
      <c r="J71" s="76"/>
      <c r="K71" s="76"/>
      <c r="L71" s="76"/>
    </row>
    <row r="72" spans="1:12" x14ac:dyDescent="0.25">
      <c r="A72" s="181">
        <v>1</v>
      </c>
      <c r="E72" s="347" t="s">
        <v>957</v>
      </c>
      <c r="F72" s="196"/>
      <c r="G72" s="196"/>
      <c r="H72" s="196"/>
      <c r="I72" s="196"/>
      <c r="J72" s="196"/>
      <c r="K72" s="196"/>
      <c r="L72" s="196"/>
    </row>
    <row r="73" spans="1:12" ht="37.200000000000003" customHeight="1" x14ac:dyDescent="0.25">
      <c r="A73" s="181">
        <v>3</v>
      </c>
      <c r="D73" s="177" t="s">
        <v>897</v>
      </c>
      <c r="E73" s="316"/>
      <c r="F73" s="338" t="s">
        <v>319</v>
      </c>
      <c r="G73" s="338" t="s">
        <v>320</v>
      </c>
      <c r="H73" s="338" t="s">
        <v>898</v>
      </c>
      <c r="I73" s="338" t="s">
        <v>322</v>
      </c>
      <c r="J73" s="338" t="s">
        <v>899</v>
      </c>
      <c r="K73" s="338" t="s">
        <v>900</v>
      </c>
      <c r="L73" s="338" t="s">
        <v>837</v>
      </c>
    </row>
    <row r="74" spans="1:12" x14ac:dyDescent="0.25">
      <c r="A74" s="181">
        <v>3</v>
      </c>
      <c r="E74" s="318"/>
      <c r="F74" s="330" t="s">
        <v>309</v>
      </c>
      <c r="G74" s="330" t="s">
        <v>309</v>
      </c>
      <c r="H74" s="330" t="s">
        <v>309</v>
      </c>
      <c r="I74" s="330" t="s">
        <v>309</v>
      </c>
      <c r="J74" s="330" t="s">
        <v>309</v>
      </c>
      <c r="K74" s="330" t="s">
        <v>309</v>
      </c>
      <c r="L74" s="330" t="s">
        <v>309</v>
      </c>
    </row>
    <row r="75" spans="1:12" ht="12" customHeight="1" x14ac:dyDescent="0.25">
      <c r="A75" s="181">
        <v>3</v>
      </c>
      <c r="E75" s="207" t="str">
        <f>"As at 1 July "&amp;Contents!F4</f>
        <v>As at 1 July 20X1</v>
      </c>
      <c r="F75" s="32"/>
      <c r="G75" s="32"/>
      <c r="H75" s="32"/>
      <c r="I75" s="32"/>
      <c r="J75" s="32"/>
      <c r="K75" s="32"/>
      <c r="L75" s="32"/>
    </row>
    <row r="76" spans="1:12" ht="12" customHeight="1" x14ac:dyDescent="0.25">
      <c r="A76" s="181">
        <v>3</v>
      </c>
      <c r="D76" s="1004" t="s">
        <v>901</v>
      </c>
      <c r="E76" s="183" t="s">
        <v>902</v>
      </c>
      <c r="F76" s="32">
        <f t="shared" ref="F76:H77" si="6">F196</f>
        <v>0</v>
      </c>
      <c r="G76" s="32">
        <f t="shared" si="6"/>
        <v>0</v>
      </c>
      <c r="H76" s="32">
        <f t="shared" si="6"/>
        <v>0</v>
      </c>
      <c r="I76" s="32">
        <f>K196</f>
        <v>0</v>
      </c>
      <c r="J76" s="32">
        <f>I196</f>
        <v>0</v>
      </c>
      <c r="K76" s="32">
        <f>J196</f>
        <v>0</v>
      </c>
      <c r="L76" s="32">
        <f>L196</f>
        <v>0</v>
      </c>
    </row>
    <row r="77" spans="1:12" ht="12" customHeight="1" x14ac:dyDescent="0.25">
      <c r="A77" s="181">
        <v>3</v>
      </c>
      <c r="D77" s="1004"/>
      <c r="E77" s="184" t="s">
        <v>903</v>
      </c>
      <c r="F77" s="32">
        <f t="shared" si="6"/>
        <v>0</v>
      </c>
      <c r="G77" s="32">
        <f t="shared" si="6"/>
        <v>0</v>
      </c>
      <c r="H77" s="32">
        <f t="shared" si="6"/>
        <v>0</v>
      </c>
      <c r="I77" s="32">
        <f>K197</f>
        <v>0</v>
      </c>
      <c r="J77" s="32">
        <f>I197</f>
        <v>0</v>
      </c>
      <c r="K77" s="32">
        <f>J197</f>
        <v>0</v>
      </c>
      <c r="L77" s="32">
        <f>L197</f>
        <v>0</v>
      </c>
    </row>
    <row r="78" spans="1:12" ht="12" customHeight="1" x14ac:dyDescent="0.25">
      <c r="A78" s="181">
        <v>3</v>
      </c>
      <c r="D78" s="217"/>
      <c r="E78" s="321" t="str">
        <f>"Total as at 1 July "&amp;Contents!F4</f>
        <v>Total as at 1 July 20X1</v>
      </c>
      <c r="F78" s="67">
        <f t="shared" ref="F78:L78" si="7">SUM(F76:F77)</f>
        <v>0</v>
      </c>
      <c r="G78" s="67">
        <f t="shared" si="7"/>
        <v>0</v>
      </c>
      <c r="H78" s="67">
        <f t="shared" si="7"/>
        <v>0</v>
      </c>
      <c r="I78" s="67">
        <f t="shared" si="7"/>
        <v>0</v>
      </c>
      <c r="J78" s="67">
        <f t="shared" si="7"/>
        <v>0</v>
      </c>
      <c r="K78" s="67">
        <f t="shared" si="7"/>
        <v>0</v>
      </c>
      <c r="L78" s="67">
        <f t="shared" si="7"/>
        <v>0</v>
      </c>
    </row>
    <row r="79" spans="1:12" ht="13.95" customHeight="1" x14ac:dyDescent="0.25">
      <c r="A79" s="181">
        <v>3</v>
      </c>
      <c r="D79" s="928" t="s">
        <v>905</v>
      </c>
      <c r="E79" s="217" t="s">
        <v>906</v>
      </c>
      <c r="F79" s="32"/>
      <c r="G79" s="32"/>
      <c r="H79" s="32"/>
      <c r="I79" s="32"/>
      <c r="J79" s="32"/>
      <c r="K79" s="32"/>
      <c r="L79" s="32"/>
    </row>
    <row r="80" spans="1:12" ht="12" customHeight="1" x14ac:dyDescent="0.25">
      <c r="A80" s="181">
        <v>3</v>
      </c>
      <c r="D80" s="928"/>
      <c r="E80" s="355" t="s">
        <v>907</v>
      </c>
      <c r="F80" s="32">
        <v>0</v>
      </c>
      <c r="G80" s="32">
        <v>0</v>
      </c>
      <c r="H80" s="32">
        <v>0</v>
      </c>
      <c r="I80" s="32">
        <v>0</v>
      </c>
      <c r="J80" s="32">
        <v>0</v>
      </c>
      <c r="K80" s="32">
        <v>0</v>
      </c>
      <c r="L80" s="32">
        <f t="shared" ref="L80:L95" si="8">SUM(F80:K80)</f>
        <v>0</v>
      </c>
    </row>
    <row r="81" spans="1:12" ht="12" customHeight="1" x14ac:dyDescent="0.25">
      <c r="A81" s="181">
        <v>3</v>
      </c>
      <c r="D81" s="217"/>
      <c r="E81" s="355" t="s">
        <v>908</v>
      </c>
      <c r="F81" s="32">
        <v>0</v>
      </c>
      <c r="G81" s="32">
        <v>0</v>
      </c>
      <c r="H81" s="32">
        <v>0</v>
      </c>
      <c r="I81" s="32">
        <v>0</v>
      </c>
      <c r="J81" s="32">
        <v>0</v>
      </c>
      <c r="K81" s="32">
        <v>0</v>
      </c>
      <c r="L81" s="32">
        <f t="shared" si="8"/>
        <v>0</v>
      </c>
    </row>
    <row r="82" spans="1:12" ht="12" customHeight="1" x14ac:dyDescent="0.25">
      <c r="A82" s="181">
        <v>3</v>
      </c>
      <c r="D82" s="217"/>
      <c r="E82" s="355" t="s">
        <v>662</v>
      </c>
      <c r="F82" s="32">
        <v>0</v>
      </c>
      <c r="G82" s="32">
        <v>0</v>
      </c>
      <c r="H82" s="32">
        <v>0</v>
      </c>
      <c r="I82" s="32">
        <v>0</v>
      </c>
      <c r="J82" s="32">
        <v>0</v>
      </c>
      <c r="K82" s="32">
        <v>0</v>
      </c>
      <c r="L82" s="32">
        <f t="shared" si="8"/>
        <v>0</v>
      </c>
    </row>
    <row r="83" spans="1:12" ht="12" customHeight="1" x14ac:dyDescent="0.25">
      <c r="A83" s="181">
        <v>3</v>
      </c>
      <c r="D83" s="217"/>
      <c r="E83" s="355" t="s">
        <v>911</v>
      </c>
      <c r="F83" s="32">
        <v>0</v>
      </c>
      <c r="G83" s="32">
        <v>0</v>
      </c>
      <c r="H83" s="32">
        <v>0</v>
      </c>
      <c r="I83" s="32">
        <v>0</v>
      </c>
      <c r="J83" s="32">
        <v>0</v>
      </c>
      <c r="K83" s="32">
        <v>0</v>
      </c>
      <c r="L83" s="32">
        <f t="shared" si="8"/>
        <v>0</v>
      </c>
    </row>
    <row r="84" spans="1:12" ht="12" customHeight="1" x14ac:dyDescent="0.25">
      <c r="A84" s="181">
        <v>3</v>
      </c>
      <c r="D84" s="217" t="s">
        <v>912</v>
      </c>
      <c r="E84" s="355" t="s">
        <v>913</v>
      </c>
      <c r="F84" s="32">
        <v>0</v>
      </c>
      <c r="G84" s="32">
        <v>0</v>
      </c>
      <c r="H84" s="32">
        <v>0</v>
      </c>
      <c r="I84" s="32">
        <v>0</v>
      </c>
      <c r="J84" s="32">
        <v>0</v>
      </c>
      <c r="K84" s="32">
        <v>0</v>
      </c>
      <c r="L84" s="32">
        <f t="shared" si="8"/>
        <v>0</v>
      </c>
    </row>
    <row r="85" spans="1:12" ht="22.95" customHeight="1" x14ac:dyDescent="0.25">
      <c r="A85" s="181">
        <v>3</v>
      </c>
      <c r="D85" s="177" t="s">
        <v>914</v>
      </c>
      <c r="E85" s="177" t="s">
        <v>915</v>
      </c>
      <c r="F85" s="32">
        <v>0</v>
      </c>
      <c r="G85" s="32">
        <v>0</v>
      </c>
      <c r="H85" s="32">
        <v>0</v>
      </c>
      <c r="I85" s="32">
        <v>0</v>
      </c>
      <c r="J85" s="32">
        <v>0</v>
      </c>
      <c r="K85" s="32">
        <v>0</v>
      </c>
      <c r="L85" s="32">
        <f t="shared" si="8"/>
        <v>0</v>
      </c>
    </row>
    <row r="86" spans="1:12" ht="12" customHeight="1" x14ac:dyDescent="0.25">
      <c r="A86" s="181">
        <v>3</v>
      </c>
      <c r="D86" s="217" t="s">
        <v>918</v>
      </c>
      <c r="E86" s="177" t="s">
        <v>919</v>
      </c>
      <c r="F86" s="32">
        <v>0</v>
      </c>
      <c r="G86" s="32">
        <v>0</v>
      </c>
      <c r="H86" s="32">
        <v>0</v>
      </c>
      <c r="I86" s="32">
        <v>0</v>
      </c>
      <c r="J86" s="32">
        <v>0</v>
      </c>
      <c r="K86" s="32">
        <v>0</v>
      </c>
      <c r="L86" s="32">
        <f t="shared" si="8"/>
        <v>0</v>
      </c>
    </row>
    <row r="87" spans="1:12" ht="22.8" x14ac:dyDescent="0.25">
      <c r="A87" s="181">
        <v>3</v>
      </c>
      <c r="D87" s="177" t="s">
        <v>920</v>
      </c>
      <c r="E87" s="177" t="s">
        <v>921</v>
      </c>
      <c r="F87" s="32">
        <v>0</v>
      </c>
      <c r="G87" s="32">
        <v>0</v>
      </c>
      <c r="H87" s="32">
        <v>0</v>
      </c>
      <c r="I87" s="32">
        <v>0</v>
      </c>
      <c r="J87" s="32">
        <v>0</v>
      </c>
      <c r="K87" s="32">
        <v>0</v>
      </c>
      <c r="L87" s="32">
        <f t="shared" si="8"/>
        <v>0</v>
      </c>
    </row>
    <row r="88" spans="1:12" ht="22.8" x14ac:dyDescent="0.25">
      <c r="A88" s="181">
        <v>3</v>
      </c>
      <c r="D88" s="177" t="s">
        <v>923</v>
      </c>
      <c r="E88" s="177" t="s">
        <v>924</v>
      </c>
      <c r="F88" s="32">
        <v>0</v>
      </c>
      <c r="G88" s="32">
        <v>0</v>
      </c>
      <c r="H88" s="32">
        <v>0</v>
      </c>
      <c r="I88" s="32">
        <v>0</v>
      </c>
      <c r="J88" s="32">
        <v>0</v>
      </c>
      <c r="K88" s="32">
        <v>0</v>
      </c>
      <c r="L88" s="32">
        <f t="shared" si="8"/>
        <v>0</v>
      </c>
    </row>
    <row r="89" spans="1:12" ht="12" customHeight="1" x14ac:dyDescent="0.25">
      <c r="A89" s="181">
        <v>3</v>
      </c>
      <c r="D89" s="217" t="s">
        <v>925</v>
      </c>
      <c r="E89" s="177" t="s">
        <v>926</v>
      </c>
      <c r="F89" s="32">
        <v>0</v>
      </c>
      <c r="G89" s="32">
        <v>0</v>
      </c>
      <c r="H89" s="32">
        <v>0</v>
      </c>
      <c r="I89" s="32">
        <v>0</v>
      </c>
      <c r="J89" s="32">
        <v>0</v>
      </c>
      <c r="K89" s="32">
        <v>0</v>
      </c>
      <c r="L89" s="32">
        <f t="shared" si="8"/>
        <v>0</v>
      </c>
    </row>
    <row r="90" spans="1:12" ht="22.8" x14ac:dyDescent="0.25">
      <c r="A90" s="181">
        <v>3</v>
      </c>
      <c r="D90" s="177" t="s">
        <v>927</v>
      </c>
      <c r="E90" s="177" t="s">
        <v>257</v>
      </c>
      <c r="F90" s="32">
        <v>0</v>
      </c>
      <c r="G90" s="32">
        <v>0</v>
      </c>
      <c r="H90" s="32">
        <v>0</v>
      </c>
      <c r="I90" s="32">
        <v>0</v>
      </c>
      <c r="J90" s="32">
        <v>0</v>
      </c>
      <c r="K90" s="32">
        <v>0</v>
      </c>
      <c r="L90" s="32">
        <f t="shared" si="8"/>
        <v>0</v>
      </c>
    </row>
    <row r="91" spans="1:12" ht="22.8" x14ac:dyDescent="0.25">
      <c r="A91" s="181">
        <v>3</v>
      </c>
      <c r="D91" s="177" t="s">
        <v>930</v>
      </c>
      <c r="E91" s="177" t="s">
        <v>931</v>
      </c>
      <c r="F91" s="32"/>
      <c r="G91" s="32"/>
      <c r="H91" s="32"/>
      <c r="I91" s="32"/>
      <c r="J91" s="32"/>
      <c r="K91" s="32"/>
      <c r="L91" s="32">
        <f t="shared" si="8"/>
        <v>0</v>
      </c>
    </row>
    <row r="92" spans="1:12" ht="12" customHeight="1" x14ac:dyDescent="0.25">
      <c r="A92" s="181">
        <v>3</v>
      </c>
      <c r="D92" s="217"/>
      <c r="E92" s="199" t="s">
        <v>892</v>
      </c>
      <c r="F92" s="32">
        <v>0</v>
      </c>
      <c r="G92" s="32">
        <v>0</v>
      </c>
      <c r="H92" s="32">
        <v>0</v>
      </c>
      <c r="I92" s="32">
        <v>0</v>
      </c>
      <c r="J92" s="32">
        <v>0</v>
      </c>
      <c r="K92" s="32">
        <v>0</v>
      </c>
      <c r="L92" s="32">
        <f t="shared" si="8"/>
        <v>0</v>
      </c>
    </row>
    <row r="93" spans="1:12" ht="12" customHeight="1" x14ac:dyDescent="0.25">
      <c r="A93" s="181">
        <v>3</v>
      </c>
      <c r="D93" s="217" t="s">
        <v>933</v>
      </c>
      <c r="E93" s="177" t="s">
        <v>934</v>
      </c>
      <c r="F93" s="32"/>
      <c r="G93" s="32"/>
      <c r="H93" s="32"/>
      <c r="I93" s="32"/>
      <c r="J93" s="32"/>
      <c r="K93" s="32"/>
      <c r="L93" s="32">
        <f t="shared" si="8"/>
        <v>0</v>
      </c>
    </row>
    <row r="94" spans="1:12" ht="12" customHeight="1" x14ac:dyDescent="0.25">
      <c r="A94" s="181">
        <v>3</v>
      </c>
      <c r="D94" s="217"/>
      <c r="E94" s="199" t="s">
        <v>935</v>
      </c>
      <c r="F94" s="32">
        <v>0</v>
      </c>
      <c r="G94" s="32">
        <v>0</v>
      </c>
      <c r="H94" s="32">
        <v>0</v>
      </c>
      <c r="I94" s="32">
        <v>0</v>
      </c>
      <c r="J94" s="32">
        <v>0</v>
      </c>
      <c r="K94" s="32">
        <v>0</v>
      </c>
      <c r="L94" s="32">
        <f t="shared" si="8"/>
        <v>0</v>
      </c>
    </row>
    <row r="95" spans="1:12" ht="12" customHeight="1" x14ac:dyDescent="0.25">
      <c r="A95" s="181">
        <v>3</v>
      </c>
      <c r="E95" s="355" t="s">
        <v>408</v>
      </c>
      <c r="F95" s="32">
        <v>0</v>
      </c>
      <c r="G95" s="32">
        <v>0</v>
      </c>
      <c r="H95" s="32">
        <v>0</v>
      </c>
      <c r="I95" s="32">
        <v>0</v>
      </c>
      <c r="J95" s="32">
        <v>0</v>
      </c>
      <c r="K95" s="32">
        <v>0</v>
      </c>
      <c r="L95" s="32">
        <f t="shared" si="8"/>
        <v>0</v>
      </c>
    </row>
    <row r="96" spans="1:12" ht="12" customHeight="1" x14ac:dyDescent="0.25">
      <c r="A96" s="181">
        <v>3</v>
      </c>
      <c r="E96" s="356" t="str">
        <f>"Total as at 30 June "&amp;Contents!F3</f>
        <v>Total as at 30 June 20X2</v>
      </c>
      <c r="F96" s="67">
        <f t="shared" ref="F96:L96" si="9">SUM(F78:F95)</f>
        <v>0</v>
      </c>
      <c r="G96" s="67">
        <f t="shared" si="9"/>
        <v>0</v>
      </c>
      <c r="H96" s="67">
        <f t="shared" si="9"/>
        <v>0</v>
      </c>
      <c r="I96" s="67">
        <f t="shared" si="9"/>
        <v>0</v>
      </c>
      <c r="J96" s="67">
        <f t="shared" si="9"/>
        <v>0</v>
      </c>
      <c r="K96" s="67">
        <f t="shared" si="9"/>
        <v>0</v>
      </c>
      <c r="L96" s="67">
        <f t="shared" si="9"/>
        <v>0</v>
      </c>
    </row>
    <row r="97" spans="1:12" ht="13.5" customHeight="1" x14ac:dyDescent="0.25">
      <c r="A97" s="181">
        <v>3</v>
      </c>
      <c r="E97" s="357"/>
      <c r="F97" s="32"/>
      <c r="G97" s="32"/>
      <c r="H97" s="32"/>
      <c r="I97" s="32"/>
      <c r="J97" s="32"/>
      <c r="K97" s="32"/>
      <c r="L97" s="32"/>
    </row>
    <row r="98" spans="1:12" ht="12" customHeight="1" x14ac:dyDescent="0.25">
      <c r="A98" s="181">
        <v>3</v>
      </c>
      <c r="E98" s="358" t="str">
        <f>"Total as at 30 June "&amp;Contents!F3&amp;" represented by"</f>
        <v>Total as at 30 June 20X2 represented by</v>
      </c>
      <c r="F98" s="32"/>
      <c r="G98" s="32"/>
      <c r="H98" s="32"/>
      <c r="I98" s="32"/>
      <c r="J98" s="32"/>
      <c r="K98" s="32"/>
      <c r="L98" s="32"/>
    </row>
    <row r="99" spans="1:12" ht="12" customHeight="1" x14ac:dyDescent="0.25">
      <c r="A99" s="181">
        <v>3</v>
      </c>
      <c r="D99" s="184" t="s">
        <v>958</v>
      </c>
      <c r="E99" s="183" t="s">
        <v>902</v>
      </c>
      <c r="F99" s="32">
        <v>0</v>
      </c>
      <c r="G99" s="32">
        <v>0</v>
      </c>
      <c r="H99" s="32">
        <v>0</v>
      </c>
      <c r="I99" s="32">
        <v>0</v>
      </c>
      <c r="J99" s="32">
        <v>0</v>
      </c>
      <c r="K99" s="32">
        <v>0</v>
      </c>
      <c r="L99" s="32">
        <f>SUM(F99:K99)</f>
        <v>0</v>
      </c>
    </row>
    <row r="100" spans="1:12" ht="12" customHeight="1" x14ac:dyDescent="0.25">
      <c r="A100" s="181">
        <v>3</v>
      </c>
      <c r="D100" s="184" t="s">
        <v>958</v>
      </c>
      <c r="E100" s="183" t="s">
        <v>903</v>
      </c>
      <c r="F100" s="32">
        <v>0</v>
      </c>
      <c r="G100" s="32">
        <v>0</v>
      </c>
      <c r="H100" s="32">
        <v>0</v>
      </c>
      <c r="I100" s="32">
        <v>0</v>
      </c>
      <c r="J100" s="32">
        <v>0</v>
      </c>
      <c r="K100" s="32">
        <v>0</v>
      </c>
      <c r="L100" s="32">
        <f>SUM(F100:K100)</f>
        <v>0</v>
      </c>
    </row>
    <row r="101" spans="1:12" ht="12" customHeight="1" x14ac:dyDescent="0.25">
      <c r="A101" s="181">
        <v>3</v>
      </c>
      <c r="E101" s="359" t="str">
        <f>"Total as at 30 June "&amp;Contents!F3</f>
        <v>Total as at 30 June 20X2</v>
      </c>
      <c r="F101" s="67">
        <f t="shared" ref="F101:L101" si="10">SUM(F98:F100)</f>
        <v>0</v>
      </c>
      <c r="G101" s="67">
        <f t="shared" si="10"/>
        <v>0</v>
      </c>
      <c r="H101" s="67">
        <f t="shared" si="10"/>
        <v>0</v>
      </c>
      <c r="I101" s="67">
        <f t="shared" si="10"/>
        <v>0</v>
      </c>
      <c r="J101" s="67">
        <f t="shared" si="10"/>
        <v>0</v>
      </c>
      <c r="K101" s="67">
        <f t="shared" si="10"/>
        <v>0</v>
      </c>
      <c r="L101" s="67">
        <f t="shared" si="10"/>
        <v>0</v>
      </c>
    </row>
    <row r="102" spans="1:12" ht="14.7" customHeight="1" x14ac:dyDescent="0.25">
      <c r="A102" s="181">
        <v>3</v>
      </c>
      <c r="E102" s="357"/>
      <c r="F102" s="32"/>
      <c r="G102" s="32"/>
      <c r="H102" s="32"/>
      <c r="I102" s="32"/>
      <c r="J102" s="32"/>
      <c r="K102" s="32"/>
      <c r="L102" s="32"/>
    </row>
    <row r="103" spans="1:12" x14ac:dyDescent="0.25">
      <c r="A103" s="181">
        <v>1</v>
      </c>
      <c r="B103" s="181" t="s">
        <v>250</v>
      </c>
      <c r="C103" s="182">
        <v>61</v>
      </c>
      <c r="E103" s="347" t="s">
        <v>959</v>
      </c>
      <c r="F103" s="217"/>
      <c r="G103" s="349"/>
      <c r="H103" s="349"/>
      <c r="I103" s="349"/>
      <c r="J103" s="349"/>
      <c r="K103" s="349"/>
      <c r="L103" s="349"/>
    </row>
    <row r="104" spans="1:12" ht="34.200000000000003" customHeight="1" x14ac:dyDescent="0.25">
      <c r="A104" s="181">
        <v>1</v>
      </c>
      <c r="D104" s="177" t="s">
        <v>897</v>
      </c>
      <c r="E104" s="367"/>
      <c r="F104" s="368" t="s">
        <v>319</v>
      </c>
      <c r="G104" s="368" t="s">
        <v>320</v>
      </c>
      <c r="H104" s="368" t="s">
        <v>321</v>
      </c>
      <c r="I104" s="368" t="s">
        <v>322</v>
      </c>
      <c r="J104" s="368" t="s">
        <v>960</v>
      </c>
      <c r="K104" s="368" t="s">
        <v>900</v>
      </c>
      <c r="L104" s="368" t="s">
        <v>837</v>
      </c>
    </row>
    <row r="105" spans="1:12" s="369" customFormat="1" x14ac:dyDescent="0.25">
      <c r="A105" s="369">
        <v>1</v>
      </c>
      <c r="C105" s="370"/>
      <c r="D105" s="207"/>
      <c r="E105" s="371"/>
      <c r="F105" s="323" t="s">
        <v>309</v>
      </c>
      <c r="G105" s="323" t="s">
        <v>309</v>
      </c>
      <c r="H105" s="323" t="s">
        <v>309</v>
      </c>
      <c r="I105" s="323" t="s">
        <v>309</v>
      </c>
      <c r="J105" s="323" t="s">
        <v>309</v>
      </c>
      <c r="K105" s="323" t="s">
        <v>309</v>
      </c>
      <c r="L105" s="323" t="s">
        <v>309</v>
      </c>
    </row>
    <row r="106" spans="1:12" x14ac:dyDescent="0.25">
      <c r="A106" s="181">
        <v>1</v>
      </c>
      <c r="E106" s="184" t="s">
        <v>961</v>
      </c>
      <c r="F106" s="324"/>
      <c r="G106" s="33"/>
      <c r="H106" s="33"/>
      <c r="I106" s="33"/>
      <c r="J106" s="33"/>
      <c r="K106" s="33"/>
      <c r="L106" s="33"/>
    </row>
    <row r="107" spans="1:12" x14ac:dyDescent="0.25">
      <c r="A107" s="181">
        <v>1</v>
      </c>
      <c r="D107" s="184" t="s">
        <v>901</v>
      </c>
      <c r="E107" s="183" t="s">
        <v>902</v>
      </c>
      <c r="F107" s="33">
        <v>0</v>
      </c>
      <c r="G107" s="33">
        <v>0</v>
      </c>
      <c r="H107" s="33">
        <v>0</v>
      </c>
      <c r="I107" s="33">
        <v>0</v>
      </c>
      <c r="J107" s="33">
        <v>0</v>
      </c>
      <c r="K107" s="33">
        <v>0</v>
      </c>
      <c r="L107" s="33">
        <f>SUM(F107:K107)</f>
        <v>0</v>
      </c>
    </row>
    <row r="108" spans="1:12" x14ac:dyDescent="0.25">
      <c r="A108" s="181">
        <v>1</v>
      </c>
      <c r="D108" s="184" t="s">
        <v>901</v>
      </c>
      <c r="E108" s="184" t="s">
        <v>903</v>
      </c>
      <c r="F108" s="33">
        <v>0</v>
      </c>
      <c r="G108" s="33">
        <v>0</v>
      </c>
      <c r="H108" s="33">
        <v>0</v>
      </c>
      <c r="I108" s="33">
        <v>0</v>
      </c>
      <c r="J108" s="33">
        <v>0</v>
      </c>
      <c r="K108" s="33">
        <v>0</v>
      </c>
      <c r="L108" s="33">
        <f>SUM(F108:K108)</f>
        <v>0</v>
      </c>
    </row>
    <row r="109" spans="1:12" x14ac:dyDescent="0.25">
      <c r="A109" s="181">
        <v>1</v>
      </c>
      <c r="E109" s="325" t="s">
        <v>962</v>
      </c>
      <c r="F109" s="68">
        <f t="shared" ref="F109:L109" si="11">SUM(F107:F108)</f>
        <v>0</v>
      </c>
      <c r="G109" s="68">
        <f t="shared" si="11"/>
        <v>0</v>
      </c>
      <c r="H109" s="68">
        <f t="shared" si="11"/>
        <v>0</v>
      </c>
      <c r="I109" s="68">
        <f t="shared" si="11"/>
        <v>0</v>
      </c>
      <c r="J109" s="68">
        <f t="shared" si="11"/>
        <v>0</v>
      </c>
      <c r="K109" s="68">
        <f t="shared" si="11"/>
        <v>0</v>
      </c>
      <c r="L109" s="68">
        <f t="shared" si="11"/>
        <v>0</v>
      </c>
    </row>
    <row r="110" spans="1:12" ht="13.95" customHeight="1" x14ac:dyDescent="0.25">
      <c r="A110" s="181">
        <v>3</v>
      </c>
      <c r="D110" s="928" t="s">
        <v>905</v>
      </c>
      <c r="E110" s="217" t="s">
        <v>906</v>
      </c>
      <c r="F110" s="32"/>
      <c r="G110" s="32"/>
      <c r="H110" s="32"/>
      <c r="I110" s="32"/>
      <c r="J110" s="32"/>
      <c r="K110" s="32"/>
      <c r="L110" s="32"/>
    </row>
    <row r="111" spans="1:12" ht="12" customHeight="1" x14ac:dyDescent="0.25">
      <c r="A111" s="181">
        <v>3</v>
      </c>
      <c r="D111" s="928"/>
      <c r="E111" s="355" t="s">
        <v>907</v>
      </c>
      <c r="F111" s="32">
        <v>0</v>
      </c>
      <c r="G111" s="32">
        <v>0</v>
      </c>
      <c r="H111" s="32">
        <v>0</v>
      </c>
      <c r="I111" s="32">
        <v>0</v>
      </c>
      <c r="J111" s="32">
        <v>0</v>
      </c>
      <c r="K111" s="32">
        <v>0</v>
      </c>
      <c r="L111" s="32">
        <f t="shared" ref="L111:L130" si="12">SUM(F111:K111)</f>
        <v>0</v>
      </c>
    </row>
    <row r="112" spans="1:12" ht="12" customHeight="1" x14ac:dyDescent="0.25">
      <c r="A112" s="181">
        <v>3</v>
      </c>
      <c r="D112" s="217"/>
      <c r="E112" s="355" t="s">
        <v>908</v>
      </c>
      <c r="F112" s="32">
        <v>0</v>
      </c>
      <c r="G112" s="32">
        <v>0</v>
      </c>
      <c r="H112" s="32">
        <v>0</v>
      </c>
      <c r="I112" s="32">
        <v>0</v>
      </c>
      <c r="J112" s="32">
        <v>0</v>
      </c>
      <c r="K112" s="32">
        <v>0</v>
      </c>
      <c r="L112" s="32">
        <f t="shared" si="12"/>
        <v>0</v>
      </c>
    </row>
    <row r="113" spans="1:12" ht="12" customHeight="1" x14ac:dyDescent="0.25">
      <c r="A113" s="181">
        <v>3</v>
      </c>
      <c r="D113" s="217" t="s">
        <v>909</v>
      </c>
      <c r="E113" s="355" t="s">
        <v>910</v>
      </c>
      <c r="F113" s="32">
        <v>0</v>
      </c>
      <c r="G113" s="32">
        <v>0</v>
      </c>
      <c r="H113" s="32">
        <v>0</v>
      </c>
      <c r="I113" s="32">
        <v>0</v>
      </c>
      <c r="J113" s="32">
        <v>0</v>
      </c>
      <c r="K113" s="32">
        <v>0</v>
      </c>
      <c r="L113" s="32">
        <f t="shared" si="12"/>
        <v>0</v>
      </c>
    </row>
    <row r="114" spans="1:12" ht="12" customHeight="1" x14ac:dyDescent="0.25">
      <c r="A114" s="181">
        <v>3</v>
      </c>
      <c r="D114" s="217"/>
      <c r="E114" s="355" t="s">
        <v>911</v>
      </c>
      <c r="F114" s="32">
        <v>0</v>
      </c>
      <c r="G114" s="32">
        <v>0</v>
      </c>
      <c r="H114" s="32">
        <v>0</v>
      </c>
      <c r="I114" s="32">
        <v>0</v>
      </c>
      <c r="J114" s="32">
        <v>0</v>
      </c>
      <c r="K114" s="32">
        <v>0</v>
      </c>
      <c r="L114" s="32">
        <f t="shared" si="12"/>
        <v>0</v>
      </c>
    </row>
    <row r="115" spans="1:12" ht="12" customHeight="1" x14ac:dyDescent="0.25">
      <c r="A115" s="181">
        <v>3</v>
      </c>
      <c r="D115" s="217" t="s">
        <v>912</v>
      </c>
      <c r="E115" s="355" t="s">
        <v>913</v>
      </c>
      <c r="F115" s="32">
        <v>0</v>
      </c>
      <c r="G115" s="32">
        <v>0</v>
      </c>
      <c r="H115" s="32">
        <v>0</v>
      </c>
      <c r="I115" s="32">
        <v>0</v>
      </c>
      <c r="J115" s="32">
        <v>0</v>
      </c>
      <c r="K115" s="32">
        <v>0</v>
      </c>
      <c r="L115" s="32">
        <f t="shared" si="12"/>
        <v>0</v>
      </c>
    </row>
    <row r="116" spans="1:12" ht="22.8" x14ac:dyDescent="0.25">
      <c r="A116" s="181">
        <v>3</v>
      </c>
      <c r="D116" s="177" t="s">
        <v>914</v>
      </c>
      <c r="E116" s="177" t="s">
        <v>915</v>
      </c>
      <c r="F116" s="32">
        <v>0</v>
      </c>
      <c r="G116" s="32">
        <v>0</v>
      </c>
      <c r="H116" s="32">
        <v>0</v>
      </c>
      <c r="I116" s="32">
        <v>0</v>
      </c>
      <c r="J116" s="32">
        <v>0</v>
      </c>
      <c r="K116" s="32">
        <v>0</v>
      </c>
      <c r="L116" s="32">
        <f t="shared" si="12"/>
        <v>0</v>
      </c>
    </row>
    <row r="117" spans="1:12" ht="22.8" x14ac:dyDescent="0.25">
      <c r="A117" s="181">
        <v>3</v>
      </c>
      <c r="D117" s="326" t="s">
        <v>916</v>
      </c>
      <c r="E117" s="177" t="s">
        <v>917</v>
      </c>
      <c r="F117" s="32">
        <v>0</v>
      </c>
      <c r="G117" s="32">
        <v>0</v>
      </c>
      <c r="H117" s="32">
        <v>0</v>
      </c>
      <c r="I117" s="32">
        <v>0</v>
      </c>
      <c r="J117" s="32">
        <v>0</v>
      </c>
      <c r="K117" s="32">
        <v>0</v>
      </c>
      <c r="L117" s="32">
        <f t="shared" si="12"/>
        <v>0</v>
      </c>
    </row>
    <row r="118" spans="1:12" ht="12" customHeight="1" x14ac:dyDescent="0.25">
      <c r="A118" s="181">
        <v>3</v>
      </c>
      <c r="D118" s="217" t="s">
        <v>918</v>
      </c>
      <c r="E118" s="177" t="s">
        <v>919</v>
      </c>
      <c r="F118" s="32">
        <v>0</v>
      </c>
      <c r="G118" s="32">
        <v>0</v>
      </c>
      <c r="H118" s="32">
        <v>0</v>
      </c>
      <c r="I118" s="32">
        <v>0</v>
      </c>
      <c r="J118" s="32">
        <v>0</v>
      </c>
      <c r="K118" s="32">
        <v>0</v>
      </c>
      <c r="L118" s="32">
        <f t="shared" si="12"/>
        <v>0</v>
      </c>
    </row>
    <row r="119" spans="1:12" ht="22.8" x14ac:dyDescent="0.25">
      <c r="A119" s="181">
        <v>3</v>
      </c>
      <c r="D119" s="177" t="s">
        <v>920</v>
      </c>
      <c r="E119" s="177" t="s">
        <v>921</v>
      </c>
      <c r="F119" s="32">
        <v>0</v>
      </c>
      <c r="G119" s="32">
        <v>0</v>
      </c>
      <c r="H119" s="32">
        <v>0</v>
      </c>
      <c r="I119" s="32">
        <v>0</v>
      </c>
      <c r="J119" s="32">
        <v>0</v>
      </c>
      <c r="K119" s="32">
        <v>0</v>
      </c>
      <c r="L119" s="32">
        <f t="shared" si="12"/>
        <v>0</v>
      </c>
    </row>
    <row r="120" spans="1:12" x14ac:dyDescent="0.25">
      <c r="A120" s="181">
        <v>3</v>
      </c>
      <c r="D120" s="217" t="s">
        <v>916</v>
      </c>
      <c r="E120" s="217" t="s">
        <v>922</v>
      </c>
      <c r="F120" s="32">
        <v>0</v>
      </c>
      <c r="G120" s="32">
        <v>0</v>
      </c>
      <c r="H120" s="32">
        <v>0</v>
      </c>
      <c r="I120" s="32">
        <v>0</v>
      </c>
      <c r="J120" s="32">
        <v>0</v>
      </c>
      <c r="K120" s="32">
        <v>0</v>
      </c>
      <c r="L120" s="32">
        <f t="shared" si="12"/>
        <v>0</v>
      </c>
    </row>
    <row r="121" spans="1:12" ht="22.8" x14ac:dyDescent="0.25">
      <c r="A121" s="181">
        <v>3</v>
      </c>
      <c r="D121" s="177" t="s">
        <v>923</v>
      </c>
      <c r="E121" s="177" t="s">
        <v>924</v>
      </c>
      <c r="F121" s="32">
        <v>0</v>
      </c>
      <c r="G121" s="32">
        <v>0</v>
      </c>
      <c r="H121" s="32">
        <v>0</v>
      </c>
      <c r="I121" s="32">
        <v>0</v>
      </c>
      <c r="J121" s="32">
        <v>0</v>
      </c>
      <c r="K121" s="32">
        <v>0</v>
      </c>
      <c r="L121" s="32">
        <f t="shared" si="12"/>
        <v>0</v>
      </c>
    </row>
    <row r="122" spans="1:12" ht="12" customHeight="1" x14ac:dyDescent="0.25">
      <c r="A122" s="181">
        <v>3</v>
      </c>
      <c r="D122" s="217" t="s">
        <v>925</v>
      </c>
      <c r="E122" s="177" t="s">
        <v>926</v>
      </c>
      <c r="F122" s="32">
        <v>0</v>
      </c>
      <c r="G122" s="32">
        <v>0</v>
      </c>
      <c r="H122" s="32">
        <v>0</v>
      </c>
      <c r="I122" s="32">
        <v>0</v>
      </c>
      <c r="J122" s="32">
        <v>0</v>
      </c>
      <c r="K122" s="32">
        <v>0</v>
      </c>
      <c r="L122" s="32">
        <f t="shared" si="12"/>
        <v>0</v>
      </c>
    </row>
    <row r="123" spans="1:12" ht="22.8" x14ac:dyDescent="0.25">
      <c r="A123" s="181">
        <v>3</v>
      </c>
      <c r="D123" s="177" t="s">
        <v>927</v>
      </c>
      <c r="E123" s="177" t="s">
        <v>257</v>
      </c>
      <c r="F123" s="32">
        <v>0</v>
      </c>
      <c r="G123" s="32">
        <v>0</v>
      </c>
      <c r="H123" s="32">
        <v>0</v>
      </c>
      <c r="I123" s="32">
        <v>0</v>
      </c>
      <c r="J123" s="32">
        <v>0</v>
      </c>
      <c r="K123" s="32">
        <v>0</v>
      </c>
      <c r="L123" s="32">
        <f t="shared" si="12"/>
        <v>0</v>
      </c>
    </row>
    <row r="124" spans="1:12" ht="12" customHeight="1" x14ac:dyDescent="0.25">
      <c r="D124" s="217" t="s">
        <v>928</v>
      </c>
      <c r="E124" s="177" t="s">
        <v>929</v>
      </c>
      <c r="F124" s="32">
        <v>0</v>
      </c>
      <c r="G124" s="32">
        <v>0</v>
      </c>
      <c r="H124" s="32">
        <v>0</v>
      </c>
      <c r="I124" s="32">
        <v>0</v>
      </c>
      <c r="J124" s="32">
        <v>0</v>
      </c>
      <c r="K124" s="32">
        <v>0</v>
      </c>
      <c r="L124" s="32">
        <f t="shared" si="12"/>
        <v>0</v>
      </c>
    </row>
    <row r="125" spans="1:12" ht="12" customHeight="1" x14ac:dyDescent="0.25">
      <c r="A125" s="181">
        <v>3</v>
      </c>
      <c r="D125" s="928" t="s">
        <v>930</v>
      </c>
      <c r="E125" s="177" t="s">
        <v>931</v>
      </c>
      <c r="F125" s="32"/>
      <c r="G125" s="32"/>
      <c r="H125" s="32"/>
      <c r="I125" s="32"/>
      <c r="J125" s="32"/>
      <c r="K125" s="32"/>
      <c r="L125" s="32">
        <f t="shared" si="12"/>
        <v>0</v>
      </c>
    </row>
    <row r="126" spans="1:12" ht="12" customHeight="1" x14ac:dyDescent="0.25">
      <c r="A126" s="181">
        <v>3</v>
      </c>
      <c r="D126" s="928"/>
      <c r="E126" s="199" t="s">
        <v>892</v>
      </c>
      <c r="F126" s="32">
        <v>0</v>
      </c>
      <c r="G126" s="32">
        <v>0</v>
      </c>
      <c r="H126" s="32">
        <v>0</v>
      </c>
      <c r="I126" s="32">
        <v>0</v>
      </c>
      <c r="J126" s="32">
        <v>0</v>
      </c>
      <c r="K126" s="32">
        <v>0</v>
      </c>
      <c r="L126" s="32">
        <f t="shared" si="12"/>
        <v>0</v>
      </c>
    </row>
    <row r="127" spans="1:12" ht="12" customHeight="1" x14ac:dyDescent="0.25">
      <c r="A127" s="181">
        <v>3</v>
      </c>
      <c r="D127" s="217" t="s">
        <v>916</v>
      </c>
      <c r="E127" s="177" t="s">
        <v>932</v>
      </c>
      <c r="F127" s="32">
        <v>0</v>
      </c>
      <c r="G127" s="32">
        <v>0</v>
      </c>
      <c r="H127" s="32">
        <v>0</v>
      </c>
      <c r="I127" s="32">
        <v>0</v>
      </c>
      <c r="J127" s="32">
        <v>0</v>
      </c>
      <c r="K127" s="32">
        <v>0</v>
      </c>
      <c r="L127" s="32">
        <f t="shared" si="12"/>
        <v>0</v>
      </c>
    </row>
    <row r="128" spans="1:12" ht="12" customHeight="1" x14ac:dyDescent="0.25">
      <c r="A128" s="181">
        <v>3</v>
      </c>
      <c r="D128" s="217" t="s">
        <v>933</v>
      </c>
      <c r="E128" s="177" t="s">
        <v>934</v>
      </c>
      <c r="F128" s="32"/>
      <c r="G128" s="32"/>
      <c r="H128" s="32"/>
      <c r="I128" s="32"/>
      <c r="J128" s="32"/>
      <c r="K128" s="32"/>
      <c r="L128" s="32">
        <f t="shared" si="12"/>
        <v>0</v>
      </c>
    </row>
    <row r="129" spans="1:12" ht="12" customHeight="1" x14ac:dyDescent="0.25">
      <c r="A129" s="181">
        <v>3</v>
      </c>
      <c r="D129" s="217"/>
      <c r="E129" s="199" t="s">
        <v>935</v>
      </c>
      <c r="F129" s="32">
        <v>0</v>
      </c>
      <c r="G129" s="32">
        <v>0</v>
      </c>
      <c r="H129" s="32">
        <v>0</v>
      </c>
      <c r="I129" s="32">
        <v>0</v>
      </c>
      <c r="J129" s="32">
        <v>0</v>
      </c>
      <c r="K129" s="32">
        <v>0</v>
      </c>
      <c r="L129" s="32">
        <f t="shared" si="12"/>
        <v>0</v>
      </c>
    </row>
    <row r="130" spans="1:12" ht="12" customHeight="1" x14ac:dyDescent="0.25">
      <c r="A130" s="181">
        <v>3</v>
      </c>
      <c r="E130" s="355" t="s">
        <v>408</v>
      </c>
      <c r="F130" s="32">
        <v>0</v>
      </c>
      <c r="G130" s="32">
        <v>0</v>
      </c>
      <c r="H130" s="32">
        <v>0</v>
      </c>
      <c r="I130" s="32">
        <v>0</v>
      </c>
      <c r="J130" s="32">
        <v>0</v>
      </c>
      <c r="K130" s="32">
        <v>0</v>
      </c>
      <c r="L130" s="32">
        <f t="shared" si="12"/>
        <v>0</v>
      </c>
    </row>
    <row r="131" spans="1:12" ht="12" customHeight="1" x14ac:dyDescent="0.25">
      <c r="A131" s="181">
        <v>1</v>
      </c>
      <c r="E131" s="372" t="str">
        <f>"Total as at 30 June "&amp;Contents!F4</f>
        <v>Total as at 30 June 20X1</v>
      </c>
      <c r="F131" s="238">
        <f t="shared" ref="F131:L131" si="13">SUM(F109:F130)</f>
        <v>0</v>
      </c>
      <c r="G131" s="238">
        <f t="shared" si="13"/>
        <v>0</v>
      </c>
      <c r="H131" s="238">
        <f t="shared" si="13"/>
        <v>0</v>
      </c>
      <c r="I131" s="238">
        <f t="shared" si="13"/>
        <v>0</v>
      </c>
      <c r="J131" s="238">
        <f t="shared" si="13"/>
        <v>0</v>
      </c>
      <c r="K131" s="238">
        <f t="shared" si="13"/>
        <v>0</v>
      </c>
      <c r="L131" s="238">
        <f t="shared" si="13"/>
        <v>0</v>
      </c>
    </row>
    <row r="132" spans="1:12" ht="4.95" customHeight="1" x14ac:dyDescent="0.25">
      <c r="A132" s="181">
        <v>1</v>
      </c>
      <c r="E132" s="217"/>
      <c r="F132" s="324"/>
      <c r="G132" s="324"/>
      <c r="H132" s="324"/>
      <c r="I132" s="324"/>
      <c r="J132" s="324"/>
      <c r="K132" s="324"/>
      <c r="L132" s="324"/>
    </row>
    <row r="133" spans="1:12" x14ac:dyDescent="0.25">
      <c r="A133" s="181">
        <v>1</v>
      </c>
      <c r="E133" s="183" t="str">
        <f>"Total as at 30 June "&amp;Contents!F4 &amp;" represented by"</f>
        <v>Total as at 30 June 20X1 represented by</v>
      </c>
      <c r="F133" s="33"/>
      <c r="G133" s="33"/>
      <c r="H133" s="33"/>
      <c r="I133" s="33"/>
      <c r="J133" s="33"/>
      <c r="K133" s="33"/>
      <c r="L133" s="33"/>
    </row>
    <row r="134" spans="1:12" x14ac:dyDescent="0.25">
      <c r="A134" s="181">
        <v>1</v>
      </c>
      <c r="D134" s="184" t="s">
        <v>901</v>
      </c>
      <c r="E134" s="183" t="s">
        <v>902</v>
      </c>
      <c r="F134" s="33">
        <v>0</v>
      </c>
      <c r="G134" s="33">
        <v>0</v>
      </c>
      <c r="H134" s="33">
        <v>0</v>
      </c>
      <c r="I134" s="33">
        <v>0</v>
      </c>
      <c r="J134" s="33">
        <v>0</v>
      </c>
      <c r="K134" s="33">
        <v>0</v>
      </c>
      <c r="L134" s="33">
        <f>SUM(F134:K134)</f>
        <v>0</v>
      </c>
    </row>
    <row r="135" spans="1:12" x14ac:dyDescent="0.25">
      <c r="A135" s="181">
        <v>1</v>
      </c>
      <c r="D135" s="184" t="s">
        <v>901</v>
      </c>
      <c r="E135" s="183" t="s">
        <v>903</v>
      </c>
      <c r="F135" s="33">
        <v>0</v>
      </c>
      <c r="G135" s="33">
        <v>0</v>
      </c>
      <c r="H135" s="33">
        <v>0</v>
      </c>
      <c r="I135" s="33">
        <v>0</v>
      </c>
      <c r="J135" s="33">
        <v>0</v>
      </c>
      <c r="K135" s="33">
        <v>0</v>
      </c>
      <c r="L135" s="33">
        <f>SUM(F135:K135)</f>
        <v>0</v>
      </c>
    </row>
    <row r="136" spans="1:12" x14ac:dyDescent="0.25">
      <c r="A136" s="181">
        <v>1</v>
      </c>
      <c r="E136" s="360" t="str">
        <f>"Total as at 30 June "&amp;Contents!F4</f>
        <v>Total as at 30 June 20X1</v>
      </c>
      <c r="F136" s="68">
        <f t="shared" ref="F136:L136" si="14">SUM(F134:F135)</f>
        <v>0</v>
      </c>
      <c r="G136" s="68">
        <f t="shared" si="14"/>
        <v>0</v>
      </c>
      <c r="H136" s="68">
        <f t="shared" si="14"/>
        <v>0</v>
      </c>
      <c r="I136" s="68">
        <f t="shared" si="14"/>
        <v>0</v>
      </c>
      <c r="J136" s="68">
        <f t="shared" si="14"/>
        <v>0</v>
      </c>
      <c r="K136" s="68">
        <f t="shared" si="14"/>
        <v>0</v>
      </c>
      <c r="L136" s="68">
        <f t="shared" si="14"/>
        <v>0</v>
      </c>
    </row>
    <row r="137" spans="1:12" ht="12" customHeight="1" x14ac:dyDescent="0.25">
      <c r="A137" s="181">
        <v>3</v>
      </c>
      <c r="D137" s="184" t="s">
        <v>936</v>
      </c>
      <c r="E137" s="360" t="s">
        <v>937</v>
      </c>
      <c r="F137" s="67">
        <v>0</v>
      </c>
      <c r="G137" s="67">
        <v>0</v>
      </c>
      <c r="H137" s="67">
        <v>0</v>
      </c>
      <c r="I137" s="67">
        <v>0</v>
      </c>
      <c r="J137" s="67">
        <v>0</v>
      </c>
      <c r="K137" s="67">
        <v>0</v>
      </c>
      <c r="L137" s="67">
        <f>SUM(F137:K137)</f>
        <v>0</v>
      </c>
    </row>
    <row r="138" spans="1:12" hidden="1" x14ac:dyDescent="0.25">
      <c r="A138" s="181">
        <v>1</v>
      </c>
      <c r="E138" s="221"/>
      <c r="F138" s="33"/>
      <c r="G138" s="33"/>
      <c r="H138" s="33"/>
      <c r="I138" s="33"/>
      <c r="J138" s="33"/>
      <c r="K138" s="33"/>
      <c r="L138" s="33"/>
    </row>
    <row r="139" spans="1:12" ht="26.7" hidden="1" customHeight="1" x14ac:dyDescent="0.25">
      <c r="A139" s="181">
        <v>1</v>
      </c>
      <c r="E139" s="1003" t="s">
        <v>963</v>
      </c>
      <c r="F139" s="1003"/>
      <c r="G139" s="1003"/>
      <c r="H139" s="1003"/>
      <c r="I139" s="1003"/>
      <c r="J139" s="1003"/>
      <c r="K139" s="1003"/>
      <c r="L139" s="1003"/>
    </row>
    <row r="140" spans="1:12" ht="12.75" customHeight="1" x14ac:dyDescent="0.25">
      <c r="E140" s="183"/>
      <c r="F140" s="219"/>
      <c r="G140" s="219"/>
    </row>
    <row r="141" spans="1:12" ht="12.75" customHeight="1" x14ac:dyDescent="0.25">
      <c r="E141" s="183"/>
      <c r="F141" s="219"/>
      <c r="G141" s="219"/>
    </row>
    <row r="142" spans="1:12" ht="12.75" customHeight="1" x14ac:dyDescent="0.25">
      <c r="E142" s="183"/>
      <c r="F142" s="219"/>
      <c r="G142" s="219"/>
    </row>
    <row r="143" spans="1:12" ht="12.75" customHeight="1" x14ac:dyDescent="0.25">
      <c r="E143" s="183"/>
      <c r="F143" s="219"/>
      <c r="G143" s="219"/>
    </row>
    <row r="144" spans="1:12" ht="12.75" customHeight="1" x14ac:dyDescent="0.25">
      <c r="E144" s="183"/>
      <c r="F144" s="219"/>
      <c r="G144" s="219"/>
    </row>
    <row r="145" spans="5:7" ht="12.75" customHeight="1" x14ac:dyDescent="0.25">
      <c r="E145" s="183"/>
      <c r="F145" s="219"/>
      <c r="G145" s="219"/>
    </row>
    <row r="146" spans="5:7" ht="12.75" customHeight="1" x14ac:dyDescent="0.25">
      <c r="E146" s="183"/>
      <c r="F146" s="219"/>
      <c r="G146" s="219"/>
    </row>
    <row r="147" spans="5:7" ht="12.75" customHeight="1" x14ac:dyDescent="0.25">
      <c r="E147" s="183"/>
      <c r="F147" s="219"/>
      <c r="G147" s="219"/>
    </row>
    <row r="148" spans="5:7" ht="12.75" customHeight="1" x14ac:dyDescent="0.25">
      <c r="E148" s="183"/>
      <c r="F148" s="219"/>
      <c r="G148" s="219"/>
    </row>
    <row r="149" spans="5:7" ht="12.75" customHeight="1" x14ac:dyDescent="0.25">
      <c r="E149" s="183"/>
      <c r="F149" s="219"/>
      <c r="G149" s="219"/>
    </row>
    <row r="150" spans="5:7" ht="12.75" customHeight="1" x14ac:dyDescent="0.25">
      <c r="E150" s="183"/>
      <c r="F150" s="219"/>
      <c r="G150" s="219"/>
    </row>
    <row r="151" spans="5:7" ht="12.75" customHeight="1" x14ac:dyDescent="0.25">
      <c r="E151" s="183"/>
      <c r="F151" s="219"/>
      <c r="G151" s="219"/>
    </row>
    <row r="152" spans="5:7" ht="12.75" customHeight="1" x14ac:dyDescent="0.25">
      <c r="E152" s="183"/>
      <c r="F152" s="219"/>
      <c r="G152" s="219"/>
    </row>
    <row r="153" spans="5:7" ht="12.75" customHeight="1" x14ac:dyDescent="0.25">
      <c r="E153" s="183"/>
      <c r="F153" s="219"/>
      <c r="G153" s="219"/>
    </row>
    <row r="154" spans="5:7" ht="12.75" customHeight="1" x14ac:dyDescent="0.25">
      <c r="E154" s="183"/>
      <c r="F154" s="219"/>
      <c r="G154" s="219"/>
    </row>
    <row r="155" spans="5:7" ht="12.75" customHeight="1" x14ac:dyDescent="0.25">
      <c r="E155" s="183"/>
      <c r="F155" s="219"/>
      <c r="G155" s="219"/>
    </row>
    <row r="156" spans="5:7" ht="12.75" customHeight="1" x14ac:dyDescent="0.25">
      <c r="E156" s="183"/>
      <c r="F156" s="219"/>
      <c r="G156" s="219"/>
    </row>
    <row r="157" spans="5:7" ht="12.75" customHeight="1" x14ac:dyDescent="0.25">
      <c r="E157" s="183"/>
      <c r="F157" s="219"/>
      <c r="G157" s="219"/>
    </row>
    <row r="158" spans="5:7" ht="12.75" customHeight="1" x14ac:dyDescent="0.25">
      <c r="E158" s="183"/>
      <c r="F158" s="219"/>
      <c r="G158" s="219"/>
    </row>
    <row r="159" spans="5:7" ht="12.75" customHeight="1" x14ac:dyDescent="0.25">
      <c r="E159" s="183"/>
      <c r="F159" s="219"/>
      <c r="G159" s="219"/>
    </row>
    <row r="160" spans="5:7" x14ac:dyDescent="0.25">
      <c r="E160" s="177"/>
      <c r="F160" s="198"/>
      <c r="G160" s="219"/>
    </row>
    <row r="161" spans="5:7" ht="13.2" customHeight="1" x14ac:dyDescent="0.25">
      <c r="E161" s="177"/>
      <c r="F161" s="198"/>
      <c r="G161" s="219"/>
    </row>
    <row r="162" spans="5:7" x14ac:dyDescent="0.25">
      <c r="E162" s="177"/>
      <c r="F162" s="198"/>
      <c r="G162" s="219"/>
    </row>
    <row r="163" spans="5:7" x14ac:dyDescent="0.25">
      <c r="E163" s="177"/>
      <c r="F163" s="198"/>
      <c r="G163" s="219"/>
    </row>
    <row r="164" spans="5:7" x14ac:dyDescent="0.25">
      <c r="E164" s="177"/>
      <c r="F164" s="198"/>
      <c r="G164" s="219"/>
    </row>
    <row r="165" spans="5:7" x14ac:dyDescent="0.25">
      <c r="E165" s="177"/>
      <c r="F165" s="198"/>
      <c r="G165" s="219"/>
    </row>
    <row r="166" spans="5:7" x14ac:dyDescent="0.25">
      <c r="E166" s="177"/>
      <c r="F166" s="198"/>
      <c r="G166" s="219"/>
    </row>
    <row r="167" spans="5:7" x14ac:dyDescent="0.25">
      <c r="E167" s="177"/>
      <c r="F167" s="198"/>
      <c r="G167" s="219"/>
    </row>
    <row r="168" spans="5:7" x14ac:dyDescent="0.25">
      <c r="E168" s="177"/>
      <c r="F168" s="198"/>
      <c r="G168" s="219"/>
    </row>
    <row r="169" spans="5:7" x14ac:dyDescent="0.25">
      <c r="E169" s="177"/>
      <c r="F169" s="198"/>
      <c r="G169" s="219"/>
    </row>
    <row r="170" spans="5:7" x14ac:dyDescent="0.25">
      <c r="E170" s="177"/>
      <c r="F170" s="198"/>
      <c r="G170" s="219"/>
    </row>
    <row r="171" spans="5:7" x14ac:dyDescent="0.25">
      <c r="E171" s="177"/>
      <c r="F171" s="198"/>
      <c r="G171" s="219"/>
    </row>
    <row r="172" spans="5:7" x14ac:dyDescent="0.25">
      <c r="E172" s="177"/>
      <c r="F172" s="198"/>
      <c r="G172" s="219"/>
    </row>
    <row r="173" spans="5:7" x14ac:dyDescent="0.25">
      <c r="E173" s="219"/>
      <c r="F173" s="219"/>
      <c r="G173" s="219"/>
    </row>
    <row r="174" spans="5:7" x14ac:dyDescent="0.25">
      <c r="F174" s="373"/>
      <c r="G174" s="219"/>
    </row>
    <row r="175" spans="5:7" x14ac:dyDescent="0.25">
      <c r="F175" s="373"/>
      <c r="G175" s="216"/>
    </row>
    <row r="176" spans="5:7" x14ac:dyDescent="0.25">
      <c r="E176" s="202"/>
      <c r="F176" s="215"/>
      <c r="G176" s="216"/>
    </row>
    <row r="177" spans="5:7" x14ac:dyDescent="0.25">
      <c r="E177" s="177"/>
      <c r="F177" s="184"/>
      <c r="G177" s="184"/>
    </row>
    <row r="178" spans="5:7" x14ac:dyDescent="0.25">
      <c r="E178" s="982"/>
      <c r="F178" s="982"/>
      <c r="G178" s="982"/>
    </row>
    <row r="179" spans="5:7" x14ac:dyDescent="0.25">
      <c r="E179" s="177"/>
      <c r="F179" s="177"/>
      <c r="G179" s="177"/>
    </row>
    <row r="180" spans="5:7" x14ac:dyDescent="0.25">
      <c r="F180" s="198"/>
      <c r="G180" s="219"/>
    </row>
    <row r="181" spans="5:7" x14ac:dyDescent="0.25">
      <c r="F181" s="200"/>
      <c r="G181" s="201"/>
    </row>
    <row r="182" spans="5:7" x14ac:dyDescent="0.25">
      <c r="E182" s="176"/>
      <c r="F182" s="215"/>
      <c r="G182" s="216"/>
    </row>
    <row r="183" spans="5:7" x14ac:dyDescent="0.25">
      <c r="E183" s="314"/>
      <c r="F183" s="215"/>
      <c r="G183" s="216"/>
    </row>
    <row r="184" spans="5:7" x14ac:dyDescent="0.25">
      <c r="E184" s="224"/>
      <c r="F184" s="215"/>
      <c r="G184" s="216"/>
    </row>
    <row r="185" spans="5:7" x14ac:dyDescent="0.25">
      <c r="E185" s="314"/>
      <c r="F185" s="215"/>
      <c r="G185" s="216"/>
    </row>
    <row r="186" spans="5:7" x14ac:dyDescent="0.25">
      <c r="E186" s="326"/>
      <c r="F186" s="215"/>
      <c r="G186" s="216"/>
    </row>
    <row r="187" spans="5:7" x14ac:dyDescent="0.25">
      <c r="E187" s="314"/>
      <c r="F187" s="215"/>
      <c r="G187" s="216"/>
    </row>
    <row r="188" spans="5:7" x14ac:dyDescent="0.25">
      <c r="E188" s="224"/>
      <c r="F188" s="215"/>
      <c r="G188" s="216"/>
    </row>
    <row r="189" spans="5:7" x14ac:dyDescent="0.25">
      <c r="E189" s="314"/>
      <c r="F189" s="215"/>
      <c r="G189" s="216"/>
    </row>
    <row r="190" spans="5:7" x14ac:dyDescent="0.25">
      <c r="E190" s="314"/>
      <c r="F190" s="215"/>
      <c r="G190" s="216"/>
    </row>
    <row r="191" spans="5:7" x14ac:dyDescent="0.25">
      <c r="F191" s="184"/>
      <c r="G191" s="184"/>
    </row>
  </sheetData>
  <mergeCells count="19">
    <mergeCell ref="E178:G178"/>
    <mergeCell ref="E68:L68"/>
    <mergeCell ref="E57:G57"/>
    <mergeCell ref="D76:D77"/>
    <mergeCell ref="E139:L139"/>
    <mergeCell ref="E65:L65"/>
    <mergeCell ref="E59:G59"/>
    <mergeCell ref="D79:D80"/>
    <mergeCell ref="D125:D126"/>
    <mergeCell ref="D110:D111"/>
    <mergeCell ref="B1:C1"/>
    <mergeCell ref="E50:L50"/>
    <mergeCell ref="E55:L55"/>
    <mergeCell ref="E51:L51"/>
    <mergeCell ref="D10:D11"/>
    <mergeCell ref="E52:L52"/>
    <mergeCell ref="E49:L49"/>
    <mergeCell ref="D15:D16"/>
    <mergeCell ref="D30:D31"/>
  </mergeCells>
  <printOptions horizontalCentered="1"/>
  <pageMargins left="0.23622047244094491" right="0.23622047244094491" top="0.74803149606299213" bottom="0.74803149606299213" header="0.31496062992125984" footer="0.31496062992125984"/>
  <pageSetup paperSize="9" scale="96" fitToWidth="0" fitToHeight="0" orientation="landscape" r:id="rId1"/>
  <rowBreaks count="3" manualBreakCount="3">
    <brk id="36" max="11" man="1"/>
    <brk id="69" max="11" man="1"/>
    <brk id="102" max="11" man="1"/>
  </rowBreaks>
  <customProperties>
    <customPr name="_pios_id" r:id="rId2"/>
  </customPropertie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9C5B-DD4F-4CE9-84DB-C4775144C0D3}">
  <sheetPr codeName="Sheet45">
    <tabColor theme="8" tint="-0.249977111117893"/>
  </sheetPr>
  <dimension ref="A1:M101"/>
  <sheetViews>
    <sheetView showGridLines="0" tabSelected="1" view="pageBreakPreview" topLeftCell="D3" zoomScale="115" zoomScaleNormal="100" zoomScaleSheetLayoutView="115" workbookViewId="0">
      <selection activeCell="G209" sqref="G209"/>
    </sheetView>
  </sheetViews>
  <sheetFormatPr defaultRowHeight="13.2" x14ac:dyDescent="0.25"/>
  <cols>
    <col min="1" max="1" width="5.33203125" style="181" hidden="1" customWidth="1"/>
    <col min="2" max="2" width="5.6640625" style="182" hidden="1" customWidth="1"/>
    <col min="3" max="3" width="3.33203125" style="181" hidden="1" customWidth="1"/>
    <col min="4" max="4" width="51.33203125" style="184" customWidth="1"/>
    <col min="5" max="5" width="11" style="223" customWidth="1"/>
    <col min="6" max="8" width="11" style="184" customWidth="1"/>
    <col min="9" max="9662" width="9.109375" style="181"/>
    <col min="9663" max="9663" width="9.33203125" style="181" customWidth="1"/>
    <col min="9664" max="16384" width="9.109375" style="181"/>
  </cols>
  <sheetData>
    <row r="1" spans="1:13" x14ac:dyDescent="0.25">
      <c r="A1" s="977" t="s">
        <v>249</v>
      </c>
      <c r="B1" s="977"/>
    </row>
    <row r="2" spans="1:13" x14ac:dyDescent="0.25">
      <c r="A2" s="181">
        <v>3</v>
      </c>
      <c r="B2" s="182">
        <v>60</v>
      </c>
      <c r="D2" s="352"/>
      <c r="E2" s="352"/>
      <c r="F2" s="177"/>
    </row>
    <row r="3" spans="1:13" ht="12.6" customHeight="1" x14ac:dyDescent="0.25">
      <c r="A3" s="181">
        <v>3</v>
      </c>
      <c r="D3" s="352"/>
      <c r="E3" s="352"/>
      <c r="F3" s="177"/>
      <c r="J3" s="374"/>
    </row>
    <row r="4" spans="1:13" ht="12.6" customHeight="1" x14ac:dyDescent="0.25">
      <c r="A4" s="181">
        <v>3</v>
      </c>
      <c r="B4" s="195"/>
      <c r="D4" s="352"/>
      <c r="E4" s="352"/>
      <c r="F4" s="177"/>
      <c r="G4" s="181"/>
      <c r="H4" s="181"/>
    </row>
    <row r="5" spans="1:13" ht="12.6" customHeight="1" x14ac:dyDescent="0.25">
      <c r="A5" s="181">
        <v>3</v>
      </c>
      <c r="B5" s="195"/>
      <c r="D5" s="352"/>
      <c r="E5" s="352"/>
      <c r="F5" s="177"/>
      <c r="G5" s="181"/>
      <c r="H5" s="181"/>
    </row>
    <row r="6" spans="1:13" ht="12.6" customHeight="1" x14ac:dyDescent="0.25">
      <c r="A6" s="181">
        <v>3</v>
      </c>
      <c r="B6" s="195"/>
      <c r="D6" s="352"/>
      <c r="E6" s="352"/>
      <c r="F6" s="177"/>
      <c r="G6" s="181"/>
      <c r="H6" s="181"/>
    </row>
    <row r="7" spans="1:13" ht="13.8" x14ac:dyDescent="0.25">
      <c r="A7" s="181">
        <v>3</v>
      </c>
      <c r="B7" s="195"/>
      <c r="D7" s="352"/>
      <c r="E7" s="352"/>
      <c r="F7" s="177"/>
      <c r="G7" s="181"/>
      <c r="H7" s="181"/>
    </row>
    <row r="8" spans="1:13" ht="20.25" customHeight="1" x14ac:dyDescent="0.25">
      <c r="A8" s="181">
        <v>3</v>
      </c>
      <c r="B8" s="195"/>
      <c r="D8" s="352"/>
      <c r="E8" s="352"/>
      <c r="F8" s="177"/>
      <c r="G8" s="181"/>
      <c r="H8" s="181"/>
    </row>
    <row r="9" spans="1:13" ht="13.8" x14ac:dyDescent="0.25">
      <c r="A9" s="181">
        <v>3</v>
      </c>
      <c r="B9" s="195"/>
      <c r="D9" s="352"/>
      <c r="E9" s="352"/>
      <c r="F9" s="177"/>
      <c r="G9" s="181"/>
      <c r="H9" s="181"/>
    </row>
    <row r="10" spans="1:13" ht="13.8" x14ac:dyDescent="0.25">
      <c r="A10" s="181">
        <v>3</v>
      </c>
      <c r="B10" s="195"/>
      <c r="D10" s="352"/>
      <c r="E10" s="352"/>
      <c r="F10" s="177"/>
      <c r="G10" s="181"/>
      <c r="H10" s="181"/>
    </row>
    <row r="11" spans="1:13" ht="13.8" x14ac:dyDescent="0.25">
      <c r="A11" s="181">
        <v>3</v>
      </c>
      <c r="B11" s="195"/>
      <c r="D11" s="352"/>
      <c r="E11" s="352"/>
      <c r="F11" s="177"/>
      <c r="G11" s="181"/>
      <c r="H11" s="181"/>
    </row>
    <row r="12" spans="1:13" ht="13.8" x14ac:dyDescent="0.25">
      <c r="A12" s="181">
        <v>3</v>
      </c>
      <c r="B12" s="195"/>
      <c r="D12" s="352"/>
      <c r="E12" s="352"/>
      <c r="F12" s="177"/>
      <c r="G12" s="181"/>
      <c r="H12" s="181"/>
    </row>
    <row r="13" spans="1:13" ht="13.8" x14ac:dyDescent="0.25">
      <c r="A13" s="181">
        <v>3</v>
      </c>
      <c r="B13" s="195"/>
      <c r="D13" s="352"/>
      <c r="E13" s="352"/>
      <c r="F13" s="177"/>
      <c r="G13" s="181"/>
      <c r="H13" s="181"/>
      <c r="M13" s="375"/>
    </row>
    <row r="14" spans="1:13" ht="13.8" x14ac:dyDescent="0.25">
      <c r="A14" s="181">
        <v>3</v>
      </c>
      <c r="B14" s="195"/>
      <c r="D14" s="352"/>
      <c r="E14" s="352"/>
      <c r="F14" s="177"/>
      <c r="G14" s="181"/>
      <c r="H14" s="181"/>
      <c r="M14" s="376"/>
    </row>
    <row r="15" spans="1:13" ht="13.8" x14ac:dyDescent="0.25">
      <c r="A15" s="181">
        <v>3</v>
      </c>
      <c r="B15" s="195"/>
      <c r="D15" s="352"/>
      <c r="E15" s="352"/>
      <c r="F15" s="177"/>
      <c r="G15" s="181"/>
      <c r="H15" s="181"/>
    </row>
    <row r="16" spans="1:13" ht="13.8" x14ac:dyDescent="0.25">
      <c r="A16" s="181">
        <v>3</v>
      </c>
      <c r="B16" s="195"/>
      <c r="D16" s="352"/>
      <c r="E16" s="352"/>
      <c r="F16" s="177"/>
      <c r="G16" s="181"/>
      <c r="H16" s="181"/>
    </row>
    <row r="17" spans="1:13" ht="13.8" x14ac:dyDescent="0.25">
      <c r="A17" s="181">
        <v>3</v>
      </c>
      <c r="B17" s="195"/>
      <c r="D17" s="352"/>
      <c r="E17" s="352"/>
      <c r="F17" s="177"/>
      <c r="G17" s="181"/>
      <c r="H17" s="181"/>
      <c r="M17" s="375"/>
    </row>
    <row r="18" spans="1:13" ht="13.8" x14ac:dyDescent="0.25">
      <c r="A18" s="181">
        <v>3</v>
      </c>
      <c r="B18" s="195"/>
      <c r="D18" s="352"/>
      <c r="E18" s="352"/>
      <c r="F18" s="177"/>
      <c r="G18" s="181"/>
      <c r="H18" s="181"/>
      <c r="M18" s="376"/>
    </row>
    <row r="19" spans="1:13" ht="13.8" x14ac:dyDescent="0.25">
      <c r="A19" s="181">
        <v>3</v>
      </c>
      <c r="B19" s="195"/>
      <c r="D19" s="352"/>
      <c r="E19" s="352"/>
      <c r="F19" s="177"/>
      <c r="G19" s="181"/>
      <c r="H19" s="181"/>
    </row>
    <row r="20" spans="1:13" ht="13.8" x14ac:dyDescent="0.25">
      <c r="A20" s="181">
        <v>3</v>
      </c>
      <c r="B20" s="195"/>
      <c r="D20" s="352"/>
      <c r="E20" s="352"/>
      <c r="F20" s="177"/>
      <c r="G20" s="181"/>
      <c r="H20" s="181"/>
    </row>
    <row r="21" spans="1:13" ht="13.8" x14ac:dyDescent="0.25">
      <c r="A21" s="181">
        <v>3</v>
      </c>
      <c r="B21" s="195"/>
      <c r="D21" s="352"/>
      <c r="E21" s="352"/>
      <c r="F21" s="177"/>
      <c r="G21" s="181"/>
      <c r="H21" s="181"/>
    </row>
    <row r="22" spans="1:13" ht="13.8" x14ac:dyDescent="0.25">
      <c r="A22" s="181">
        <v>3</v>
      </c>
      <c r="B22" s="195"/>
      <c r="D22" s="352"/>
      <c r="E22" s="352"/>
      <c r="F22" s="177"/>
      <c r="G22" s="181"/>
      <c r="H22" s="181"/>
    </row>
    <row r="23" spans="1:13" ht="13.8" x14ac:dyDescent="0.25">
      <c r="A23" s="181">
        <v>3</v>
      </c>
      <c r="B23" s="195"/>
      <c r="D23" s="352"/>
      <c r="E23" s="352"/>
      <c r="F23" s="177"/>
      <c r="G23" s="181"/>
      <c r="H23" s="181"/>
    </row>
    <row r="24" spans="1:13" ht="13.8" x14ac:dyDescent="0.25">
      <c r="A24" s="181">
        <v>3</v>
      </c>
      <c r="B24" s="195"/>
      <c r="D24" s="352"/>
      <c r="E24" s="352"/>
      <c r="F24" s="177"/>
      <c r="G24" s="181"/>
      <c r="H24" s="181"/>
    </row>
    <row r="25" spans="1:13" ht="13.8" x14ac:dyDescent="0.25">
      <c r="A25" s="181">
        <v>3</v>
      </c>
      <c r="B25" s="195"/>
      <c r="D25" s="352"/>
      <c r="E25" s="352"/>
      <c r="F25" s="177"/>
      <c r="G25" s="181"/>
      <c r="H25" s="181"/>
    </row>
    <row r="26" spans="1:13" ht="13.8" x14ac:dyDescent="0.25">
      <c r="A26" s="181">
        <v>3</v>
      </c>
      <c r="B26" s="195"/>
      <c r="D26" s="352"/>
      <c r="E26" s="352"/>
      <c r="F26" s="177"/>
      <c r="G26" s="181"/>
      <c r="H26" s="181"/>
    </row>
    <row r="27" spans="1:13" ht="13.8" x14ac:dyDescent="0.25">
      <c r="A27" s="181">
        <v>3</v>
      </c>
      <c r="B27" s="195"/>
      <c r="D27" s="352"/>
      <c r="E27" s="352"/>
      <c r="F27" s="177"/>
      <c r="G27" s="181"/>
      <c r="H27" s="181"/>
    </row>
    <row r="28" spans="1:13" ht="13.8" x14ac:dyDescent="0.25">
      <c r="A28" s="181">
        <v>3</v>
      </c>
      <c r="B28" s="195"/>
      <c r="D28" s="352"/>
      <c r="E28" s="352"/>
      <c r="F28" s="177"/>
      <c r="G28" s="181"/>
      <c r="H28" s="181"/>
    </row>
    <row r="29" spans="1:13" ht="13.8" x14ac:dyDescent="0.25">
      <c r="A29" s="181">
        <v>3</v>
      </c>
      <c r="B29" s="195"/>
      <c r="D29" s="352"/>
      <c r="E29" s="352"/>
      <c r="F29" s="177"/>
      <c r="G29" s="181"/>
      <c r="H29" s="181"/>
    </row>
    <row r="30" spans="1:13" ht="13.8" x14ac:dyDescent="0.25">
      <c r="A30" s="181">
        <v>3</v>
      </c>
      <c r="B30" s="195"/>
      <c r="D30" s="352"/>
      <c r="E30" s="352"/>
      <c r="F30" s="177"/>
      <c r="G30" s="181"/>
      <c r="H30" s="181"/>
    </row>
    <row r="31" spans="1:13" ht="13.8" x14ac:dyDescent="0.25">
      <c r="A31" s="181">
        <v>3</v>
      </c>
      <c r="B31" s="195"/>
      <c r="D31" s="352"/>
      <c r="E31" s="352"/>
      <c r="F31" s="177"/>
      <c r="G31" s="181"/>
      <c r="H31" s="181"/>
    </row>
    <row r="32" spans="1:13" ht="13.8" x14ac:dyDescent="0.25">
      <c r="A32" s="181">
        <v>3</v>
      </c>
      <c r="B32" s="195"/>
      <c r="D32" s="352"/>
      <c r="E32" s="352"/>
      <c r="F32" s="177"/>
      <c r="G32" s="181"/>
      <c r="H32" s="181"/>
    </row>
    <row r="33" spans="1:8" ht="13.8" x14ac:dyDescent="0.25">
      <c r="A33" s="181">
        <v>3</v>
      </c>
      <c r="B33" s="195"/>
      <c r="D33" s="352"/>
      <c r="E33" s="352"/>
      <c r="F33" s="177"/>
      <c r="G33" s="181"/>
      <c r="H33" s="181"/>
    </row>
    <row r="34" spans="1:8" ht="13.8" x14ac:dyDescent="0.25">
      <c r="A34" s="181">
        <v>3</v>
      </c>
      <c r="B34" s="195"/>
      <c r="D34" s="352"/>
      <c r="E34" s="352"/>
      <c r="F34" s="177"/>
      <c r="G34" s="181"/>
      <c r="H34" s="181"/>
    </row>
    <row r="35" spans="1:8" ht="13.8" x14ac:dyDescent="0.25">
      <c r="A35" s="181">
        <v>3</v>
      </c>
      <c r="B35" s="195"/>
      <c r="D35" s="352"/>
      <c r="E35" s="352"/>
      <c r="F35" s="177"/>
      <c r="G35" s="181"/>
      <c r="H35" s="181"/>
    </row>
    <row r="36" spans="1:8" ht="13.8" x14ac:dyDescent="0.25">
      <c r="A36" s="181">
        <v>3</v>
      </c>
      <c r="B36" s="195"/>
      <c r="D36" s="352"/>
      <c r="E36" s="352"/>
      <c r="F36" s="177"/>
      <c r="G36" s="181"/>
      <c r="H36" s="181"/>
    </row>
    <row r="37" spans="1:8" ht="13.8" x14ac:dyDescent="0.25">
      <c r="A37" s="181">
        <v>3</v>
      </c>
      <c r="B37" s="195"/>
      <c r="D37" s="352"/>
      <c r="E37" s="352"/>
      <c r="F37" s="177"/>
      <c r="G37" s="181"/>
      <c r="H37" s="181"/>
    </row>
    <row r="38" spans="1:8" ht="13.8" x14ac:dyDescent="0.25">
      <c r="A38" s="181">
        <v>3</v>
      </c>
      <c r="B38" s="195"/>
      <c r="D38" s="352"/>
      <c r="E38" s="352"/>
      <c r="F38" s="177"/>
      <c r="G38" s="181"/>
      <c r="H38" s="181"/>
    </row>
    <row r="39" spans="1:8" ht="13.8" x14ac:dyDescent="0.25">
      <c r="A39" s="181">
        <v>3</v>
      </c>
      <c r="B39" s="195"/>
      <c r="D39" s="352"/>
      <c r="E39" s="352"/>
      <c r="F39" s="177"/>
      <c r="G39" s="181"/>
      <c r="H39" s="181"/>
    </row>
    <row r="40" spans="1:8" ht="13.8" x14ac:dyDescent="0.25">
      <c r="A40" s="181">
        <v>3</v>
      </c>
      <c r="B40" s="195"/>
      <c r="D40" s="352"/>
      <c r="E40" s="352"/>
      <c r="F40" s="177"/>
      <c r="G40" s="181"/>
      <c r="H40" s="181"/>
    </row>
    <row r="41" spans="1:8" ht="13.8" x14ac:dyDescent="0.25">
      <c r="A41" s="181">
        <v>3</v>
      </c>
      <c r="B41" s="195"/>
      <c r="D41" s="352"/>
      <c r="E41" s="352"/>
      <c r="F41" s="177"/>
      <c r="G41" s="181"/>
      <c r="H41" s="181"/>
    </row>
    <row r="42" spans="1:8" ht="13.8" x14ac:dyDescent="0.25">
      <c r="A42" s="181">
        <v>3</v>
      </c>
      <c r="B42" s="195"/>
      <c r="D42" s="352"/>
      <c r="E42" s="352"/>
      <c r="F42" s="177"/>
      <c r="G42" s="181"/>
      <c r="H42" s="181"/>
    </row>
    <row r="43" spans="1:8" ht="13.8" x14ac:dyDescent="0.25">
      <c r="A43" s="181">
        <v>3</v>
      </c>
      <c r="B43" s="195"/>
      <c r="D43" s="352"/>
      <c r="E43" s="352"/>
      <c r="F43" s="177"/>
      <c r="G43" s="181"/>
      <c r="H43" s="181"/>
    </row>
    <row r="44" spans="1:8" ht="13.8" x14ac:dyDescent="0.25">
      <c r="A44" s="181">
        <v>3</v>
      </c>
      <c r="B44" s="195"/>
      <c r="D44" s="352"/>
      <c r="E44" s="352"/>
      <c r="F44" s="177"/>
      <c r="G44" s="181"/>
      <c r="H44" s="181"/>
    </row>
    <row r="45" spans="1:8" ht="59.25" customHeight="1" x14ac:dyDescent="0.25">
      <c r="A45" s="181">
        <v>3</v>
      </c>
      <c r="B45" s="195"/>
      <c r="D45" s="352"/>
      <c r="E45" s="352"/>
      <c r="F45" s="177"/>
      <c r="G45" s="181"/>
      <c r="H45" s="181"/>
    </row>
    <row r="46" spans="1:8" ht="43.2" customHeight="1" x14ac:dyDescent="0.25">
      <c r="B46" s="195"/>
      <c r="D46" s="352"/>
      <c r="E46" s="352"/>
      <c r="F46" s="177"/>
      <c r="G46" s="181"/>
      <c r="H46" s="181"/>
    </row>
    <row r="47" spans="1:8" ht="19.2" customHeight="1" x14ac:dyDescent="0.25">
      <c r="A47" s="181">
        <v>3</v>
      </c>
      <c r="B47" s="195"/>
      <c r="D47" s="352"/>
      <c r="E47" s="352"/>
      <c r="F47" s="177"/>
      <c r="G47" s="181"/>
      <c r="H47" s="181"/>
    </row>
    <row r="48" spans="1:8" ht="25.95" customHeight="1" x14ac:dyDescent="0.25">
      <c r="A48" s="181">
        <v>3</v>
      </c>
      <c r="B48" s="195"/>
      <c r="D48" s="352"/>
      <c r="E48" s="352"/>
      <c r="F48" s="177"/>
      <c r="G48" s="181"/>
      <c r="H48" s="181"/>
    </row>
    <row r="49" spans="1:8" ht="13.8" x14ac:dyDescent="0.25">
      <c r="A49" s="181">
        <v>3</v>
      </c>
      <c r="B49" s="195"/>
      <c r="D49" s="352"/>
      <c r="E49" s="352"/>
      <c r="F49" s="177"/>
      <c r="G49" s="181"/>
      <c r="H49" s="181"/>
    </row>
    <row r="50" spans="1:8" ht="13.8" x14ac:dyDescent="0.25">
      <c r="A50" s="181">
        <v>3</v>
      </c>
      <c r="B50" s="195"/>
      <c r="D50" s="352"/>
      <c r="E50" s="352"/>
      <c r="F50" s="177"/>
      <c r="G50" s="181"/>
      <c r="H50" s="181"/>
    </row>
    <row r="51" spans="1:8" ht="13.8" x14ac:dyDescent="0.25">
      <c r="A51" s="181">
        <v>3</v>
      </c>
      <c r="B51" s="195"/>
      <c r="D51" s="352"/>
      <c r="E51" s="352"/>
      <c r="F51" s="177"/>
      <c r="G51" s="181"/>
      <c r="H51" s="181"/>
    </row>
    <row r="52" spans="1:8" ht="13.8" x14ac:dyDescent="0.25">
      <c r="B52" s="195"/>
      <c r="D52" s="352"/>
      <c r="E52" s="352"/>
      <c r="F52" s="177"/>
      <c r="G52" s="181"/>
      <c r="H52" s="181"/>
    </row>
    <row r="53" spans="1:8" x14ac:dyDescent="0.25">
      <c r="D53" s="183"/>
      <c r="E53" s="219"/>
      <c r="G53" s="181"/>
      <c r="H53" s="181"/>
    </row>
    <row r="54" spans="1:8" ht="12.75" customHeight="1" x14ac:dyDescent="0.25">
      <c r="D54" s="183"/>
      <c r="E54" s="219"/>
      <c r="G54" s="181"/>
      <c r="H54" s="181"/>
    </row>
    <row r="55" spans="1:8" ht="12.75" customHeight="1" x14ac:dyDescent="0.25">
      <c r="D55" s="183"/>
      <c r="E55" s="219"/>
      <c r="G55" s="181"/>
      <c r="H55" s="181"/>
    </row>
    <row r="56" spans="1:8" ht="12.75" customHeight="1" x14ac:dyDescent="0.25">
      <c r="D56" s="183"/>
      <c r="E56" s="219"/>
      <c r="G56" s="181"/>
      <c r="H56" s="181"/>
    </row>
    <row r="57" spans="1:8" ht="12.75" customHeight="1" x14ac:dyDescent="0.25">
      <c r="D57" s="183"/>
      <c r="E57" s="219"/>
      <c r="G57" s="181"/>
      <c r="H57" s="181"/>
    </row>
    <row r="58" spans="1:8" ht="12.75" customHeight="1" x14ac:dyDescent="0.25">
      <c r="D58" s="183"/>
      <c r="E58" s="219"/>
      <c r="G58" s="181"/>
      <c r="H58" s="181"/>
    </row>
    <row r="59" spans="1:8" ht="12.75" customHeight="1" x14ac:dyDescent="0.25">
      <c r="D59" s="183"/>
      <c r="E59" s="219"/>
      <c r="G59" s="181"/>
      <c r="H59" s="181"/>
    </row>
    <row r="60" spans="1:8" ht="12.75" customHeight="1" x14ac:dyDescent="0.25">
      <c r="D60" s="183"/>
      <c r="E60" s="219"/>
      <c r="G60" s="181"/>
      <c r="H60" s="181"/>
    </row>
    <row r="61" spans="1:8" ht="12.75" customHeight="1" x14ac:dyDescent="0.25">
      <c r="D61" s="183"/>
      <c r="E61" s="219"/>
      <c r="G61" s="181"/>
      <c r="H61" s="181"/>
    </row>
    <row r="62" spans="1:8" ht="12.75" customHeight="1" x14ac:dyDescent="0.25">
      <c r="D62" s="183"/>
      <c r="E62" s="219"/>
      <c r="G62" s="181"/>
      <c r="H62" s="181"/>
    </row>
    <row r="63" spans="1:8" ht="12.75" customHeight="1" x14ac:dyDescent="0.25">
      <c r="D63" s="183"/>
      <c r="E63" s="219"/>
      <c r="G63" s="181"/>
      <c r="H63" s="181"/>
    </row>
    <row r="64" spans="1:8" ht="12.75" customHeight="1" x14ac:dyDescent="0.25">
      <c r="D64" s="183"/>
      <c r="E64" s="219"/>
    </row>
    <row r="65" spans="4:5" ht="12.75" customHeight="1" x14ac:dyDescent="0.25">
      <c r="D65" s="183"/>
      <c r="E65" s="219"/>
    </row>
    <row r="66" spans="4:5" ht="12.75" customHeight="1" x14ac:dyDescent="0.25">
      <c r="D66" s="183"/>
      <c r="E66" s="219"/>
    </row>
    <row r="67" spans="4:5" ht="12.75" customHeight="1" x14ac:dyDescent="0.25">
      <c r="D67" s="183"/>
      <c r="E67" s="219"/>
    </row>
    <row r="68" spans="4:5" ht="12.75" customHeight="1" x14ac:dyDescent="0.25">
      <c r="D68" s="183"/>
      <c r="E68" s="219"/>
    </row>
    <row r="69" spans="4:5" ht="12.75" customHeight="1" x14ac:dyDescent="0.25">
      <c r="D69" s="177"/>
      <c r="E69" s="198"/>
    </row>
    <row r="70" spans="4:5" ht="12.75" customHeight="1" x14ac:dyDescent="0.25">
      <c r="D70" s="177"/>
      <c r="E70" s="198"/>
    </row>
    <row r="71" spans="4:5" ht="12.75" customHeight="1" x14ac:dyDescent="0.25">
      <c r="D71" s="177"/>
      <c r="E71" s="198"/>
    </row>
    <row r="72" spans="4:5" x14ac:dyDescent="0.25">
      <c r="D72" s="177"/>
      <c r="E72" s="198"/>
    </row>
    <row r="73" spans="4:5" ht="13.2" customHeight="1" x14ac:dyDescent="0.25">
      <c r="D73" s="177"/>
      <c r="E73" s="198"/>
    </row>
    <row r="74" spans="4:5" x14ac:dyDescent="0.25">
      <c r="D74" s="177"/>
      <c r="E74" s="198"/>
    </row>
    <row r="75" spans="4:5" x14ac:dyDescent="0.25">
      <c r="D75" s="177"/>
      <c r="E75" s="198"/>
    </row>
    <row r="76" spans="4:5" x14ac:dyDescent="0.25">
      <c r="D76" s="177"/>
      <c r="E76" s="198"/>
    </row>
    <row r="77" spans="4:5" x14ac:dyDescent="0.25">
      <c r="D77" s="177"/>
      <c r="E77" s="198"/>
    </row>
    <row r="78" spans="4:5" x14ac:dyDescent="0.25">
      <c r="D78" s="177"/>
      <c r="E78" s="198"/>
    </row>
    <row r="79" spans="4:5" x14ac:dyDescent="0.25">
      <c r="D79" s="177"/>
      <c r="E79" s="198"/>
    </row>
    <row r="80" spans="4:5" x14ac:dyDescent="0.25">
      <c r="D80" s="177"/>
      <c r="E80" s="198"/>
    </row>
    <row r="81" spans="4:8" x14ac:dyDescent="0.25">
      <c r="D81" s="177"/>
      <c r="E81" s="198"/>
    </row>
    <row r="82" spans="4:8" x14ac:dyDescent="0.25">
      <c r="D82" s="219"/>
      <c r="E82" s="219"/>
    </row>
    <row r="83" spans="4:8" x14ac:dyDescent="0.25">
      <c r="E83" s="373"/>
    </row>
    <row r="84" spans="4:8" x14ac:dyDescent="0.25">
      <c r="E84" s="373"/>
    </row>
    <row r="85" spans="4:8" x14ac:dyDescent="0.25">
      <c r="D85" s="202"/>
      <c r="E85" s="215"/>
    </row>
    <row r="86" spans="4:8" x14ac:dyDescent="0.25">
      <c r="D86" s="177"/>
      <c r="E86" s="184"/>
    </row>
    <row r="87" spans="4:8" x14ac:dyDescent="0.25">
      <c r="D87" s="982"/>
      <c r="E87" s="982"/>
    </row>
    <row r="88" spans="4:8" x14ac:dyDescent="0.25">
      <c r="D88" s="177"/>
      <c r="E88" s="177"/>
    </row>
    <row r="89" spans="4:8" x14ac:dyDescent="0.25">
      <c r="E89" s="198"/>
    </row>
    <row r="90" spans="4:8" x14ac:dyDescent="0.25">
      <c r="E90" s="200"/>
    </row>
    <row r="91" spans="4:8" x14ac:dyDescent="0.25">
      <c r="D91" s="176"/>
      <c r="E91" s="215"/>
    </row>
    <row r="92" spans="4:8" x14ac:dyDescent="0.25">
      <c r="D92" s="314"/>
      <c r="E92" s="215"/>
    </row>
    <row r="93" spans="4:8" x14ac:dyDescent="0.25">
      <c r="D93" s="224"/>
      <c r="E93" s="215"/>
    </row>
    <row r="94" spans="4:8" x14ac:dyDescent="0.25">
      <c r="D94" s="314"/>
      <c r="E94" s="215"/>
    </row>
    <row r="95" spans="4:8" x14ac:dyDescent="0.25">
      <c r="D95" s="326"/>
      <c r="E95" s="215"/>
    </row>
    <row r="96" spans="4:8" x14ac:dyDescent="0.25">
      <c r="D96" s="314"/>
      <c r="E96" s="215"/>
      <c r="F96" s="181"/>
      <c r="G96" s="181"/>
      <c r="H96" s="181"/>
    </row>
    <row r="97" spans="4:8" x14ac:dyDescent="0.25">
      <c r="D97" s="224"/>
      <c r="E97" s="215"/>
      <c r="F97" s="181"/>
      <c r="G97" s="181"/>
      <c r="H97" s="181"/>
    </row>
    <row r="98" spans="4:8" x14ac:dyDescent="0.25">
      <c r="D98" s="314"/>
      <c r="E98" s="215"/>
      <c r="F98" s="181"/>
      <c r="G98" s="181"/>
      <c r="H98" s="181"/>
    </row>
    <row r="99" spans="4:8" x14ac:dyDescent="0.25">
      <c r="D99" s="314"/>
      <c r="E99" s="215"/>
      <c r="F99" s="181"/>
      <c r="G99" s="181"/>
      <c r="H99" s="181"/>
    </row>
    <row r="100" spans="4:8" x14ac:dyDescent="0.25">
      <c r="E100" s="184"/>
      <c r="F100" s="181"/>
      <c r="G100" s="181"/>
      <c r="H100" s="181"/>
    </row>
    <row r="101" spans="4:8" x14ac:dyDescent="0.25">
      <c r="F101" s="181"/>
      <c r="G101" s="181"/>
      <c r="H101" s="181"/>
    </row>
  </sheetData>
  <mergeCells count="2">
    <mergeCell ref="A1:B1"/>
    <mergeCell ref="D87:E87"/>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7" max="16383" man="1"/>
  </rowBreaks>
  <customProperties>
    <customPr name="_pios_id" r:id="rId2"/>
  </customPropertie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608E-3CD7-43F0-A082-585441A8C5EC}">
  <sheetPr codeName="Sheet9">
    <tabColor theme="8" tint="-0.249977111117893"/>
  </sheetPr>
  <dimension ref="A1:L127"/>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3.5546875" style="1" hidden="1" customWidth="1"/>
    <col min="2" max="2" width="5.6640625" style="1" hidden="1" customWidth="1"/>
    <col min="3" max="3" width="7" style="195" hidden="1" customWidth="1"/>
    <col min="4" max="4" width="17.33203125" style="4" bestFit="1" customWidth="1"/>
    <col min="5" max="5" width="43.5546875" style="1" customWidth="1"/>
    <col min="6" max="8" width="12.33203125" style="1" customWidth="1"/>
    <col min="9" max="16384" width="9.33203125" style="1"/>
  </cols>
  <sheetData>
    <row r="1" spans="1:12" ht="23.4" x14ac:dyDescent="0.25">
      <c r="A1" s="184" t="s">
        <v>0</v>
      </c>
      <c r="B1" s="935" t="s">
        <v>249</v>
      </c>
      <c r="C1" s="935"/>
      <c r="D1" s="10" t="s">
        <v>964</v>
      </c>
      <c r="E1" s="183"/>
      <c r="F1" s="183"/>
      <c r="G1" s="219"/>
      <c r="H1" s="219"/>
      <c r="I1" s="184"/>
      <c r="J1" s="184"/>
      <c r="K1" s="184"/>
      <c r="L1" s="184"/>
    </row>
    <row r="2" spans="1:12" ht="12" customHeight="1" x14ac:dyDescent="0.25">
      <c r="A2" s="184">
        <v>1</v>
      </c>
      <c r="E2" s="177"/>
      <c r="F2" s="177"/>
      <c r="G2" s="310" t="str">
        <f>Contents!F3</f>
        <v>20X2</v>
      </c>
      <c r="H2" s="311" t="str">
        <f>Contents!F4</f>
        <v>20X1</v>
      </c>
      <c r="I2" s="184"/>
      <c r="J2" s="184"/>
      <c r="K2" s="184"/>
    </row>
    <row r="3" spans="1:12" ht="12" customHeight="1" thickBot="1" x14ac:dyDescent="0.3">
      <c r="A3" s="184">
        <v>1</v>
      </c>
      <c r="E3" s="192"/>
      <c r="F3" s="192"/>
      <c r="G3" s="193" t="s">
        <v>309</v>
      </c>
      <c r="H3" s="194" t="s">
        <v>309</v>
      </c>
      <c r="I3" s="184"/>
      <c r="J3" s="184"/>
      <c r="K3" s="184"/>
    </row>
    <row r="4" spans="1:12" ht="12" customHeight="1" x14ac:dyDescent="0.25">
      <c r="A4" s="184">
        <v>1</v>
      </c>
      <c r="B4" s="1" t="s">
        <v>250</v>
      </c>
      <c r="C4" s="195">
        <v>62</v>
      </c>
      <c r="E4" s="349" t="str">
        <f ca="1">INDEX(TBLStructure[Full Note Title],MATCH(C4,TBLStructure[Model Reference],0))</f>
        <v>3.2B: Investment property</v>
      </c>
      <c r="F4" s="350"/>
      <c r="G4" s="350"/>
      <c r="H4" s="184"/>
      <c r="I4" s="184"/>
      <c r="J4" s="184"/>
      <c r="K4" s="184"/>
    </row>
    <row r="5" spans="1:12" ht="12" customHeight="1" x14ac:dyDescent="0.25">
      <c r="A5" s="184">
        <v>1</v>
      </c>
      <c r="D5" s="4" t="s">
        <v>965</v>
      </c>
      <c r="E5" s="358" t="s">
        <v>966</v>
      </c>
      <c r="F5" s="358"/>
      <c r="G5" s="32">
        <v>0</v>
      </c>
      <c r="H5" s="32">
        <v>0</v>
      </c>
      <c r="I5" s="184"/>
      <c r="J5" s="184"/>
      <c r="K5" s="184"/>
    </row>
    <row r="6" spans="1:12" ht="12" customHeight="1" x14ac:dyDescent="0.25">
      <c r="A6" s="184">
        <v>1</v>
      </c>
      <c r="D6" s="4" t="s">
        <v>967</v>
      </c>
      <c r="E6" s="183" t="s">
        <v>906</v>
      </c>
      <c r="F6" s="183"/>
      <c r="G6" s="32"/>
      <c r="H6" s="32"/>
      <c r="I6" s="184"/>
      <c r="J6" s="184"/>
      <c r="K6" s="184"/>
    </row>
    <row r="7" spans="1:12" ht="12" customHeight="1" x14ac:dyDescent="0.25">
      <c r="A7" s="184">
        <v>1</v>
      </c>
      <c r="E7" s="355" t="s">
        <v>968</v>
      </c>
      <c r="F7" s="355"/>
      <c r="G7" s="32">
        <v>0</v>
      </c>
      <c r="H7" s="32">
        <v>0</v>
      </c>
      <c r="I7" s="184"/>
      <c r="J7" s="184"/>
      <c r="K7" s="184"/>
    </row>
    <row r="8" spans="1:12" ht="12" customHeight="1" x14ac:dyDescent="0.25">
      <c r="A8" s="184">
        <v>1</v>
      </c>
      <c r="E8" s="355" t="s">
        <v>662</v>
      </c>
      <c r="F8" s="355"/>
      <c r="G8" s="32">
        <v>0</v>
      </c>
      <c r="H8" s="32">
        <v>0</v>
      </c>
      <c r="I8" s="184"/>
      <c r="J8" s="184"/>
      <c r="K8" s="184"/>
    </row>
    <row r="9" spans="1:12" ht="12" customHeight="1" x14ac:dyDescent="0.25">
      <c r="A9" s="184">
        <v>1</v>
      </c>
      <c r="E9" s="355" t="s">
        <v>911</v>
      </c>
      <c r="F9" s="355"/>
      <c r="G9" s="32">
        <v>0</v>
      </c>
      <c r="H9" s="32">
        <v>0</v>
      </c>
      <c r="I9" s="184"/>
      <c r="J9" s="184"/>
      <c r="K9" s="184"/>
    </row>
    <row r="10" spans="1:12" ht="12" customHeight="1" x14ac:dyDescent="0.25">
      <c r="A10" s="184">
        <v>1</v>
      </c>
      <c r="D10" s="4" t="s">
        <v>969</v>
      </c>
      <c r="E10" s="355" t="s">
        <v>913</v>
      </c>
      <c r="F10" s="355"/>
      <c r="G10" s="32">
        <v>0</v>
      </c>
      <c r="H10" s="32">
        <v>0</v>
      </c>
      <c r="I10" s="184"/>
      <c r="J10" s="184"/>
      <c r="K10" s="184"/>
    </row>
    <row r="11" spans="1:12" ht="12" customHeight="1" x14ac:dyDescent="0.25">
      <c r="A11" s="184">
        <v>1</v>
      </c>
      <c r="D11" s="4" t="s">
        <v>970</v>
      </c>
      <c r="E11" s="377" t="s">
        <v>971</v>
      </c>
      <c r="F11" s="377"/>
      <c r="G11" s="32">
        <v>0</v>
      </c>
      <c r="H11" s="32">
        <v>0</v>
      </c>
      <c r="I11" s="184"/>
      <c r="J11" s="184"/>
      <c r="K11" s="184"/>
    </row>
    <row r="12" spans="1:12" ht="12" customHeight="1" x14ac:dyDescent="0.25">
      <c r="A12" s="184">
        <v>1</v>
      </c>
      <c r="D12" s="4" t="s">
        <v>972</v>
      </c>
      <c r="E12" s="183" t="s">
        <v>973</v>
      </c>
      <c r="F12" s="183"/>
      <c r="G12" s="32">
        <v>0</v>
      </c>
      <c r="H12" s="32">
        <v>0</v>
      </c>
      <c r="I12" s="184"/>
      <c r="J12" s="184"/>
      <c r="K12" s="184"/>
    </row>
    <row r="13" spans="1:12" ht="12" customHeight="1" x14ac:dyDescent="0.25">
      <c r="A13" s="184">
        <v>1</v>
      </c>
      <c r="D13" s="4" t="s">
        <v>974</v>
      </c>
      <c r="E13" s="183" t="s">
        <v>975</v>
      </c>
      <c r="F13" s="183"/>
      <c r="G13" s="32">
        <v>0</v>
      </c>
      <c r="H13" s="32">
        <v>0</v>
      </c>
      <c r="I13" s="184"/>
      <c r="J13" s="184"/>
      <c r="K13" s="184"/>
    </row>
    <row r="14" spans="1:12" ht="12" customHeight="1" x14ac:dyDescent="0.25">
      <c r="A14" s="184">
        <v>1</v>
      </c>
      <c r="D14" s="4" t="s">
        <v>976</v>
      </c>
      <c r="E14" s="183" t="s">
        <v>977</v>
      </c>
      <c r="F14" s="183"/>
      <c r="G14" s="32">
        <v>0</v>
      </c>
      <c r="H14" s="32">
        <v>0</v>
      </c>
      <c r="I14" s="184"/>
      <c r="J14" s="184"/>
      <c r="K14" s="184"/>
    </row>
    <row r="15" spans="1:12" ht="12" customHeight="1" x14ac:dyDescent="0.25">
      <c r="A15" s="184">
        <v>1</v>
      </c>
      <c r="D15" s="4" t="s">
        <v>978</v>
      </c>
      <c r="E15" s="184" t="s">
        <v>979</v>
      </c>
      <c r="F15" s="184"/>
      <c r="G15" s="32">
        <v>0</v>
      </c>
      <c r="H15" s="32">
        <v>0</v>
      </c>
      <c r="I15" s="184"/>
      <c r="J15" s="184"/>
      <c r="K15" s="184"/>
    </row>
    <row r="16" spans="1:12" ht="12" customHeight="1" x14ac:dyDescent="0.25">
      <c r="A16" s="184">
        <v>1</v>
      </c>
      <c r="D16" s="4" t="s">
        <v>965</v>
      </c>
      <c r="E16" s="207" t="s">
        <v>980</v>
      </c>
      <c r="F16" s="207"/>
      <c r="G16" s="67">
        <f>SUM(G4:G15)</f>
        <v>0</v>
      </c>
      <c r="H16" s="67">
        <f>SUM(H4:H15)</f>
        <v>0</v>
      </c>
      <c r="I16" s="184"/>
      <c r="J16" s="184"/>
      <c r="K16" s="184"/>
    </row>
    <row r="17" spans="1:12" ht="12" customHeight="1" x14ac:dyDescent="0.25">
      <c r="A17" s="184">
        <v>3</v>
      </c>
      <c r="E17" s="378"/>
      <c r="F17" s="378"/>
      <c r="G17" s="379"/>
      <c r="H17" s="33"/>
      <c r="I17" s="184"/>
      <c r="J17" s="184"/>
      <c r="K17" s="184"/>
      <c r="L17" s="184"/>
    </row>
    <row r="18" spans="1:12" ht="37.950000000000003" customHeight="1" x14ac:dyDescent="0.25">
      <c r="A18" s="184">
        <v>1</v>
      </c>
      <c r="D18" s="4" t="s">
        <v>981</v>
      </c>
      <c r="E18" s="1010" t="s">
        <v>982</v>
      </c>
      <c r="F18" s="1010"/>
      <c r="G18" s="1010"/>
      <c r="H18" s="1010"/>
      <c r="I18" s="184"/>
      <c r="J18" s="184"/>
      <c r="K18" s="184"/>
      <c r="L18" s="184"/>
    </row>
    <row r="19" spans="1:12" ht="12" customHeight="1" x14ac:dyDescent="0.25">
      <c r="A19" s="184">
        <v>1</v>
      </c>
      <c r="E19" s="1011"/>
      <c r="F19" s="1011"/>
      <c r="G19" s="1011"/>
      <c r="H19" s="1011"/>
      <c r="I19" s="184"/>
      <c r="J19" s="184"/>
      <c r="K19" s="184"/>
      <c r="L19" s="184"/>
    </row>
    <row r="20" spans="1:12" ht="12" hidden="1" customHeight="1" x14ac:dyDescent="0.25">
      <c r="A20" s="184">
        <v>2</v>
      </c>
      <c r="E20" s="177"/>
      <c r="F20" s="177"/>
      <c r="G20" s="310">
        <f ca="1">YEAR(TODAY())</f>
        <v>2024</v>
      </c>
      <c r="H20" s="311"/>
      <c r="I20" s="184"/>
      <c r="J20" s="184"/>
      <c r="K20" s="184"/>
      <c r="L20" s="184"/>
    </row>
    <row r="21" spans="1:12" ht="12" hidden="1" customHeight="1" thickBot="1" x14ac:dyDescent="0.3">
      <c r="A21" s="184">
        <v>2</v>
      </c>
      <c r="E21" s="192"/>
      <c r="F21" s="192"/>
      <c r="G21" s="193" t="s">
        <v>309</v>
      </c>
      <c r="H21" s="194"/>
      <c r="I21" s="184"/>
      <c r="J21" s="184"/>
      <c r="K21" s="184"/>
      <c r="L21" s="184"/>
    </row>
    <row r="22" spans="1:12" ht="12" hidden="1" customHeight="1" x14ac:dyDescent="0.25">
      <c r="A22" s="184">
        <v>2</v>
      </c>
      <c r="B22" s="1" t="s">
        <v>250</v>
      </c>
      <c r="C22" s="195">
        <v>62</v>
      </c>
      <c r="E22" s="349" t="str">
        <f ca="1">INDEX(TBLStructure[Full Note Title],MATCH(C22,TBLStructure[Model Reference],0))</f>
        <v>3.2B: Investment property</v>
      </c>
      <c r="F22" s="350"/>
      <c r="G22" s="350"/>
      <c r="H22" s="380"/>
      <c r="I22" s="184"/>
      <c r="J22" s="184"/>
      <c r="K22" s="184"/>
      <c r="L22" s="184"/>
    </row>
    <row r="23" spans="1:12" ht="12" hidden="1" customHeight="1" x14ac:dyDescent="0.25">
      <c r="A23" s="184">
        <v>2</v>
      </c>
      <c r="D23" s="4" t="s">
        <v>965</v>
      </c>
      <c r="E23" s="358" t="s">
        <v>966</v>
      </c>
      <c r="F23" s="358"/>
      <c r="G23" s="32">
        <v>0</v>
      </c>
      <c r="H23" s="324"/>
      <c r="I23" s="184"/>
      <c r="J23" s="184"/>
      <c r="K23" s="184"/>
      <c r="L23" s="184"/>
    </row>
    <row r="24" spans="1:12" ht="12" hidden="1" customHeight="1" x14ac:dyDescent="0.25">
      <c r="A24" s="184">
        <v>2</v>
      </c>
      <c r="D24" s="4" t="s">
        <v>967</v>
      </c>
      <c r="E24" s="183" t="s">
        <v>906</v>
      </c>
      <c r="F24" s="183"/>
      <c r="G24" s="32"/>
      <c r="H24" s="324"/>
      <c r="I24" s="184"/>
      <c r="J24" s="184"/>
      <c r="K24" s="184"/>
      <c r="L24" s="184"/>
    </row>
    <row r="25" spans="1:12" ht="12" hidden="1" customHeight="1" x14ac:dyDescent="0.25">
      <c r="A25" s="184">
        <v>2</v>
      </c>
      <c r="E25" s="355" t="s">
        <v>968</v>
      </c>
      <c r="F25" s="355"/>
      <c r="G25" s="32">
        <v>0</v>
      </c>
      <c r="H25" s="324"/>
      <c r="I25" s="184"/>
      <c r="J25" s="184"/>
      <c r="K25" s="184"/>
      <c r="L25" s="184"/>
    </row>
    <row r="26" spans="1:12" ht="12" hidden="1" customHeight="1" x14ac:dyDescent="0.25">
      <c r="A26" s="184">
        <v>2</v>
      </c>
      <c r="E26" s="355" t="s">
        <v>662</v>
      </c>
      <c r="F26" s="355"/>
      <c r="G26" s="32">
        <v>0</v>
      </c>
      <c r="H26" s="324"/>
      <c r="I26" s="184"/>
      <c r="J26" s="184"/>
      <c r="K26" s="184"/>
      <c r="L26" s="184"/>
    </row>
    <row r="27" spans="1:12" ht="12" hidden="1" customHeight="1" x14ac:dyDescent="0.25">
      <c r="A27" s="184">
        <v>2</v>
      </c>
      <c r="E27" s="355" t="s">
        <v>911</v>
      </c>
      <c r="F27" s="355"/>
      <c r="G27" s="32">
        <v>0</v>
      </c>
      <c r="H27" s="324"/>
      <c r="I27" s="184"/>
      <c r="J27" s="184"/>
      <c r="K27" s="184"/>
      <c r="L27" s="184"/>
    </row>
    <row r="28" spans="1:12" ht="12" hidden="1" customHeight="1" x14ac:dyDescent="0.25">
      <c r="A28" s="184">
        <v>2</v>
      </c>
      <c r="D28" s="4" t="s">
        <v>969</v>
      </c>
      <c r="E28" s="355" t="s">
        <v>913</v>
      </c>
      <c r="F28" s="355"/>
      <c r="G28" s="32">
        <v>0</v>
      </c>
      <c r="H28" s="324"/>
      <c r="I28" s="184"/>
      <c r="J28" s="184"/>
      <c r="K28" s="184"/>
      <c r="L28" s="184"/>
    </row>
    <row r="29" spans="1:12" ht="12" hidden="1" customHeight="1" x14ac:dyDescent="0.25">
      <c r="A29" s="184">
        <v>2</v>
      </c>
      <c r="D29" s="4" t="s">
        <v>970</v>
      </c>
      <c r="E29" s="377" t="s">
        <v>971</v>
      </c>
      <c r="F29" s="377"/>
      <c r="G29" s="32">
        <v>0</v>
      </c>
      <c r="H29" s="324"/>
      <c r="I29" s="184"/>
      <c r="J29" s="184"/>
      <c r="K29" s="184"/>
      <c r="L29" s="184"/>
    </row>
    <row r="30" spans="1:12" ht="12" hidden="1" customHeight="1" x14ac:dyDescent="0.25">
      <c r="A30" s="184">
        <v>2</v>
      </c>
      <c r="D30" s="4" t="s">
        <v>972</v>
      </c>
      <c r="E30" s="183" t="s">
        <v>973</v>
      </c>
      <c r="F30" s="183"/>
      <c r="G30" s="32">
        <v>0</v>
      </c>
      <c r="H30" s="324"/>
      <c r="I30" s="184"/>
      <c r="J30" s="184"/>
      <c r="K30" s="184"/>
      <c r="L30" s="184"/>
    </row>
    <row r="31" spans="1:12" ht="12" hidden="1" customHeight="1" x14ac:dyDescent="0.25">
      <c r="A31" s="184">
        <v>2</v>
      </c>
      <c r="D31" s="4" t="s">
        <v>976</v>
      </c>
      <c r="E31" s="183" t="s">
        <v>977</v>
      </c>
      <c r="F31" s="183"/>
      <c r="G31" s="32">
        <v>0</v>
      </c>
      <c r="H31" s="324"/>
      <c r="I31" s="184"/>
      <c r="J31" s="184"/>
      <c r="K31" s="184"/>
      <c r="L31" s="184"/>
    </row>
    <row r="32" spans="1:12" ht="12" hidden="1" customHeight="1" x14ac:dyDescent="0.25">
      <c r="A32" s="184">
        <v>2</v>
      </c>
      <c r="D32" s="4" t="s">
        <v>978</v>
      </c>
      <c r="E32" s="184" t="s">
        <v>979</v>
      </c>
      <c r="F32" s="184"/>
      <c r="G32" s="32">
        <v>0</v>
      </c>
      <c r="H32" s="324"/>
      <c r="I32" s="184"/>
      <c r="J32" s="184"/>
      <c r="K32" s="184"/>
      <c r="L32" s="184"/>
    </row>
    <row r="33" spans="1:12" ht="12" hidden="1" customHeight="1" x14ac:dyDescent="0.25">
      <c r="A33" s="184">
        <v>2</v>
      </c>
      <c r="D33" s="4" t="s">
        <v>965</v>
      </c>
      <c r="E33" s="207" t="s">
        <v>980</v>
      </c>
      <c r="F33" s="207"/>
      <c r="G33" s="67">
        <f>SUM(G22:G32)</f>
        <v>0</v>
      </c>
      <c r="H33" s="381"/>
      <c r="I33" s="184"/>
      <c r="J33" s="184"/>
      <c r="K33" s="184"/>
      <c r="L33" s="184"/>
    </row>
    <row r="34" spans="1:12" x14ac:dyDescent="0.25">
      <c r="A34" s="184">
        <v>3</v>
      </c>
      <c r="E34" s="183"/>
      <c r="F34" s="183"/>
      <c r="G34" s="219"/>
      <c r="H34" s="219"/>
      <c r="I34" s="184"/>
      <c r="J34" s="184"/>
      <c r="K34" s="184"/>
      <c r="L34" s="184"/>
    </row>
    <row r="35" spans="1:12" ht="166.2" customHeight="1" x14ac:dyDescent="0.25">
      <c r="A35" s="184">
        <v>3</v>
      </c>
      <c r="E35" s="183"/>
      <c r="F35" s="183"/>
      <c r="G35" s="219"/>
      <c r="H35" s="219"/>
      <c r="I35" s="184"/>
      <c r="J35" s="184"/>
      <c r="K35" s="184"/>
      <c r="L35" s="184"/>
    </row>
    <row r="36" spans="1:12" x14ac:dyDescent="0.25">
      <c r="A36" s="184">
        <v>3</v>
      </c>
      <c r="E36" s="183"/>
      <c r="F36" s="183"/>
      <c r="G36" s="219"/>
      <c r="H36" s="219"/>
      <c r="I36" s="184"/>
      <c r="J36" s="184"/>
      <c r="K36" s="184"/>
      <c r="L36" s="184"/>
    </row>
    <row r="37" spans="1:12" ht="12" customHeight="1" x14ac:dyDescent="0.25">
      <c r="A37" s="184">
        <v>3</v>
      </c>
      <c r="E37" s="177"/>
      <c r="F37" s="177"/>
      <c r="G37" s="310" t="str">
        <f>Contents!F3</f>
        <v>20X2</v>
      </c>
      <c r="H37" s="311" t="str">
        <f>Contents!F4</f>
        <v>20X1</v>
      </c>
      <c r="I37" s="184"/>
      <c r="J37" s="184"/>
      <c r="K37" s="184"/>
      <c r="L37" s="184"/>
    </row>
    <row r="38" spans="1:12" ht="12" customHeight="1" thickBot="1" x14ac:dyDescent="0.3">
      <c r="A38" s="184">
        <v>3</v>
      </c>
      <c r="E38" s="192"/>
      <c r="F38" s="192"/>
      <c r="G38" s="193" t="s">
        <v>309</v>
      </c>
      <c r="H38" s="194" t="s">
        <v>309</v>
      </c>
      <c r="I38" s="184"/>
      <c r="J38" s="184"/>
      <c r="K38" s="184"/>
      <c r="L38" s="184"/>
    </row>
    <row r="39" spans="1:12" ht="12" customHeight="1" x14ac:dyDescent="0.25">
      <c r="A39" s="184">
        <v>3</v>
      </c>
      <c r="E39" s="177"/>
      <c r="F39" s="177"/>
      <c r="G39" s="200"/>
      <c r="H39" s="201"/>
      <c r="I39" s="184"/>
      <c r="J39" s="184"/>
      <c r="K39" s="184"/>
      <c r="L39" s="184"/>
    </row>
    <row r="40" spans="1:12" ht="12" customHeight="1" x14ac:dyDescent="0.25">
      <c r="A40" s="184">
        <v>3</v>
      </c>
      <c r="B40" s="1" t="s">
        <v>250</v>
      </c>
      <c r="C40" s="195">
        <v>63</v>
      </c>
      <c r="E40" s="349" t="str">
        <f ca="1">INDEX(TBLStructure[Full Note Title],MATCH(C40,TBLStructure[Model Reference],0))</f>
        <v>3.2C: Inventories</v>
      </c>
      <c r="F40" s="196"/>
      <c r="G40" s="177"/>
      <c r="H40" s="177"/>
      <c r="I40" s="184"/>
      <c r="J40" s="184"/>
      <c r="K40" s="184"/>
      <c r="L40" s="184"/>
    </row>
    <row r="41" spans="1:12" ht="12" customHeight="1" x14ac:dyDescent="0.25">
      <c r="A41" s="184">
        <v>3</v>
      </c>
      <c r="E41" s="176" t="s">
        <v>983</v>
      </c>
      <c r="F41" s="176"/>
      <c r="G41" s="184"/>
      <c r="H41" s="201"/>
      <c r="I41" s="184"/>
      <c r="J41" s="184"/>
      <c r="K41" s="184"/>
      <c r="L41" s="184"/>
    </row>
    <row r="42" spans="1:12" ht="12" customHeight="1" x14ac:dyDescent="0.25">
      <c r="A42" s="184">
        <v>3</v>
      </c>
      <c r="D42" s="4" t="s">
        <v>984</v>
      </c>
      <c r="E42" s="209" t="s">
        <v>985</v>
      </c>
      <c r="F42" s="209"/>
      <c r="G42" s="28">
        <v>0</v>
      </c>
      <c r="H42" s="29">
        <v>0</v>
      </c>
      <c r="I42" s="184"/>
      <c r="J42" s="184"/>
      <c r="K42" s="184"/>
      <c r="L42" s="184"/>
    </row>
    <row r="43" spans="1:12" ht="12" customHeight="1" x14ac:dyDescent="0.25">
      <c r="A43" s="184">
        <v>3</v>
      </c>
      <c r="D43" s="4" t="s">
        <v>984</v>
      </c>
      <c r="E43" s="209" t="s">
        <v>986</v>
      </c>
      <c r="F43" s="209"/>
      <c r="G43" s="28">
        <v>0</v>
      </c>
      <c r="H43" s="29">
        <v>0</v>
      </c>
      <c r="I43" s="184"/>
      <c r="J43" s="184"/>
      <c r="K43" s="184"/>
      <c r="L43" s="184"/>
    </row>
    <row r="44" spans="1:12" ht="12" customHeight="1" x14ac:dyDescent="0.25">
      <c r="A44" s="184">
        <v>3</v>
      </c>
      <c r="E44" s="176" t="s">
        <v>987</v>
      </c>
      <c r="F44" s="176"/>
      <c r="G44" s="35">
        <f>SUM(G41:G43)</f>
        <v>0</v>
      </c>
      <c r="H44" s="382">
        <f>SUM(H41:H43)</f>
        <v>0</v>
      </c>
      <c r="I44" s="184"/>
      <c r="J44" s="184"/>
      <c r="K44" s="184"/>
      <c r="L44" s="184"/>
    </row>
    <row r="45" spans="1:12" ht="12" customHeight="1" x14ac:dyDescent="0.25">
      <c r="A45" s="184">
        <v>3</v>
      </c>
      <c r="D45" s="4" t="s">
        <v>988</v>
      </c>
      <c r="E45" s="177" t="s">
        <v>989</v>
      </c>
      <c r="F45" s="177"/>
      <c r="G45" s="28">
        <v>0</v>
      </c>
      <c r="H45" s="29">
        <v>0</v>
      </c>
      <c r="I45" s="184"/>
      <c r="J45" s="184"/>
      <c r="K45" s="184"/>
      <c r="L45" s="184"/>
    </row>
    <row r="46" spans="1:12" ht="12" customHeight="1" x14ac:dyDescent="0.25">
      <c r="A46" s="184">
        <v>3</v>
      </c>
      <c r="E46" s="176" t="s">
        <v>990</v>
      </c>
      <c r="F46" s="176"/>
      <c r="G46" s="35">
        <f>SUM(G44:G45)</f>
        <v>0</v>
      </c>
      <c r="H46" s="36">
        <f>SUM(H44:H45)</f>
        <v>0</v>
      </c>
      <c r="I46" s="184"/>
      <c r="J46" s="184"/>
      <c r="K46" s="184"/>
      <c r="L46" s="184"/>
    </row>
    <row r="47" spans="1:12" x14ac:dyDescent="0.25">
      <c r="A47" s="184">
        <v>3</v>
      </c>
      <c r="E47" s="220"/>
      <c r="F47" s="220"/>
      <c r="G47" s="198"/>
      <c r="H47" s="219"/>
      <c r="I47" s="184"/>
      <c r="J47" s="184"/>
      <c r="K47" s="184"/>
      <c r="L47" s="184"/>
    </row>
    <row r="48" spans="1:12" ht="12" customHeight="1" x14ac:dyDescent="0.25">
      <c r="A48" s="184">
        <v>3</v>
      </c>
      <c r="D48" s="10"/>
      <c r="E48" s="928" t="s">
        <v>991</v>
      </c>
      <c r="F48" s="928"/>
      <c r="G48" s="928"/>
      <c r="H48" s="928"/>
      <c r="I48" s="184"/>
      <c r="J48" s="184"/>
      <c r="K48" s="184"/>
      <c r="L48" s="184"/>
    </row>
    <row r="49" spans="1:12" ht="6.6" customHeight="1" x14ac:dyDescent="0.25">
      <c r="A49" s="184">
        <v>3</v>
      </c>
      <c r="E49" s="177"/>
      <c r="F49" s="177"/>
      <c r="G49" s="177"/>
      <c r="H49" s="177"/>
      <c r="I49" s="184"/>
      <c r="J49" s="184"/>
      <c r="K49" s="184"/>
      <c r="L49" s="184"/>
    </row>
    <row r="50" spans="1:12" ht="12" customHeight="1" x14ac:dyDescent="0.25">
      <c r="A50" s="184">
        <v>3</v>
      </c>
      <c r="D50" s="10" t="s">
        <v>992</v>
      </c>
      <c r="E50" s="982" t="s">
        <v>993</v>
      </c>
      <c r="F50" s="982"/>
      <c r="G50" s="982"/>
      <c r="H50" s="982"/>
      <c r="I50" s="184"/>
      <c r="J50" s="184"/>
      <c r="K50" s="184"/>
      <c r="L50" s="184"/>
    </row>
    <row r="51" spans="1:12" x14ac:dyDescent="0.25">
      <c r="A51" s="184">
        <v>1</v>
      </c>
      <c r="D51" s="10"/>
      <c r="E51" s="177"/>
      <c r="F51" s="177"/>
      <c r="G51" s="198"/>
      <c r="H51" s="219"/>
      <c r="I51" s="184"/>
      <c r="J51" s="184"/>
      <c r="K51" s="184"/>
      <c r="L51" s="184"/>
    </row>
    <row r="52" spans="1:12" ht="12" customHeight="1" x14ac:dyDescent="0.25">
      <c r="A52" s="184">
        <v>1</v>
      </c>
      <c r="D52" s="4" t="s">
        <v>994</v>
      </c>
      <c r="E52" s="1001" t="s">
        <v>995</v>
      </c>
      <c r="F52" s="1001"/>
      <c r="G52" s="1001"/>
      <c r="H52" s="219"/>
      <c r="I52" s="184"/>
      <c r="J52" s="184"/>
      <c r="K52" s="184"/>
      <c r="L52" s="184"/>
    </row>
    <row r="53" spans="1:12" ht="6.6" customHeight="1" x14ac:dyDescent="0.25">
      <c r="A53" s="184">
        <v>1</v>
      </c>
      <c r="E53" s="181"/>
      <c r="F53" s="181"/>
      <c r="G53" s="181"/>
      <c r="H53" s="181"/>
      <c r="I53" s="184"/>
      <c r="J53" s="184"/>
      <c r="K53" s="184"/>
      <c r="L53" s="184"/>
    </row>
    <row r="54" spans="1:12" ht="12" customHeight="1" x14ac:dyDescent="0.25">
      <c r="A54" s="184">
        <v>1</v>
      </c>
      <c r="E54" s="1009" t="s">
        <v>996</v>
      </c>
      <c r="F54" s="1009"/>
      <c r="G54" s="1009"/>
      <c r="H54" s="1009"/>
      <c r="I54" s="184"/>
      <c r="J54" s="184"/>
      <c r="K54" s="184"/>
      <c r="L54" s="184"/>
    </row>
    <row r="55" spans="1:12" ht="167.7" customHeight="1" x14ac:dyDescent="0.25">
      <c r="A55" s="184">
        <v>3</v>
      </c>
      <c r="D55" s="55" t="s">
        <v>997</v>
      </c>
      <c r="E55" s="177"/>
      <c r="F55" s="177"/>
      <c r="G55" s="198"/>
      <c r="H55" s="219"/>
      <c r="I55" s="184"/>
      <c r="J55" s="184"/>
      <c r="K55" s="184"/>
      <c r="L55" s="184"/>
    </row>
    <row r="56" spans="1:12" ht="12" customHeight="1" x14ac:dyDescent="0.25">
      <c r="A56" s="184">
        <v>3</v>
      </c>
      <c r="E56" s="177"/>
      <c r="F56" s="177"/>
      <c r="G56" s="200"/>
      <c r="H56" s="201"/>
      <c r="I56" s="184"/>
      <c r="J56" s="184"/>
      <c r="K56" s="184"/>
      <c r="L56" s="184"/>
    </row>
    <row r="57" spans="1:12" ht="12" hidden="1" customHeight="1" x14ac:dyDescent="0.25">
      <c r="A57" s="184">
        <v>2</v>
      </c>
      <c r="E57" s="177"/>
      <c r="F57" s="177"/>
      <c r="G57" s="310">
        <f ca="1">YEAR(TODAY())</f>
        <v>2024</v>
      </c>
      <c r="H57" s="311">
        <f ca="1">YEAR(TODAY()) - 1</f>
        <v>2023</v>
      </c>
      <c r="I57" s="184"/>
      <c r="J57" s="184"/>
      <c r="K57" s="184"/>
      <c r="L57" s="184"/>
    </row>
    <row r="58" spans="1:12" ht="12" hidden="1" customHeight="1" thickBot="1" x14ac:dyDescent="0.3">
      <c r="A58" s="184">
        <v>2</v>
      </c>
      <c r="E58" s="192"/>
      <c r="F58" s="192"/>
      <c r="G58" s="193" t="s">
        <v>309</v>
      </c>
      <c r="H58" s="194" t="s">
        <v>309</v>
      </c>
      <c r="I58" s="184"/>
      <c r="J58" s="184"/>
      <c r="K58" s="184"/>
      <c r="L58" s="184"/>
    </row>
    <row r="59" spans="1:12" ht="12" customHeight="1" x14ac:dyDescent="0.25">
      <c r="A59" s="184">
        <v>3</v>
      </c>
      <c r="B59" s="1" t="s">
        <v>250</v>
      </c>
      <c r="C59" s="195">
        <v>64</v>
      </c>
      <c r="E59" s="349" t="str">
        <f ca="1">INDEX(TBLStructure[Full Note Title],MATCH(C59,TBLStructure[Model Reference],0))</f>
        <v>3.2D: Tax assets (competitive neutrality)</v>
      </c>
      <c r="F59" s="196"/>
      <c r="G59" s="200"/>
      <c r="H59" s="198"/>
      <c r="I59" s="184"/>
      <c r="J59" s="184"/>
      <c r="K59" s="184"/>
      <c r="L59" s="184"/>
    </row>
    <row r="60" spans="1:12" ht="12" customHeight="1" x14ac:dyDescent="0.25">
      <c r="A60" s="184">
        <v>3</v>
      </c>
      <c r="E60" s="384" t="s">
        <v>892</v>
      </c>
      <c r="F60" s="384"/>
      <c r="G60" s="28" t="s">
        <v>998</v>
      </c>
      <c r="H60" s="29" t="s">
        <v>998</v>
      </c>
      <c r="I60" s="184"/>
      <c r="J60" s="184"/>
      <c r="K60" s="184"/>
      <c r="L60" s="184"/>
    </row>
    <row r="61" spans="1:12" ht="12" customHeight="1" x14ac:dyDescent="0.25">
      <c r="A61" s="184">
        <v>3</v>
      </c>
      <c r="E61" s="176" t="s">
        <v>999</v>
      </c>
      <c r="F61" s="176"/>
      <c r="G61" s="35">
        <f>SUM(G60)</f>
        <v>0</v>
      </c>
      <c r="H61" s="36">
        <f>SUM(H60)</f>
        <v>0</v>
      </c>
      <c r="I61" s="184"/>
      <c r="J61" s="184"/>
      <c r="K61" s="184"/>
      <c r="L61" s="184"/>
    </row>
    <row r="62" spans="1:12" ht="12" customHeight="1" x14ac:dyDescent="0.25">
      <c r="A62" s="184">
        <v>3</v>
      </c>
      <c r="E62" s="176"/>
      <c r="F62" s="176"/>
      <c r="G62" s="39"/>
      <c r="H62" s="40"/>
      <c r="I62" s="184"/>
      <c r="J62" s="184"/>
      <c r="K62" s="184"/>
      <c r="L62" s="184"/>
    </row>
    <row r="63" spans="1:12" s="181" customFormat="1" ht="12" customHeight="1" x14ac:dyDescent="0.25">
      <c r="A63" s="181">
        <v>1</v>
      </c>
      <c r="C63" s="182"/>
      <c r="D63" s="184"/>
      <c r="E63" s="997" t="s">
        <v>1000</v>
      </c>
      <c r="F63" s="997"/>
      <c r="G63" s="215"/>
      <c r="H63" s="40"/>
    </row>
    <row r="64" spans="1:12" s="181" customFormat="1" ht="12" customHeight="1" x14ac:dyDescent="0.25">
      <c r="A64" s="181">
        <v>1</v>
      </c>
      <c r="C64" s="182"/>
      <c r="D64" s="184"/>
      <c r="E64" s="343" t="s">
        <v>831</v>
      </c>
      <c r="F64" s="209"/>
      <c r="G64" s="32">
        <v>0</v>
      </c>
      <c r="H64" s="33">
        <v>0</v>
      </c>
    </row>
    <row r="65" spans="1:12" s="181" customFormat="1" ht="12" customHeight="1" x14ac:dyDescent="0.25">
      <c r="A65" s="181">
        <v>1</v>
      </c>
      <c r="C65" s="182"/>
      <c r="D65" s="184"/>
      <c r="E65" s="343" t="s">
        <v>832</v>
      </c>
      <c r="F65" s="209"/>
      <c r="G65" s="32">
        <v>0</v>
      </c>
      <c r="H65" s="33">
        <v>0</v>
      </c>
    </row>
    <row r="66" spans="1:12" s="181" customFormat="1" ht="12" customHeight="1" x14ac:dyDescent="0.25">
      <c r="A66" s="181">
        <v>1</v>
      </c>
      <c r="C66" s="182"/>
      <c r="D66" s="184"/>
      <c r="E66" s="176" t="s">
        <v>999</v>
      </c>
      <c r="F66" s="220"/>
      <c r="G66" s="67">
        <f>SUM(G63:G65)</f>
        <v>0</v>
      </c>
      <c r="H66" s="36">
        <f>SUM(H63:H65)</f>
        <v>0</v>
      </c>
    </row>
    <row r="67" spans="1:12" ht="12" customHeight="1" x14ac:dyDescent="0.25">
      <c r="A67" s="184">
        <v>1</v>
      </c>
      <c r="E67" s="176"/>
      <c r="F67" s="176"/>
      <c r="G67" s="32"/>
      <c r="H67" s="29"/>
      <c r="I67" s="184"/>
      <c r="J67" s="184"/>
      <c r="K67" s="184"/>
      <c r="L67" s="184"/>
    </row>
    <row r="68" spans="1:12" ht="12" customHeight="1" x14ac:dyDescent="0.25">
      <c r="A68" s="184">
        <v>3</v>
      </c>
      <c r="B68" s="1" t="s">
        <v>250</v>
      </c>
      <c r="C68" s="195">
        <v>65</v>
      </c>
      <c r="E68" s="349" t="str">
        <f ca="1">INDEX(TBLStructure[Full Note Title],MATCH(C68,TBLStructure[Model Reference],0))</f>
        <v>3.2E: Other non-financial assets</v>
      </c>
      <c r="F68" s="196"/>
      <c r="G68" s="200"/>
      <c r="H68" s="201"/>
      <c r="I68" s="184"/>
      <c r="J68" s="184"/>
      <c r="K68" s="184"/>
      <c r="L68" s="184"/>
    </row>
    <row r="69" spans="1:12" ht="12" customHeight="1" x14ac:dyDescent="0.25">
      <c r="A69" s="184">
        <v>3</v>
      </c>
      <c r="E69" s="50" t="s">
        <v>892</v>
      </c>
      <c r="F69" s="50"/>
      <c r="G69" s="32">
        <v>0</v>
      </c>
      <c r="H69" s="29">
        <v>0</v>
      </c>
      <c r="I69" s="184"/>
      <c r="J69" s="184"/>
      <c r="K69" s="184"/>
      <c r="L69" s="184"/>
    </row>
    <row r="70" spans="1:12" ht="12" customHeight="1" x14ac:dyDescent="0.25">
      <c r="A70" s="184">
        <v>3</v>
      </c>
      <c r="E70" s="209" t="s">
        <v>1001</v>
      </c>
      <c r="F70" s="209"/>
      <c r="G70" s="32">
        <v>0</v>
      </c>
      <c r="H70" s="29">
        <v>0</v>
      </c>
      <c r="I70" s="184"/>
      <c r="J70" s="184"/>
      <c r="K70" s="184"/>
      <c r="L70" s="184"/>
    </row>
    <row r="71" spans="1:12" ht="12" customHeight="1" x14ac:dyDescent="0.25">
      <c r="A71" s="184">
        <v>3</v>
      </c>
      <c r="E71" s="176" t="s">
        <v>1002</v>
      </c>
      <c r="F71" s="176"/>
      <c r="G71" s="67">
        <f>SUM(G69:G70)</f>
        <v>0</v>
      </c>
      <c r="H71" s="36">
        <f>SUM(H69:H70)</f>
        <v>0</v>
      </c>
      <c r="I71" s="184"/>
      <c r="J71" s="184"/>
      <c r="K71" s="184"/>
      <c r="L71" s="184"/>
    </row>
    <row r="72" spans="1:12" ht="12" customHeight="1" x14ac:dyDescent="0.25">
      <c r="A72" s="181">
        <v>1</v>
      </c>
      <c r="E72" s="176"/>
      <c r="F72" s="176"/>
      <c r="G72" s="215"/>
      <c r="H72" s="40"/>
      <c r="I72" s="181"/>
      <c r="J72" s="184"/>
      <c r="K72" s="184"/>
      <c r="L72" s="184"/>
    </row>
    <row r="73" spans="1:12" s="181" customFormat="1" ht="12" customHeight="1" x14ac:dyDescent="0.25">
      <c r="A73" s="181">
        <v>1</v>
      </c>
      <c r="C73" s="182"/>
      <c r="D73" s="184"/>
      <c r="E73" s="176" t="s">
        <v>1003</v>
      </c>
      <c r="F73" s="220"/>
      <c r="G73" s="215"/>
      <c r="H73" s="40"/>
    </row>
    <row r="74" spans="1:12" s="181" customFormat="1" ht="12" customHeight="1" x14ac:dyDescent="0.25">
      <c r="A74" s="181">
        <v>1</v>
      </c>
      <c r="C74" s="182"/>
      <c r="D74" s="184"/>
      <c r="E74" s="343" t="s">
        <v>831</v>
      </c>
      <c r="F74" s="209"/>
      <c r="G74" s="32">
        <v>0</v>
      </c>
      <c r="H74" s="33">
        <v>0</v>
      </c>
    </row>
    <row r="75" spans="1:12" s="181" customFormat="1" ht="12" customHeight="1" x14ac:dyDescent="0.25">
      <c r="A75" s="181">
        <v>1</v>
      </c>
      <c r="C75" s="182"/>
      <c r="D75" s="184"/>
      <c r="E75" s="343" t="s">
        <v>832</v>
      </c>
      <c r="F75" s="209"/>
      <c r="G75" s="32">
        <v>0</v>
      </c>
      <c r="H75" s="33">
        <v>0</v>
      </c>
    </row>
    <row r="76" spans="1:12" s="181" customFormat="1" ht="12" customHeight="1" x14ac:dyDescent="0.25">
      <c r="A76" s="181">
        <v>1</v>
      </c>
      <c r="C76" s="182"/>
      <c r="D76" s="184"/>
      <c r="E76" s="176" t="s">
        <v>1002</v>
      </c>
      <c r="F76" s="220"/>
      <c r="G76" s="67">
        <f>SUM(G73:G75)</f>
        <v>0</v>
      </c>
      <c r="H76" s="36">
        <f>SUM(H73:H75)</f>
        <v>0</v>
      </c>
    </row>
    <row r="77" spans="1:12" ht="9" customHeight="1" x14ac:dyDescent="0.25">
      <c r="A77" s="1">
        <v>3</v>
      </c>
      <c r="E77" s="177"/>
      <c r="F77" s="177"/>
      <c r="G77" s="385"/>
      <c r="H77" s="40"/>
      <c r="J77" s="184"/>
      <c r="K77" s="184"/>
      <c r="L77" s="184"/>
    </row>
    <row r="78" spans="1:12" ht="12" customHeight="1" x14ac:dyDescent="0.25">
      <c r="A78" s="1">
        <v>3</v>
      </c>
      <c r="E78" s="928" t="s">
        <v>1004</v>
      </c>
      <c r="F78" s="928"/>
      <c r="G78" s="928"/>
      <c r="H78" s="40"/>
      <c r="J78" s="184"/>
      <c r="K78" s="184"/>
      <c r="L78" s="184"/>
    </row>
    <row r="79" spans="1:12" ht="12" customHeight="1" x14ac:dyDescent="0.25">
      <c r="A79" s="1">
        <v>3</v>
      </c>
      <c r="E79" s="928" t="s">
        <v>1005</v>
      </c>
      <c r="F79" s="928"/>
      <c r="G79" s="928"/>
      <c r="H79" s="40"/>
      <c r="J79" s="184"/>
      <c r="K79" s="184"/>
      <c r="L79" s="184"/>
    </row>
    <row r="80" spans="1:12" ht="7.95" customHeight="1" x14ac:dyDescent="0.25">
      <c r="A80" s="1">
        <v>3</v>
      </c>
      <c r="E80" s="50"/>
      <c r="F80" s="50"/>
      <c r="G80" s="50"/>
      <c r="H80" s="40"/>
      <c r="J80" s="184"/>
      <c r="K80" s="184"/>
      <c r="L80" s="184"/>
    </row>
    <row r="81" spans="1:8" x14ac:dyDescent="0.25">
      <c r="A81" s="1">
        <v>3</v>
      </c>
      <c r="B81" s="181" t="s">
        <v>250</v>
      </c>
      <c r="C81" s="182">
        <v>150</v>
      </c>
      <c r="D81" s="184"/>
      <c r="E81" s="386" t="str">
        <f ca="1">INDEX(TBLStructure[Full Note Title],MATCH(C81,TBLStructure[Model Reference],0))</f>
        <v>3.2F: Joint operations</v>
      </c>
      <c r="F81" s="386"/>
      <c r="G81" s="386"/>
      <c r="H81" s="386"/>
    </row>
    <row r="82" spans="1:8" x14ac:dyDescent="0.25">
      <c r="A82" s="1">
        <v>3</v>
      </c>
      <c r="D82" s="4" t="s">
        <v>848</v>
      </c>
      <c r="E82" s="387" t="s">
        <v>1006</v>
      </c>
      <c r="F82" s="387"/>
      <c r="G82" s="203"/>
      <c r="H82" s="203"/>
    </row>
    <row r="83" spans="1:8" x14ac:dyDescent="0.25">
      <c r="A83" s="1">
        <v>1</v>
      </c>
      <c r="E83" s="388"/>
      <c r="F83" s="1007" t="s">
        <v>851</v>
      </c>
      <c r="G83" s="1008" t="s">
        <v>1007</v>
      </c>
      <c r="H83" s="1008"/>
    </row>
    <row r="84" spans="1:8" x14ac:dyDescent="0.25">
      <c r="A84" s="1">
        <v>1</v>
      </c>
      <c r="E84" s="389"/>
      <c r="F84" s="994"/>
      <c r="G84" s="390" t="str">
        <f>Contents!F3</f>
        <v>20X2</v>
      </c>
      <c r="H84" s="391" t="str">
        <f>Contents!F4</f>
        <v>20X1</v>
      </c>
    </row>
    <row r="85" spans="1:8" x14ac:dyDescent="0.25">
      <c r="A85" s="1">
        <v>1</v>
      </c>
      <c r="E85" s="392"/>
      <c r="F85" s="995"/>
      <c r="G85" s="393" t="s">
        <v>853</v>
      </c>
      <c r="H85" s="394" t="s">
        <v>853</v>
      </c>
    </row>
    <row r="86" spans="1:8" x14ac:dyDescent="0.25">
      <c r="A86" s="1">
        <v>1</v>
      </c>
      <c r="E86" s="395" t="s">
        <v>1008</v>
      </c>
      <c r="F86" s="71">
        <v>0</v>
      </c>
      <c r="G86" s="396">
        <v>0</v>
      </c>
      <c r="H86" s="397">
        <v>0</v>
      </c>
    </row>
    <row r="87" spans="1:8" ht="10.199999999999999" customHeight="1" x14ac:dyDescent="0.25">
      <c r="A87" s="1">
        <v>1</v>
      </c>
      <c r="E87" s="398"/>
      <c r="F87" s="398"/>
      <c r="G87" s="203"/>
      <c r="H87" s="203"/>
    </row>
    <row r="88" spans="1:8" hidden="1" x14ac:dyDescent="0.25">
      <c r="A88" s="1">
        <v>2</v>
      </c>
      <c r="E88" s="388"/>
      <c r="F88" s="1007"/>
      <c r="G88" s="1008" t="s">
        <v>1007</v>
      </c>
      <c r="H88" s="1008"/>
    </row>
    <row r="89" spans="1:8" hidden="1" x14ac:dyDescent="0.25">
      <c r="A89" s="1">
        <v>2</v>
      </c>
      <c r="E89" s="389"/>
      <c r="F89" s="994"/>
      <c r="G89" s="390">
        <f ca="1">YEAR(TODAY())</f>
        <v>2024</v>
      </c>
      <c r="H89" s="391">
        <f ca="1">YEAR(TODAY()) - 1</f>
        <v>2023</v>
      </c>
    </row>
    <row r="90" spans="1:8" hidden="1" x14ac:dyDescent="0.25">
      <c r="A90" s="1">
        <v>2</v>
      </c>
      <c r="E90" s="392"/>
      <c r="F90" s="995"/>
      <c r="G90" s="393" t="s">
        <v>853</v>
      </c>
      <c r="H90" s="394" t="s">
        <v>853</v>
      </c>
    </row>
    <row r="91" spans="1:8" hidden="1" x14ac:dyDescent="0.25">
      <c r="A91" s="1">
        <v>2</v>
      </c>
      <c r="E91" s="395" t="s">
        <v>1008</v>
      </c>
      <c r="F91" s="71"/>
      <c r="G91" s="396">
        <v>0</v>
      </c>
      <c r="H91" s="397">
        <v>0</v>
      </c>
    </row>
    <row r="92" spans="1:8" ht="10.199999999999999" hidden="1" customHeight="1" x14ac:dyDescent="0.25">
      <c r="A92" s="1">
        <v>2</v>
      </c>
      <c r="E92" s="398"/>
      <c r="F92" s="398"/>
      <c r="G92" s="203"/>
      <c r="H92" s="203"/>
    </row>
    <row r="93" spans="1:8" ht="24" customHeight="1" x14ac:dyDescent="0.25">
      <c r="A93" s="1">
        <v>3</v>
      </c>
      <c r="D93" s="4" t="s">
        <v>1009</v>
      </c>
      <c r="E93" s="1006" t="s">
        <v>1010</v>
      </c>
      <c r="F93" s="1006"/>
      <c r="G93" s="1006"/>
      <c r="H93" s="1006"/>
    </row>
    <row r="94" spans="1:8" x14ac:dyDescent="0.25">
      <c r="A94" s="1">
        <v>1</v>
      </c>
      <c r="E94" s="203"/>
      <c r="F94" s="203"/>
      <c r="G94" s="390" t="str">
        <f>Contents!F3</f>
        <v>20X2</v>
      </c>
      <c r="H94" s="391" t="str">
        <f>Contents!F4</f>
        <v>20X1</v>
      </c>
    </row>
    <row r="95" spans="1:8" ht="14.4" thickBot="1" x14ac:dyDescent="0.3">
      <c r="A95" s="1">
        <v>1</v>
      </c>
      <c r="E95" s="192"/>
      <c r="F95" s="192"/>
      <c r="G95" s="193" t="s">
        <v>309</v>
      </c>
      <c r="H95" s="194" t="s">
        <v>309</v>
      </c>
    </row>
    <row r="96" spans="1:8" x14ac:dyDescent="0.25">
      <c r="A96" s="1">
        <v>1</v>
      </c>
      <c r="E96" s="399" t="s">
        <v>134</v>
      </c>
      <c r="F96" s="399"/>
      <c r="G96" s="205"/>
      <c r="H96" s="206"/>
    </row>
    <row r="97" spans="1:8" x14ac:dyDescent="0.25">
      <c r="A97" s="1">
        <v>1</v>
      </c>
      <c r="E97" s="387" t="s">
        <v>860</v>
      </c>
      <c r="F97" s="387"/>
      <c r="G97" s="205"/>
      <c r="H97" s="206"/>
    </row>
    <row r="98" spans="1:8" x14ac:dyDescent="0.25">
      <c r="A98" s="1">
        <v>1</v>
      </c>
      <c r="E98" s="400" t="s">
        <v>1008</v>
      </c>
      <c r="F98" s="400"/>
      <c r="G98" s="205">
        <v>0</v>
      </c>
      <c r="H98" s="206">
        <v>0</v>
      </c>
    </row>
    <row r="99" spans="1:8" x14ac:dyDescent="0.25">
      <c r="A99" s="1">
        <v>1</v>
      </c>
      <c r="E99" s="387" t="s">
        <v>1011</v>
      </c>
      <c r="F99" s="387"/>
      <c r="G99" s="363">
        <f>SUM(G97:G98)</f>
        <v>0</v>
      </c>
      <c r="H99" s="401">
        <f>SUM(H97:H98)</f>
        <v>0</v>
      </c>
    </row>
    <row r="100" spans="1:8" ht="7.95" customHeight="1" x14ac:dyDescent="0.25">
      <c r="A100" s="1">
        <v>1</v>
      </c>
      <c r="E100" s="402"/>
      <c r="F100" s="402"/>
      <c r="G100" s="205"/>
      <c r="H100" s="206"/>
    </row>
    <row r="101" spans="1:8" x14ac:dyDescent="0.25">
      <c r="A101" s="1">
        <v>1</v>
      </c>
      <c r="E101" s="387" t="s">
        <v>861</v>
      </c>
      <c r="F101" s="387"/>
      <c r="G101" s="205"/>
      <c r="H101" s="206"/>
    </row>
    <row r="102" spans="1:8" x14ac:dyDescent="0.25">
      <c r="A102" s="1">
        <v>1</v>
      </c>
      <c r="E102" s="400" t="s">
        <v>1008</v>
      </c>
      <c r="F102" s="400"/>
      <c r="G102" s="205">
        <v>0</v>
      </c>
      <c r="H102" s="206">
        <v>0</v>
      </c>
    </row>
    <row r="103" spans="1:8" x14ac:dyDescent="0.25">
      <c r="A103" s="1">
        <v>1</v>
      </c>
      <c r="E103" s="387" t="s">
        <v>1012</v>
      </c>
      <c r="F103" s="387"/>
      <c r="G103" s="363">
        <f>SUM(G101:G102)</f>
        <v>0</v>
      </c>
      <c r="H103" s="401">
        <f>SUM(H101:H102)</f>
        <v>0</v>
      </c>
    </row>
    <row r="104" spans="1:8" x14ac:dyDescent="0.25">
      <c r="A104" s="1">
        <v>1</v>
      </c>
      <c r="E104" s="387" t="s">
        <v>333</v>
      </c>
      <c r="F104" s="387"/>
      <c r="G104" s="363">
        <f>G99+G103</f>
        <v>0</v>
      </c>
      <c r="H104" s="401">
        <f>H99+H103</f>
        <v>0</v>
      </c>
    </row>
    <row r="105" spans="1:8" x14ac:dyDescent="0.25">
      <c r="A105" s="1">
        <v>3</v>
      </c>
      <c r="E105" s="403"/>
      <c r="F105" s="403"/>
      <c r="G105" s="403"/>
      <c r="H105" s="403"/>
    </row>
    <row r="106" spans="1:8" x14ac:dyDescent="0.25">
      <c r="A106" s="1">
        <v>3</v>
      </c>
      <c r="E106" s="403"/>
      <c r="F106" s="403"/>
      <c r="G106" s="403"/>
      <c r="H106" s="403"/>
    </row>
    <row r="107" spans="1:8" x14ac:dyDescent="0.25">
      <c r="A107" s="1">
        <v>3</v>
      </c>
      <c r="E107" s="403"/>
      <c r="F107" s="403"/>
      <c r="G107" s="403"/>
      <c r="H107" s="403"/>
    </row>
    <row r="108" spans="1:8" hidden="1" x14ac:dyDescent="0.25">
      <c r="A108" s="1">
        <v>3</v>
      </c>
      <c r="B108" s="181" t="s">
        <v>250</v>
      </c>
      <c r="C108" s="182">
        <v>162</v>
      </c>
      <c r="E108" s="350" t="str">
        <f ca="1">INDEX(TBLStructure[Full Note Title],MATCH(C108,TBLStructure[Model Reference],0))</f>
        <v>3.2GHidden: Volunteers services</v>
      </c>
      <c r="F108" s="350"/>
      <c r="G108" s="350"/>
      <c r="H108" s="350"/>
    </row>
    <row r="109" spans="1:8" x14ac:dyDescent="0.25">
      <c r="A109" s="1">
        <v>3</v>
      </c>
      <c r="B109" s="181" t="s">
        <v>250</v>
      </c>
      <c r="C109" s="182">
        <v>163</v>
      </c>
      <c r="D109" s="184" t="s">
        <v>1013</v>
      </c>
      <c r="E109" s="350" t="str">
        <f ca="1">INDEX(TBLStructure[Full Note Title],MATCH(C109,TBLStructure[Model Reference],0))</f>
        <v>3.2G: Transfers to acquire or construct a non-financial asset</v>
      </c>
      <c r="F109" s="350"/>
      <c r="G109" s="350"/>
      <c r="H109" s="350"/>
    </row>
    <row r="110" spans="1:8" ht="25.2" customHeight="1" x14ac:dyDescent="0.25">
      <c r="G110" s="311" t="s">
        <v>1014</v>
      </c>
      <c r="H110" s="311" t="s">
        <v>389</v>
      </c>
    </row>
    <row r="111" spans="1:8" ht="14.4" thickBot="1" x14ac:dyDescent="0.3">
      <c r="G111" s="193" t="s">
        <v>309</v>
      </c>
      <c r="H111" s="194" t="s">
        <v>309</v>
      </c>
    </row>
    <row r="112" spans="1:8" x14ac:dyDescent="0.25">
      <c r="E112" s="224" t="s">
        <v>1015</v>
      </c>
      <c r="G112" s="205">
        <v>0</v>
      </c>
      <c r="H112" s="206">
        <v>0</v>
      </c>
    </row>
    <row r="113" spans="1:8" x14ac:dyDescent="0.25">
      <c r="E113" s="224" t="s">
        <v>1016</v>
      </c>
      <c r="G113" s="205">
        <v>0</v>
      </c>
      <c r="H113" s="206">
        <v>0</v>
      </c>
    </row>
    <row r="115" spans="1:8" ht="75" customHeight="1" x14ac:dyDescent="0.25">
      <c r="D115" s="404" t="s">
        <v>1017</v>
      </c>
      <c r="E115" s="982" t="s">
        <v>1018</v>
      </c>
      <c r="F115" s="982"/>
      <c r="G115" s="982"/>
      <c r="H115" s="982"/>
    </row>
    <row r="117" spans="1:8" x14ac:dyDescent="0.25">
      <c r="A117" s="1">
        <v>3</v>
      </c>
      <c r="B117" s="181" t="s">
        <v>250</v>
      </c>
      <c r="C117" s="182">
        <v>167</v>
      </c>
      <c r="D117" s="404"/>
      <c r="E117" s="386" t="str">
        <f ca="1">INDEX(TBLStructure[Full Note Title],MATCH(C117,TBLStructure[Model Reference],0))</f>
        <v>3.2H: Service concession arrangements</v>
      </c>
      <c r="F117" s="386"/>
      <c r="G117" s="386"/>
      <c r="H117" s="386"/>
    </row>
    <row r="118" spans="1:8" x14ac:dyDescent="0.25">
      <c r="E118" s="203"/>
      <c r="F118" s="203"/>
      <c r="G118" s="390" t="str">
        <f>Contents!F3</f>
        <v>20X2</v>
      </c>
      <c r="H118" s="391" t="str">
        <f>Contents!F4</f>
        <v>20X1</v>
      </c>
    </row>
    <row r="119" spans="1:8" ht="14.4" thickBot="1" x14ac:dyDescent="0.3">
      <c r="E119" s="405"/>
      <c r="F119" s="405"/>
      <c r="G119" s="406" t="s">
        <v>309</v>
      </c>
      <c r="H119" s="407" t="s">
        <v>309</v>
      </c>
    </row>
    <row r="120" spans="1:8" x14ac:dyDescent="0.25">
      <c r="D120" s="361" t="s">
        <v>1019</v>
      </c>
      <c r="E120" s="408" t="s">
        <v>1020</v>
      </c>
      <c r="F120" s="403"/>
      <c r="G120" s="403"/>
      <c r="H120" s="403"/>
    </row>
    <row r="121" spans="1:8" x14ac:dyDescent="0.25">
      <c r="E121" s="409" t="s">
        <v>1021</v>
      </c>
      <c r="F121" s="403"/>
      <c r="G121" s="205">
        <v>0</v>
      </c>
      <c r="H121" s="206">
        <v>0</v>
      </c>
    </row>
    <row r="122" spans="1:8" x14ac:dyDescent="0.25">
      <c r="E122" s="399" t="s">
        <v>1022</v>
      </c>
      <c r="F122" s="410"/>
      <c r="G122" s="363">
        <f>SUM(G120:G121)</f>
        <v>0</v>
      </c>
      <c r="H122" s="401">
        <f>SUM(H120:H121)</f>
        <v>0</v>
      </c>
    </row>
    <row r="123" spans="1:8" x14ac:dyDescent="0.25">
      <c r="D123" s="326"/>
      <c r="E123" s="399"/>
      <c r="F123" s="410"/>
      <c r="G123" s="411"/>
      <c r="H123" s="412"/>
    </row>
    <row r="124" spans="1:8" x14ac:dyDescent="0.25">
      <c r="D124" s="361" t="s">
        <v>938</v>
      </c>
      <c r="E124" s="1006" t="s">
        <v>1023</v>
      </c>
      <c r="F124" s="1006"/>
      <c r="G124" s="1006"/>
      <c r="H124" s="1006"/>
    </row>
    <row r="125" spans="1:8" x14ac:dyDescent="0.25">
      <c r="E125" s="398"/>
      <c r="F125" s="398"/>
      <c r="G125" s="398"/>
      <c r="H125" s="398"/>
    </row>
    <row r="126" spans="1:8" ht="38.25" customHeight="1" x14ac:dyDescent="0.25">
      <c r="D126" s="413" t="s">
        <v>1024</v>
      </c>
      <c r="E126" s="1006" t="s">
        <v>1025</v>
      </c>
      <c r="F126" s="1006"/>
      <c r="G126" s="1006"/>
      <c r="H126" s="1006"/>
    </row>
    <row r="127" spans="1:8" x14ac:dyDescent="0.25">
      <c r="E127" s="1006" t="s">
        <v>1026</v>
      </c>
      <c r="F127" s="1006"/>
      <c r="G127" s="1006"/>
      <c r="H127" s="1006"/>
    </row>
  </sheetData>
  <mergeCells count="19">
    <mergeCell ref="E52:G52"/>
    <mergeCell ref="E18:H18"/>
    <mergeCell ref="B1:C1"/>
    <mergeCell ref="E19:H19"/>
    <mergeCell ref="E48:H48"/>
    <mergeCell ref="E50:H50"/>
    <mergeCell ref="E78:G78"/>
    <mergeCell ref="E79:G79"/>
    <mergeCell ref="F88:F90"/>
    <mergeCell ref="G88:H88"/>
    <mergeCell ref="E54:H54"/>
    <mergeCell ref="E63:F63"/>
    <mergeCell ref="E127:H127"/>
    <mergeCell ref="E126:H126"/>
    <mergeCell ref="F83:F85"/>
    <mergeCell ref="G83:H83"/>
    <mergeCell ref="E93:H93"/>
    <mergeCell ref="E115:H115"/>
    <mergeCell ref="E124:H124"/>
  </mergeCell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36" min="3" max="7" man="1"/>
    <brk id="80" min="3" max="7" man="1"/>
  </rowBreaks>
  <customProperties>
    <customPr name="_pios_id" r:id="rId2"/>
  </customPropertie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4CFD-EA79-497A-A31D-FB5002F6F029}">
  <sheetPr codeName="Sheet46">
    <tabColor theme="8" tint="0.79998168889431442"/>
  </sheetPr>
  <dimension ref="A1:L121"/>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5.6640625" style="181" hidden="1" customWidth="1"/>
    <col min="2" max="2" width="4.33203125" style="181" hidden="1" customWidth="1"/>
    <col min="3" max="3" width="7" style="182" hidden="1" customWidth="1"/>
    <col min="4" max="4" width="14.5546875" style="184" customWidth="1"/>
    <col min="5" max="5" width="59.6640625" style="184" customWidth="1"/>
    <col min="6" max="7" width="11" style="184" customWidth="1"/>
    <col min="8" max="11" width="9.109375" style="181"/>
    <col min="12" max="12" width="11.44140625" style="181" bestFit="1" customWidth="1"/>
    <col min="13" max="9667" width="9.109375" style="181"/>
    <col min="9668" max="9668" width="9.33203125" style="181" customWidth="1"/>
    <col min="9669" max="16384" width="9.109375" style="181"/>
  </cols>
  <sheetData>
    <row r="1" spans="1:7" ht="23.4" x14ac:dyDescent="0.25">
      <c r="A1" s="181" t="s">
        <v>0</v>
      </c>
      <c r="B1" s="977" t="s">
        <v>249</v>
      </c>
      <c r="C1" s="977"/>
      <c r="D1" s="183" t="s">
        <v>964</v>
      </c>
    </row>
    <row r="2" spans="1:7" ht="15" customHeight="1" x14ac:dyDescent="0.25">
      <c r="A2" s="181">
        <v>3</v>
      </c>
      <c r="B2" s="181" t="s">
        <v>560</v>
      </c>
      <c r="C2" s="182">
        <v>66</v>
      </c>
      <c r="E2" s="190" t="str">
        <f ca="1">INDEX(TBLStructure[Number],MATCH(C2,TBLStructure[Model Reference],0))&amp;"."&amp;INDEX(TBLStructure[Sub Number],MATCH(C2,TBLStructure[Model Reference],0))&amp;" "&amp;INDEX(TBLStructure[Sub-category],MATCH(C2,TBLStructure[Model Reference],0))</f>
        <v>3.3 Payables</v>
      </c>
      <c r="F2" s="190"/>
      <c r="G2" s="190"/>
    </row>
    <row r="3" spans="1:7" x14ac:dyDescent="0.25">
      <c r="A3" s="181">
        <v>3</v>
      </c>
    </row>
    <row r="4" spans="1:7" ht="12.75" customHeight="1" x14ac:dyDescent="0.25">
      <c r="A4" s="181">
        <v>3</v>
      </c>
      <c r="E4" s="177"/>
      <c r="F4" s="310" t="str">
        <f>Contents!F3</f>
        <v>20X2</v>
      </c>
      <c r="G4" s="311" t="str">
        <f>Contents!F4</f>
        <v>20X1</v>
      </c>
    </row>
    <row r="5" spans="1:7" ht="12.75" customHeight="1" thickBot="1" x14ac:dyDescent="0.3">
      <c r="A5" s="181">
        <v>3</v>
      </c>
      <c r="E5" s="192"/>
      <c r="F5" s="193" t="s">
        <v>309</v>
      </c>
      <c r="G5" s="194" t="s">
        <v>309</v>
      </c>
    </row>
    <row r="6" spans="1:7" ht="12.75" customHeight="1" x14ac:dyDescent="0.25">
      <c r="A6" s="181">
        <v>3</v>
      </c>
      <c r="E6" s="177"/>
      <c r="F6" s="200"/>
      <c r="G6" s="201"/>
    </row>
    <row r="7" spans="1:7" ht="12" customHeight="1" x14ac:dyDescent="0.25">
      <c r="A7" s="181">
        <v>3</v>
      </c>
      <c r="B7" s="1" t="s">
        <v>250</v>
      </c>
      <c r="C7" s="195">
        <v>66</v>
      </c>
      <c r="D7" s="4"/>
      <c r="E7" s="349" t="str">
        <f ca="1">INDEX(TBLStructure[Full Note Title],MATCH(C7,TBLStructure[Model Reference],0))</f>
        <v>3.3A: Suppliers</v>
      </c>
      <c r="G7" s="198"/>
    </row>
    <row r="8" spans="1:7" ht="12" customHeight="1" x14ac:dyDescent="0.25">
      <c r="A8" s="181">
        <v>3</v>
      </c>
      <c r="E8" s="177" t="s">
        <v>1027</v>
      </c>
      <c r="F8" s="28">
        <v>0</v>
      </c>
      <c r="G8" s="29">
        <v>0</v>
      </c>
    </row>
    <row r="9" spans="1:7" ht="12" customHeight="1" x14ac:dyDescent="0.25">
      <c r="D9" s="4" t="s">
        <v>807</v>
      </c>
      <c r="E9" s="177" t="s">
        <v>1028</v>
      </c>
      <c r="F9" s="32">
        <v>0</v>
      </c>
      <c r="G9" s="33">
        <v>0</v>
      </c>
    </row>
    <row r="10" spans="1:7" ht="12" customHeight="1" x14ac:dyDescent="0.25">
      <c r="D10" s="4" t="s">
        <v>809</v>
      </c>
      <c r="E10" s="177" t="s">
        <v>1029</v>
      </c>
      <c r="F10" s="32">
        <v>0</v>
      </c>
      <c r="G10" s="33">
        <v>0</v>
      </c>
    </row>
    <row r="11" spans="1:7" ht="12" customHeight="1" x14ac:dyDescent="0.25">
      <c r="A11" s="181">
        <v>3</v>
      </c>
      <c r="E11" s="176" t="s">
        <v>589</v>
      </c>
      <c r="F11" s="67">
        <f>SUM(F7:F10)</f>
        <v>0</v>
      </c>
      <c r="G11" s="68">
        <f>SUM(G7:G10)</f>
        <v>0</v>
      </c>
    </row>
    <row r="12" spans="1:7" ht="12" customHeight="1" x14ac:dyDescent="0.25">
      <c r="A12" s="181">
        <v>1</v>
      </c>
      <c r="E12" s="176"/>
      <c r="F12" s="215"/>
      <c r="G12" s="216"/>
    </row>
    <row r="13" spans="1:7" ht="12" customHeight="1" x14ac:dyDescent="0.25">
      <c r="A13" s="181">
        <v>1</v>
      </c>
      <c r="E13" s="176" t="s">
        <v>1030</v>
      </c>
      <c r="F13" s="220"/>
      <c r="G13" s="215"/>
    </row>
    <row r="14" spans="1:7" ht="12" customHeight="1" x14ac:dyDescent="0.25">
      <c r="A14" s="181">
        <v>1</v>
      </c>
      <c r="E14" s="343" t="s">
        <v>831</v>
      </c>
      <c r="F14" s="32">
        <v>0</v>
      </c>
      <c r="G14" s="33">
        <v>0</v>
      </c>
    </row>
    <row r="15" spans="1:7" ht="12" customHeight="1" x14ac:dyDescent="0.25">
      <c r="A15" s="181">
        <v>1</v>
      </c>
      <c r="E15" s="343" t="s">
        <v>832</v>
      </c>
      <c r="F15" s="32">
        <v>0</v>
      </c>
      <c r="G15" s="33">
        <v>0</v>
      </c>
    </row>
    <row r="16" spans="1:7" ht="12" customHeight="1" x14ac:dyDescent="0.25">
      <c r="A16" s="181">
        <v>1</v>
      </c>
      <c r="E16" s="176" t="s">
        <v>589</v>
      </c>
      <c r="F16" s="67">
        <f>SUM(G13:G15)</f>
        <v>0</v>
      </c>
      <c r="G16" s="68">
        <f>SUM(G13:G15)</f>
        <v>0</v>
      </c>
    </row>
    <row r="17" spans="1:8" ht="12" customHeight="1" x14ac:dyDescent="0.25">
      <c r="A17" s="181">
        <v>3</v>
      </c>
      <c r="E17" s="177"/>
      <c r="F17" s="32"/>
      <c r="G17" s="33"/>
    </row>
    <row r="18" spans="1:8" ht="12" customHeight="1" x14ac:dyDescent="0.25">
      <c r="A18" s="181">
        <v>3</v>
      </c>
      <c r="E18" s="982" t="s">
        <v>1031</v>
      </c>
      <c r="F18" s="982"/>
      <c r="G18" s="982"/>
    </row>
    <row r="19" spans="1:8" ht="12" customHeight="1" x14ac:dyDescent="0.25">
      <c r="E19" s="177"/>
      <c r="F19" s="177"/>
      <c r="G19" s="177"/>
    </row>
    <row r="20" spans="1:8" x14ac:dyDescent="0.25">
      <c r="E20" s="928" t="s">
        <v>1032</v>
      </c>
      <c r="F20" s="928"/>
      <c r="G20" s="928"/>
      <c r="H20" s="928"/>
    </row>
    <row r="21" spans="1:8" ht="24" customHeight="1" x14ac:dyDescent="0.25">
      <c r="D21" s="55" t="s">
        <v>1033</v>
      </c>
      <c r="E21" s="928" t="s">
        <v>1034</v>
      </c>
      <c r="F21" s="928"/>
      <c r="G21" s="928"/>
      <c r="H21" s="177"/>
    </row>
    <row r="22" spans="1:8" ht="12" customHeight="1" x14ac:dyDescent="0.25">
      <c r="A22" s="181">
        <v>3</v>
      </c>
      <c r="E22" s="177" t="s">
        <v>1035</v>
      </c>
      <c r="F22" s="177"/>
      <c r="G22" s="177"/>
    </row>
    <row r="23" spans="1:8" ht="12" customHeight="1" x14ac:dyDescent="0.25">
      <c r="E23" s="177"/>
      <c r="F23" s="177"/>
      <c r="G23" s="177"/>
    </row>
    <row r="24" spans="1:8" ht="12" customHeight="1" x14ac:dyDescent="0.25">
      <c r="A24" s="181">
        <v>3</v>
      </c>
      <c r="B24" s="1" t="s">
        <v>250</v>
      </c>
      <c r="C24" s="195">
        <v>67</v>
      </c>
      <c r="D24" s="4"/>
      <c r="E24" s="349" t="str">
        <f ca="1">INDEX(TBLStructure[Full Note Title],MATCH(C24,TBLStructure[Model Reference],0))</f>
        <v>3.3B: Subsidies</v>
      </c>
      <c r="G24" s="33"/>
    </row>
    <row r="25" spans="1:8" ht="12" customHeight="1" x14ac:dyDescent="0.25">
      <c r="A25" s="181">
        <v>3</v>
      </c>
      <c r="E25" s="202" t="s">
        <v>892</v>
      </c>
      <c r="F25" s="32">
        <v>0</v>
      </c>
      <c r="G25" s="33">
        <v>0</v>
      </c>
    </row>
    <row r="26" spans="1:8" ht="12" customHeight="1" x14ac:dyDescent="0.25">
      <c r="A26" s="181">
        <v>3</v>
      </c>
      <c r="E26" s="176" t="s">
        <v>745</v>
      </c>
      <c r="F26" s="67">
        <f>F25</f>
        <v>0</v>
      </c>
      <c r="G26" s="68">
        <f>G25</f>
        <v>0</v>
      </c>
    </row>
    <row r="27" spans="1:8" ht="12" customHeight="1" x14ac:dyDescent="0.25">
      <c r="A27" s="181">
        <v>3</v>
      </c>
      <c r="E27" s="176"/>
      <c r="F27" s="215"/>
      <c r="G27" s="216"/>
    </row>
    <row r="28" spans="1:8" ht="12" customHeight="1" x14ac:dyDescent="0.25">
      <c r="A28" s="181">
        <v>1</v>
      </c>
      <c r="E28" s="176" t="s">
        <v>1036</v>
      </c>
      <c r="F28" s="220"/>
      <c r="G28" s="215"/>
    </row>
    <row r="29" spans="1:8" ht="12" customHeight="1" x14ac:dyDescent="0.25">
      <c r="A29" s="181">
        <v>1</v>
      </c>
      <c r="E29" s="343" t="s">
        <v>831</v>
      </c>
      <c r="F29" s="32">
        <v>0</v>
      </c>
      <c r="G29" s="33">
        <v>0</v>
      </c>
    </row>
    <row r="30" spans="1:8" ht="12" customHeight="1" x14ac:dyDescent="0.25">
      <c r="A30" s="181">
        <v>1</v>
      </c>
      <c r="E30" s="343" t="s">
        <v>832</v>
      </c>
      <c r="F30" s="32">
        <v>0</v>
      </c>
      <c r="G30" s="33">
        <v>0</v>
      </c>
    </row>
    <row r="31" spans="1:8" ht="12" customHeight="1" x14ac:dyDescent="0.25">
      <c r="A31" s="181">
        <v>1</v>
      </c>
      <c r="E31" s="176" t="s">
        <v>745</v>
      </c>
      <c r="F31" s="67">
        <f>SUM(G28:G30)</f>
        <v>0</v>
      </c>
      <c r="G31" s="68">
        <f>SUM(G28:G30)</f>
        <v>0</v>
      </c>
    </row>
    <row r="32" spans="1:8" ht="12" customHeight="1" x14ac:dyDescent="0.25">
      <c r="A32" s="181">
        <v>1</v>
      </c>
      <c r="E32" s="176"/>
      <c r="F32" s="32"/>
      <c r="G32" s="33"/>
    </row>
    <row r="33" spans="1:12" ht="12" customHeight="1" x14ac:dyDescent="0.25">
      <c r="A33" s="181">
        <v>3</v>
      </c>
      <c r="B33" s="1" t="s">
        <v>250</v>
      </c>
      <c r="C33" s="195">
        <v>68</v>
      </c>
      <c r="D33" s="4"/>
      <c r="E33" s="349" t="str">
        <f ca="1">INDEX(TBLStructure[Full Note Title],MATCH(C33,TBLStructure[Model Reference],0))</f>
        <v>3.3C: Personal benefits</v>
      </c>
      <c r="F33" s="32"/>
      <c r="G33" s="33"/>
    </row>
    <row r="34" spans="1:12" ht="12" customHeight="1" x14ac:dyDescent="0.25">
      <c r="A34" s="181">
        <v>3</v>
      </c>
      <c r="E34" s="218" t="s">
        <v>598</v>
      </c>
      <c r="F34" s="32">
        <v>0</v>
      </c>
      <c r="G34" s="33">
        <v>0</v>
      </c>
    </row>
    <row r="35" spans="1:12" ht="12" customHeight="1" x14ac:dyDescent="0.25">
      <c r="A35" s="181">
        <v>3</v>
      </c>
      <c r="E35" s="176" t="s">
        <v>749</v>
      </c>
      <c r="F35" s="67">
        <f>F34</f>
        <v>0</v>
      </c>
      <c r="G35" s="68">
        <f>G34</f>
        <v>0</v>
      </c>
    </row>
    <row r="36" spans="1:12" ht="12" customHeight="1" x14ac:dyDescent="0.25">
      <c r="A36" s="181">
        <v>3</v>
      </c>
      <c r="E36" s="176"/>
      <c r="F36" s="215"/>
      <c r="G36" s="216"/>
    </row>
    <row r="37" spans="1:12" ht="12" customHeight="1" x14ac:dyDescent="0.25">
      <c r="A37" s="181">
        <v>1</v>
      </c>
      <c r="E37" s="176" t="s">
        <v>1037</v>
      </c>
      <c r="F37" s="220"/>
      <c r="G37" s="215"/>
    </row>
    <row r="38" spans="1:12" ht="12" customHeight="1" x14ac:dyDescent="0.25">
      <c r="A38" s="181">
        <v>1</v>
      </c>
      <c r="E38" s="343" t="s">
        <v>831</v>
      </c>
      <c r="F38" s="32">
        <v>0</v>
      </c>
      <c r="G38" s="33">
        <v>0</v>
      </c>
    </row>
    <row r="39" spans="1:12" ht="12" customHeight="1" x14ac:dyDescent="0.25">
      <c r="A39" s="181">
        <v>1</v>
      </c>
      <c r="E39" s="343" t="s">
        <v>832</v>
      </c>
      <c r="F39" s="32">
        <v>0</v>
      </c>
      <c r="G39" s="33">
        <v>0</v>
      </c>
    </row>
    <row r="40" spans="1:12" ht="12" customHeight="1" x14ac:dyDescent="0.25">
      <c r="A40" s="181">
        <v>1</v>
      </c>
      <c r="E40" s="176" t="s">
        <v>749</v>
      </c>
      <c r="F40" s="67">
        <f>SUM(F37:F39)</f>
        <v>0</v>
      </c>
      <c r="G40" s="68">
        <f>SUM(G37:G39)</f>
        <v>0</v>
      </c>
    </row>
    <row r="41" spans="1:12" ht="12" customHeight="1" x14ac:dyDescent="0.25">
      <c r="A41" s="181">
        <v>1</v>
      </c>
      <c r="F41" s="32"/>
      <c r="G41" s="33"/>
    </row>
    <row r="42" spans="1:12" ht="12" customHeight="1" x14ac:dyDescent="0.25">
      <c r="A42" s="181">
        <v>3</v>
      </c>
      <c r="B42" s="1" t="s">
        <v>250</v>
      </c>
      <c r="C42" s="195">
        <v>69</v>
      </c>
      <c r="D42" s="4"/>
      <c r="E42" s="349" t="str">
        <f ca="1">INDEX(TBLStructure[Full Note Title],MATCH(C42,TBLStructure[Model Reference],0))</f>
        <v>3.3D: Grants</v>
      </c>
      <c r="F42" s="32"/>
      <c r="G42" s="33"/>
      <c r="L42" s="414"/>
    </row>
    <row r="43" spans="1:12" ht="12" customHeight="1" x14ac:dyDescent="0.25">
      <c r="A43" s="181">
        <v>3</v>
      </c>
      <c r="E43" s="218" t="s">
        <v>793</v>
      </c>
      <c r="F43" s="32">
        <v>0</v>
      </c>
      <c r="G43" s="33">
        <v>0</v>
      </c>
    </row>
    <row r="44" spans="1:12" ht="12" customHeight="1" x14ac:dyDescent="0.25">
      <c r="A44" s="181">
        <v>3</v>
      </c>
      <c r="E44" s="218" t="s">
        <v>596</v>
      </c>
      <c r="F44" s="32">
        <v>0</v>
      </c>
      <c r="G44" s="33">
        <v>0</v>
      </c>
      <c r="L44" s="415"/>
    </row>
    <row r="45" spans="1:12" ht="12" customHeight="1" x14ac:dyDescent="0.25">
      <c r="A45" s="181">
        <v>3</v>
      </c>
      <c r="E45" s="218" t="s">
        <v>597</v>
      </c>
      <c r="F45" s="32">
        <v>0</v>
      </c>
      <c r="G45" s="33">
        <v>0</v>
      </c>
      <c r="L45" s="416"/>
    </row>
    <row r="46" spans="1:12" ht="12" customHeight="1" x14ac:dyDescent="0.25">
      <c r="A46" s="181">
        <v>3</v>
      </c>
      <c r="E46" s="218" t="s">
        <v>408</v>
      </c>
      <c r="F46" s="32"/>
      <c r="G46" s="33"/>
      <c r="L46" s="416"/>
    </row>
    <row r="47" spans="1:12" ht="12" customHeight="1" x14ac:dyDescent="0.25">
      <c r="A47" s="181">
        <v>3</v>
      </c>
      <c r="E47" s="218" t="s">
        <v>598</v>
      </c>
      <c r="F47" s="32">
        <v>0</v>
      </c>
      <c r="G47" s="33">
        <v>0</v>
      </c>
    </row>
    <row r="48" spans="1:12" ht="12" customHeight="1" x14ac:dyDescent="0.25">
      <c r="A48" s="181">
        <v>3</v>
      </c>
      <c r="E48" s="176" t="s">
        <v>599</v>
      </c>
      <c r="F48" s="67">
        <f>SUM(F43:F47)</f>
        <v>0</v>
      </c>
      <c r="G48" s="68">
        <f>SUM(G43:G47)</f>
        <v>0</v>
      </c>
    </row>
    <row r="49" spans="1:12" ht="12" customHeight="1" x14ac:dyDescent="0.25">
      <c r="A49" s="181">
        <v>3</v>
      </c>
      <c r="E49" s="176"/>
      <c r="F49" s="215"/>
      <c r="G49" s="216"/>
    </row>
    <row r="50" spans="1:12" ht="12" customHeight="1" x14ac:dyDescent="0.25">
      <c r="A50" s="181">
        <v>1</v>
      </c>
      <c r="E50" s="176" t="s">
        <v>1038</v>
      </c>
      <c r="F50" s="220"/>
      <c r="G50" s="215"/>
    </row>
    <row r="51" spans="1:12" ht="12" customHeight="1" x14ac:dyDescent="0.25">
      <c r="A51" s="181">
        <v>1</v>
      </c>
      <c r="E51" s="343" t="s">
        <v>831</v>
      </c>
      <c r="F51" s="32">
        <v>0</v>
      </c>
      <c r="G51" s="33">
        <v>0</v>
      </c>
    </row>
    <row r="52" spans="1:12" ht="12" customHeight="1" x14ac:dyDescent="0.25">
      <c r="A52" s="181">
        <v>1</v>
      </c>
      <c r="E52" s="343" t="s">
        <v>832</v>
      </c>
      <c r="F52" s="32">
        <v>0</v>
      </c>
      <c r="G52" s="33">
        <v>0</v>
      </c>
    </row>
    <row r="53" spans="1:12" ht="12" customHeight="1" x14ac:dyDescent="0.25">
      <c r="A53" s="181">
        <v>1</v>
      </c>
      <c r="D53" s="183"/>
      <c r="E53" s="176" t="s">
        <v>599</v>
      </c>
      <c r="F53" s="67">
        <f>SUM(G50:G52)</f>
        <v>0</v>
      </c>
      <c r="G53" s="68">
        <f>SUM(G50:G52)</f>
        <v>0</v>
      </c>
    </row>
    <row r="54" spans="1:12" ht="12" customHeight="1" x14ac:dyDescent="0.25">
      <c r="A54" s="181">
        <v>1</v>
      </c>
      <c r="F54" s="32"/>
      <c r="G54" s="33"/>
    </row>
    <row r="55" spans="1:12" ht="12" customHeight="1" x14ac:dyDescent="0.25">
      <c r="A55" s="181">
        <v>1</v>
      </c>
      <c r="E55" s="184" t="s">
        <v>1039</v>
      </c>
      <c r="F55" s="32"/>
      <c r="G55" s="33"/>
    </row>
    <row r="56" spans="1:12" ht="12" customHeight="1" x14ac:dyDescent="0.25">
      <c r="A56" s="181">
        <v>1</v>
      </c>
      <c r="D56" s="183"/>
      <c r="E56" s="176"/>
      <c r="F56" s="200"/>
      <c r="G56" s="201"/>
      <c r="L56" s="415"/>
    </row>
    <row r="57" spans="1:12" ht="12" customHeight="1" x14ac:dyDescent="0.25">
      <c r="A57" s="181">
        <v>3</v>
      </c>
      <c r="B57" s="1" t="s">
        <v>250</v>
      </c>
      <c r="C57" s="195">
        <v>70</v>
      </c>
      <c r="D57" s="4" t="s">
        <v>701</v>
      </c>
      <c r="E57" s="349" t="str">
        <f ca="1">INDEX(TBLStructure[Full Note Title],MATCH(C57,TBLStructure[Model Reference],0))</f>
        <v>3.3E: Dividends</v>
      </c>
      <c r="L57" s="416"/>
    </row>
    <row r="58" spans="1:12" ht="12" customHeight="1" x14ac:dyDescent="0.25">
      <c r="A58" s="181">
        <v>3</v>
      </c>
      <c r="E58" s="50" t="s">
        <v>1040</v>
      </c>
      <c r="F58" s="28">
        <v>0</v>
      </c>
      <c r="G58" s="29">
        <v>0</v>
      </c>
    </row>
    <row r="59" spans="1:12" ht="12" customHeight="1" x14ac:dyDescent="0.25">
      <c r="A59" s="181">
        <v>3</v>
      </c>
      <c r="E59" s="50" t="s">
        <v>408</v>
      </c>
      <c r="F59" s="28">
        <v>0</v>
      </c>
      <c r="G59" s="29">
        <v>0</v>
      </c>
    </row>
    <row r="60" spans="1:12" ht="12" customHeight="1" x14ac:dyDescent="0.25">
      <c r="A60" s="181">
        <v>3</v>
      </c>
      <c r="E60" s="208" t="s">
        <v>661</v>
      </c>
      <c r="F60" s="35">
        <f>SUM(F57:F59)</f>
        <v>0</v>
      </c>
      <c r="G60" s="36">
        <f>SUM(G57:G59)</f>
        <v>0</v>
      </c>
    </row>
    <row r="61" spans="1:12" ht="6" hidden="1" customHeight="1" x14ac:dyDescent="0.25">
      <c r="A61" s="181">
        <v>3</v>
      </c>
      <c r="E61" s="50"/>
      <c r="F61" s="28"/>
      <c r="G61" s="29"/>
    </row>
    <row r="62" spans="1:12" ht="12.75" customHeight="1" x14ac:dyDescent="0.25">
      <c r="A62" s="181">
        <v>1</v>
      </c>
      <c r="E62" s="177"/>
      <c r="F62" s="310" t="str">
        <f>Contents!F3</f>
        <v>20X2</v>
      </c>
      <c r="G62" s="311" t="str">
        <f>Contents!F4</f>
        <v>20X1</v>
      </c>
    </row>
    <row r="63" spans="1:12" ht="12.75" customHeight="1" thickBot="1" x14ac:dyDescent="0.3">
      <c r="A63" s="181">
        <v>1</v>
      </c>
      <c r="E63" s="192"/>
      <c r="F63" s="193" t="s">
        <v>309</v>
      </c>
      <c r="G63" s="194" t="s">
        <v>309</v>
      </c>
    </row>
    <row r="64" spans="1:12" ht="12" customHeight="1" x14ac:dyDescent="0.25">
      <c r="A64" s="181">
        <v>3</v>
      </c>
      <c r="B64" s="1" t="s">
        <v>250</v>
      </c>
      <c r="C64" s="195">
        <v>71</v>
      </c>
      <c r="D64" s="4"/>
      <c r="E64" s="349" t="str">
        <f ca="1">INDEX(TBLStructure[Full Note Title],MATCH(C64,TBLStructure[Model Reference],0))</f>
        <v>3.3F: Other payables</v>
      </c>
      <c r="F64" s="28"/>
      <c r="G64" s="29"/>
    </row>
    <row r="65" spans="1:7" ht="12" customHeight="1" x14ac:dyDescent="0.25">
      <c r="A65" s="181">
        <v>3</v>
      </c>
      <c r="E65" s="177" t="s">
        <v>1041</v>
      </c>
      <c r="F65" s="28">
        <v>0</v>
      </c>
      <c r="G65" s="29">
        <v>0</v>
      </c>
    </row>
    <row r="66" spans="1:7" ht="12" customHeight="1" x14ac:dyDescent="0.25">
      <c r="A66" s="181">
        <v>3</v>
      </c>
      <c r="E66" s="177" t="s">
        <v>562</v>
      </c>
      <c r="F66" s="28">
        <v>0</v>
      </c>
      <c r="G66" s="29">
        <v>0</v>
      </c>
    </row>
    <row r="67" spans="1:7" ht="12" customHeight="1" x14ac:dyDescent="0.25">
      <c r="A67" s="181">
        <v>3</v>
      </c>
      <c r="E67" s="177" t="s">
        <v>736</v>
      </c>
      <c r="F67" s="28">
        <v>0</v>
      </c>
      <c r="G67" s="29">
        <v>0</v>
      </c>
    </row>
    <row r="68" spans="1:7" ht="12" customHeight="1" x14ac:dyDescent="0.25">
      <c r="A68" s="181">
        <v>3</v>
      </c>
      <c r="E68" s="177" t="s">
        <v>1042</v>
      </c>
      <c r="F68" s="32">
        <v>0</v>
      </c>
      <c r="G68" s="33">
        <v>0</v>
      </c>
    </row>
    <row r="69" spans="1:7" ht="12" customHeight="1" x14ac:dyDescent="0.25">
      <c r="A69" s="181">
        <v>3</v>
      </c>
      <c r="E69" s="177" t="s">
        <v>1043</v>
      </c>
      <c r="F69" s="32">
        <v>0</v>
      </c>
      <c r="G69" s="33">
        <v>0</v>
      </c>
    </row>
    <row r="70" spans="1:7" ht="12" customHeight="1" x14ac:dyDescent="0.25">
      <c r="A70" s="181">
        <v>3</v>
      </c>
      <c r="D70" s="184" t="s">
        <v>1044</v>
      </c>
      <c r="E70" s="177" t="s">
        <v>1045</v>
      </c>
      <c r="F70" s="32">
        <v>0</v>
      </c>
      <c r="G70" s="33">
        <v>0</v>
      </c>
    </row>
    <row r="71" spans="1:7" ht="12" customHeight="1" x14ac:dyDescent="0.25">
      <c r="A71" s="181">
        <v>3</v>
      </c>
      <c r="E71" s="177" t="s">
        <v>1046</v>
      </c>
      <c r="F71" s="32">
        <v>0</v>
      </c>
      <c r="G71" s="33">
        <v>0</v>
      </c>
    </row>
    <row r="72" spans="1:7" ht="12" customHeight="1" x14ac:dyDescent="0.25">
      <c r="A72" s="181">
        <v>3</v>
      </c>
      <c r="E72" s="177" t="s">
        <v>408</v>
      </c>
      <c r="F72" s="32">
        <v>0</v>
      </c>
      <c r="G72" s="33">
        <v>0</v>
      </c>
    </row>
    <row r="73" spans="1:7" ht="12" customHeight="1" x14ac:dyDescent="0.25">
      <c r="A73" s="181">
        <v>3</v>
      </c>
      <c r="E73" s="176" t="s">
        <v>1047</v>
      </c>
      <c r="F73" s="67">
        <f>SUM(F64:F72)</f>
        <v>0</v>
      </c>
      <c r="G73" s="68">
        <f>SUM(G64:G72)</f>
        <v>0</v>
      </c>
    </row>
    <row r="74" spans="1:7" ht="12" customHeight="1" x14ac:dyDescent="0.25">
      <c r="A74" s="181">
        <v>1</v>
      </c>
      <c r="E74" s="176"/>
      <c r="F74" s="215"/>
      <c r="G74" s="216"/>
    </row>
    <row r="75" spans="1:7" ht="12" customHeight="1" x14ac:dyDescent="0.25">
      <c r="A75" s="181">
        <v>1</v>
      </c>
      <c r="E75" s="176" t="s">
        <v>1048</v>
      </c>
      <c r="F75" s="220"/>
      <c r="G75" s="215"/>
    </row>
    <row r="76" spans="1:7" ht="12" customHeight="1" x14ac:dyDescent="0.25">
      <c r="A76" s="181">
        <v>1</v>
      </c>
      <c r="E76" s="343" t="s">
        <v>831</v>
      </c>
      <c r="F76" s="32">
        <v>0</v>
      </c>
      <c r="G76" s="33">
        <v>0</v>
      </c>
    </row>
    <row r="77" spans="1:7" ht="12" customHeight="1" x14ac:dyDescent="0.25">
      <c r="A77" s="181">
        <v>1</v>
      </c>
      <c r="E77" s="343" t="s">
        <v>832</v>
      </c>
      <c r="F77" s="32">
        <v>0</v>
      </c>
      <c r="G77" s="33">
        <v>0</v>
      </c>
    </row>
    <row r="78" spans="1:7" ht="12" customHeight="1" x14ac:dyDescent="0.25">
      <c r="A78" s="181">
        <v>1</v>
      </c>
      <c r="E78" s="176" t="s">
        <v>1047</v>
      </c>
      <c r="F78" s="67">
        <f>SUM(G75:G77)</f>
        <v>0</v>
      </c>
      <c r="G78" s="68">
        <f>SUM(G75:G77)</f>
        <v>0</v>
      </c>
    </row>
    <row r="79" spans="1:7" ht="12.6" customHeight="1" x14ac:dyDescent="0.25">
      <c r="A79" s="181">
        <v>3</v>
      </c>
      <c r="E79" s="176"/>
      <c r="F79" s="28"/>
      <c r="G79" s="29"/>
    </row>
    <row r="80" spans="1:7" ht="96.75" customHeight="1" x14ac:dyDescent="0.25">
      <c r="A80" s="181">
        <v>3</v>
      </c>
    </row>
    <row r="81" spans="1:1" ht="12.75" customHeight="1" x14ac:dyDescent="0.25">
      <c r="A81" s="181">
        <v>3</v>
      </c>
    </row>
    <row r="82" spans="1:1" ht="12.75" customHeight="1" x14ac:dyDescent="0.25"/>
    <row r="83" spans="1:1" ht="12"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120" ht="12" customHeight="1" x14ac:dyDescent="0.25"/>
    <row r="121" ht="12.75" customHeight="1" x14ac:dyDescent="0.25"/>
  </sheetData>
  <mergeCells count="4">
    <mergeCell ref="B1:C1"/>
    <mergeCell ref="E18:G18"/>
    <mergeCell ref="E20:H20"/>
    <mergeCell ref="E21:G21"/>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60" max="6" man="1"/>
  </rowBreaks>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1445-A362-4F2F-83B9-B73F0DE4A575}">
  <sheetPr codeName="Sheet39">
    <tabColor theme="8" tint="0.79998168889431442"/>
  </sheetPr>
  <dimension ref="A1:K104"/>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2.6640625" style="181" hidden="1" customWidth="1"/>
    <col min="2" max="2" width="3.5546875" style="181" hidden="1" customWidth="1"/>
    <col min="3" max="3" width="3.6640625" style="182" hidden="1" customWidth="1"/>
    <col min="4" max="4" width="19" style="184" customWidth="1"/>
    <col min="5" max="5" width="58.44140625" style="184" customWidth="1"/>
    <col min="6" max="7" width="10.6640625" style="184" customWidth="1"/>
    <col min="8" max="9661" width="9.109375" style="181"/>
    <col min="9662" max="9662" width="9.33203125" style="181" customWidth="1"/>
    <col min="9663" max="16384" width="9.109375" style="181"/>
  </cols>
  <sheetData>
    <row r="1" spans="1:7" x14ac:dyDescent="0.25">
      <c r="A1" s="181" t="s">
        <v>0</v>
      </c>
      <c r="B1" s="977" t="s">
        <v>249</v>
      </c>
      <c r="C1" s="977"/>
      <c r="D1" s="184" t="s">
        <v>1049</v>
      </c>
    </row>
    <row r="2" spans="1:7" ht="15" customHeight="1" x14ac:dyDescent="0.25">
      <c r="A2" s="181">
        <v>3</v>
      </c>
      <c r="B2" s="181" t="s">
        <v>560</v>
      </c>
      <c r="C2" s="182">
        <v>72</v>
      </c>
      <c r="E2" s="190" t="str">
        <f ca="1">INDEX(TBLStructure[Number],MATCH(C2,TBLStructure[Model Reference],0))&amp;"."&amp;INDEX(TBLStructure[Sub Number],MATCH(C2,TBLStructure[Model Reference],0))&amp;" "&amp;INDEX(TBLStructure[Sub-category],MATCH(C2,TBLStructure[Model Reference],0))</f>
        <v>3.4 Interest Bearing Liabilities</v>
      </c>
      <c r="F2" s="190"/>
      <c r="G2" s="190"/>
    </row>
    <row r="3" spans="1:7" ht="4.2" customHeight="1" x14ac:dyDescent="0.25">
      <c r="A3" s="181">
        <v>3</v>
      </c>
    </row>
    <row r="4" spans="1:7" ht="12.75" customHeight="1" x14ac:dyDescent="0.25">
      <c r="A4" s="181">
        <v>3</v>
      </c>
      <c r="E4" s="177"/>
      <c r="F4" s="310" t="str">
        <f>Contents!F3</f>
        <v>20X2</v>
      </c>
      <c r="G4" s="311" t="str">
        <f>Contents!F4</f>
        <v>20X1</v>
      </c>
    </row>
    <row r="5" spans="1:7" ht="12.75" customHeight="1" thickBot="1" x14ac:dyDescent="0.3">
      <c r="A5" s="181">
        <v>3</v>
      </c>
      <c r="E5" s="192"/>
      <c r="F5" s="193" t="s">
        <v>309</v>
      </c>
      <c r="G5" s="194" t="s">
        <v>309</v>
      </c>
    </row>
    <row r="6" spans="1:7" ht="7.2" customHeight="1" x14ac:dyDescent="0.25">
      <c r="A6" s="181">
        <v>3</v>
      </c>
      <c r="E6" s="177"/>
      <c r="F6" s="200"/>
      <c r="G6" s="201"/>
    </row>
    <row r="7" spans="1:7" ht="12" customHeight="1" x14ac:dyDescent="0.25">
      <c r="A7" s="181">
        <v>3</v>
      </c>
      <c r="B7" s="1" t="s">
        <v>250</v>
      </c>
      <c r="C7" s="195">
        <v>72</v>
      </c>
      <c r="D7" s="4"/>
      <c r="E7" s="349" t="str">
        <f ca="1">INDEX(TBLStructure[Full Note Title],MATCH(C7,TBLStructure[Model Reference],0))</f>
        <v>3.4A: Loans</v>
      </c>
      <c r="F7" s="200"/>
      <c r="G7" s="201"/>
    </row>
    <row r="8" spans="1:7" x14ac:dyDescent="0.25">
      <c r="A8" s="181">
        <v>3</v>
      </c>
      <c r="E8" s="177" t="s">
        <v>1050</v>
      </c>
      <c r="F8" s="32">
        <v>0</v>
      </c>
      <c r="G8" s="33">
        <v>0</v>
      </c>
    </row>
    <row r="9" spans="1:7" x14ac:dyDescent="0.25">
      <c r="A9" s="181">
        <v>3</v>
      </c>
      <c r="E9" s="177" t="s">
        <v>1051</v>
      </c>
      <c r="F9" s="32">
        <v>0</v>
      </c>
      <c r="G9" s="33">
        <v>0</v>
      </c>
    </row>
    <row r="10" spans="1:7" x14ac:dyDescent="0.25">
      <c r="A10" s="181">
        <v>3</v>
      </c>
      <c r="E10" s="177" t="s">
        <v>1052</v>
      </c>
      <c r="F10" s="32">
        <v>0</v>
      </c>
      <c r="G10" s="33">
        <v>0</v>
      </c>
    </row>
    <row r="11" spans="1:7" x14ac:dyDescent="0.25">
      <c r="A11" s="181">
        <v>3</v>
      </c>
      <c r="E11" s="177" t="s">
        <v>1053</v>
      </c>
      <c r="F11" s="28">
        <v>0</v>
      </c>
      <c r="G11" s="29">
        <v>0</v>
      </c>
    </row>
    <row r="12" spans="1:7" x14ac:dyDescent="0.25">
      <c r="A12" s="181">
        <v>3</v>
      </c>
      <c r="E12" s="177" t="s">
        <v>1054</v>
      </c>
      <c r="F12" s="28">
        <v>0</v>
      </c>
      <c r="G12" s="29">
        <v>0</v>
      </c>
    </row>
    <row r="13" spans="1:7" ht="12" customHeight="1" x14ac:dyDescent="0.25">
      <c r="A13" s="181">
        <v>3</v>
      </c>
      <c r="E13" s="176" t="s">
        <v>1055</v>
      </c>
      <c r="F13" s="35">
        <f>SUM(F7:F12)</f>
        <v>0</v>
      </c>
      <c r="G13" s="36">
        <f>SUM(G7:G12)</f>
        <v>0</v>
      </c>
    </row>
    <row r="14" spans="1:7" ht="12" customHeight="1" x14ac:dyDescent="0.25">
      <c r="A14" s="181">
        <v>1</v>
      </c>
      <c r="E14" s="176"/>
      <c r="F14" s="39"/>
      <c r="G14" s="40"/>
    </row>
    <row r="15" spans="1:7" ht="12" customHeight="1" x14ac:dyDescent="0.25">
      <c r="A15" s="181">
        <v>1</v>
      </c>
      <c r="E15" s="176" t="s">
        <v>1056</v>
      </c>
      <c r="F15" s="220"/>
      <c r="G15" s="215"/>
    </row>
    <row r="16" spans="1:7" ht="12" customHeight="1" x14ac:dyDescent="0.25">
      <c r="A16" s="181">
        <v>1</v>
      </c>
      <c r="E16" s="343" t="s">
        <v>684</v>
      </c>
      <c r="F16" s="32">
        <v>0</v>
      </c>
      <c r="G16" s="33">
        <v>0</v>
      </c>
    </row>
    <row r="17" spans="1:7" ht="12" customHeight="1" x14ac:dyDescent="0.25">
      <c r="A17" s="181">
        <v>1</v>
      </c>
      <c r="E17" s="343" t="s">
        <v>1057</v>
      </c>
      <c r="F17" s="32">
        <v>0</v>
      </c>
      <c r="G17" s="33">
        <v>0</v>
      </c>
    </row>
    <row r="18" spans="1:7" ht="12" customHeight="1" x14ac:dyDescent="0.25">
      <c r="A18" s="181">
        <v>1</v>
      </c>
      <c r="E18" s="343" t="s">
        <v>689</v>
      </c>
      <c r="F18" s="32">
        <v>0</v>
      </c>
      <c r="G18" s="33">
        <v>0</v>
      </c>
    </row>
    <row r="19" spans="1:7" ht="12" customHeight="1" x14ac:dyDescent="0.25">
      <c r="A19" s="181">
        <v>1</v>
      </c>
      <c r="E19" s="176" t="s">
        <v>1055</v>
      </c>
      <c r="F19" s="67">
        <f>SUM(F15:F18)</f>
        <v>0</v>
      </c>
      <c r="G19" s="68">
        <f>SUM(G15:G18)</f>
        <v>0</v>
      </c>
    </row>
    <row r="20" spans="1:7" ht="7.2" customHeight="1" x14ac:dyDescent="0.25">
      <c r="A20" s="181">
        <v>3</v>
      </c>
      <c r="E20" s="177"/>
      <c r="F20" s="32"/>
      <c r="G20" s="33"/>
    </row>
    <row r="21" spans="1:7" ht="12.75" customHeight="1" x14ac:dyDescent="0.25">
      <c r="A21" s="181">
        <v>3</v>
      </c>
      <c r="D21" s="184" t="s">
        <v>1058</v>
      </c>
      <c r="E21" s="928" t="s">
        <v>1059</v>
      </c>
      <c r="F21" s="928"/>
      <c r="G21" s="928"/>
    </row>
    <row r="22" spans="1:7" ht="26.7" customHeight="1" x14ac:dyDescent="0.25">
      <c r="A22" s="181">
        <v>3</v>
      </c>
      <c r="D22" s="326" t="s">
        <v>1060</v>
      </c>
      <c r="E22" s="928" t="s">
        <v>1061</v>
      </c>
      <c r="F22" s="928"/>
      <c r="G22" s="928"/>
    </row>
    <row r="23" spans="1:7" ht="12.75" customHeight="1" x14ac:dyDescent="0.25">
      <c r="A23" s="181">
        <v>3</v>
      </c>
      <c r="D23" s="184" t="s">
        <v>1060</v>
      </c>
      <c r="E23" s="928" t="s">
        <v>1062</v>
      </c>
      <c r="F23" s="928"/>
      <c r="G23" s="928"/>
    </row>
    <row r="24" spans="1:7" x14ac:dyDescent="0.25">
      <c r="A24" s="181">
        <v>3</v>
      </c>
      <c r="D24" s="184" t="s">
        <v>1060</v>
      </c>
      <c r="E24" s="928" t="s">
        <v>1063</v>
      </c>
      <c r="F24" s="928"/>
      <c r="G24" s="928"/>
    </row>
    <row r="25" spans="1:7" x14ac:dyDescent="0.25">
      <c r="A25" s="181">
        <v>1</v>
      </c>
      <c r="D25" s="184" t="s">
        <v>1064</v>
      </c>
      <c r="E25" s="928" t="s">
        <v>1065</v>
      </c>
      <c r="F25" s="928"/>
      <c r="G25" s="928"/>
    </row>
    <row r="26" spans="1:7" ht="7.2" customHeight="1" x14ac:dyDescent="0.25">
      <c r="A26" s="181">
        <v>3</v>
      </c>
      <c r="E26" s="50"/>
      <c r="F26" s="50"/>
      <c r="G26" s="50"/>
    </row>
    <row r="27" spans="1:7" x14ac:dyDescent="0.25">
      <c r="A27" s="181">
        <v>3</v>
      </c>
      <c r="E27" s="50"/>
      <c r="F27" s="50"/>
      <c r="G27" s="50"/>
    </row>
    <row r="28" spans="1:7" ht="16.5" customHeight="1" x14ac:dyDescent="0.25">
      <c r="A28" s="181">
        <v>3</v>
      </c>
      <c r="E28" s="50"/>
      <c r="F28" s="50"/>
      <c r="G28" s="50"/>
    </row>
    <row r="29" spans="1:7" ht="11.25" customHeight="1" x14ac:dyDescent="0.25">
      <c r="A29" s="181">
        <v>3</v>
      </c>
      <c r="E29" s="50"/>
      <c r="F29" s="50"/>
      <c r="G29" s="50"/>
    </row>
    <row r="30" spans="1:7" ht="12" customHeight="1" x14ac:dyDescent="0.25">
      <c r="A30" s="181">
        <v>3</v>
      </c>
      <c r="B30" s="1" t="s">
        <v>250</v>
      </c>
      <c r="C30" s="195">
        <v>73</v>
      </c>
      <c r="D30" s="4"/>
      <c r="E30" s="349" t="str">
        <f ca="1">INDEX(TBLStructure[Full Note Title],MATCH(C30,TBLStructure[Model Reference],0))</f>
        <v>3.4B: Leases</v>
      </c>
      <c r="G30" s="33"/>
    </row>
    <row r="31" spans="1:7" ht="12" customHeight="1" x14ac:dyDescent="0.25">
      <c r="A31" s="181">
        <v>3</v>
      </c>
      <c r="D31" s="4" t="s">
        <v>1066</v>
      </c>
      <c r="E31" s="221" t="s">
        <v>1067</v>
      </c>
      <c r="F31" s="32">
        <v>0</v>
      </c>
      <c r="G31" s="33">
        <v>0</v>
      </c>
    </row>
    <row r="32" spans="1:7" ht="12" customHeight="1" x14ac:dyDescent="0.25">
      <c r="A32" s="181">
        <v>3</v>
      </c>
      <c r="E32" s="176" t="s">
        <v>1068</v>
      </c>
      <c r="F32" s="67">
        <f>SUM(F30:F31)</f>
        <v>0</v>
      </c>
      <c r="G32" s="68">
        <f>SUM(G30:G31)</f>
        <v>0</v>
      </c>
    </row>
    <row r="33" spans="1:11" ht="7.2" customHeight="1" x14ac:dyDescent="0.25">
      <c r="A33" s="181">
        <v>3</v>
      </c>
      <c r="E33" s="177"/>
      <c r="F33" s="32"/>
      <c r="G33" s="33"/>
    </row>
    <row r="34" spans="1:11" s="230" customFormat="1" ht="12.75" customHeight="1" x14ac:dyDescent="0.25">
      <c r="A34" s="230">
        <v>3</v>
      </c>
      <c r="C34" s="231"/>
      <c r="D34" s="184" t="s">
        <v>1069</v>
      </c>
      <c r="E34" s="928" t="s">
        <v>1070</v>
      </c>
      <c r="F34" s="928"/>
      <c r="G34" s="928"/>
    </row>
    <row r="35" spans="1:11" s="230" customFormat="1" ht="12.75" customHeight="1" x14ac:dyDescent="0.25">
      <c r="C35" s="231"/>
      <c r="D35" s="184"/>
      <c r="E35" s="50"/>
      <c r="F35" s="177"/>
      <c r="G35" s="177"/>
    </row>
    <row r="36" spans="1:11" x14ac:dyDescent="0.25">
      <c r="A36" s="181">
        <v>3</v>
      </c>
      <c r="D36" s="183" t="s">
        <v>1071</v>
      </c>
      <c r="E36" s="176" t="s">
        <v>1072</v>
      </c>
      <c r="F36" s="32"/>
      <c r="G36" s="33"/>
    </row>
    <row r="37" spans="1:11" ht="12" customHeight="1" x14ac:dyDescent="0.25">
      <c r="A37" s="181">
        <v>3</v>
      </c>
      <c r="E37" s="199" t="s">
        <v>684</v>
      </c>
      <c r="F37" s="32">
        <v>0</v>
      </c>
      <c r="G37" s="33">
        <v>0</v>
      </c>
    </row>
    <row r="38" spans="1:11" ht="12" customHeight="1" x14ac:dyDescent="0.25">
      <c r="A38" s="181">
        <v>3</v>
      </c>
      <c r="E38" s="199" t="s">
        <v>1057</v>
      </c>
      <c r="F38" s="32">
        <v>0</v>
      </c>
      <c r="G38" s="33">
        <v>0</v>
      </c>
    </row>
    <row r="39" spans="1:11" ht="12" customHeight="1" x14ac:dyDescent="0.25">
      <c r="A39" s="181">
        <v>3</v>
      </c>
      <c r="E39" s="199" t="s">
        <v>689</v>
      </c>
      <c r="F39" s="32">
        <v>0</v>
      </c>
      <c r="G39" s="33">
        <v>0</v>
      </c>
    </row>
    <row r="40" spans="1:11" ht="12" customHeight="1" x14ac:dyDescent="0.25">
      <c r="A40" s="181">
        <v>3</v>
      </c>
      <c r="E40" s="312" t="s">
        <v>1073</v>
      </c>
      <c r="F40" s="67">
        <f>SUM(F36:F39)</f>
        <v>0</v>
      </c>
      <c r="G40" s="68">
        <f>SUM(G36:G39)</f>
        <v>0</v>
      </c>
    </row>
    <row r="41" spans="1:11" ht="7.2" customHeight="1" x14ac:dyDescent="0.25">
      <c r="A41" s="181">
        <v>3</v>
      </c>
      <c r="E41" s="50"/>
      <c r="F41" s="177"/>
      <c r="G41" s="177"/>
    </row>
    <row r="42" spans="1:11" s="230" customFormat="1" ht="39" customHeight="1" x14ac:dyDescent="0.25">
      <c r="A42" s="230">
        <v>3</v>
      </c>
      <c r="C42" s="231"/>
      <c r="D42" s="217" t="s">
        <v>1074</v>
      </c>
      <c r="E42" s="928" t="s">
        <v>1075</v>
      </c>
      <c r="F42" s="928"/>
      <c r="G42" s="928"/>
    </row>
    <row r="43" spans="1:11" s="230" customFormat="1" ht="46.5" customHeight="1" x14ac:dyDescent="0.25">
      <c r="A43" s="230">
        <v>3</v>
      </c>
      <c r="C43" s="231"/>
      <c r="D43" s="177"/>
      <c r="E43" s="928" t="s">
        <v>1076</v>
      </c>
      <c r="F43" s="928"/>
      <c r="G43" s="928"/>
    </row>
    <row r="44" spans="1:11" ht="38.25" customHeight="1" x14ac:dyDescent="0.25">
      <c r="A44" s="181">
        <v>3</v>
      </c>
      <c r="D44" s="217" t="s">
        <v>592</v>
      </c>
      <c r="E44" s="976" t="s">
        <v>1077</v>
      </c>
      <c r="F44" s="978"/>
      <c r="G44" s="978"/>
      <c r="H44" s="29"/>
    </row>
    <row r="45" spans="1:11" ht="12.75" customHeight="1" x14ac:dyDescent="0.25">
      <c r="A45" s="181">
        <v>1</v>
      </c>
      <c r="E45" s="177"/>
      <c r="F45" s="177"/>
      <c r="G45" s="177"/>
      <c r="H45" s="184"/>
      <c r="I45" s="184"/>
      <c r="J45" s="184"/>
      <c r="K45" s="184"/>
    </row>
    <row r="46" spans="1:11" ht="171" customHeight="1" x14ac:dyDescent="0.25">
      <c r="A46" s="181">
        <v>3</v>
      </c>
      <c r="D46" s="217"/>
      <c r="E46" s="212"/>
      <c r="F46" s="213"/>
      <c r="G46" s="213"/>
      <c r="H46" s="29"/>
    </row>
    <row r="47" spans="1:11" ht="12" customHeight="1" x14ac:dyDescent="0.25">
      <c r="A47" s="181">
        <v>3</v>
      </c>
      <c r="E47" s="177"/>
      <c r="F47" s="310" t="str">
        <f>Contents!F3</f>
        <v>20X2</v>
      </c>
      <c r="G47" s="311" t="str">
        <f>Contents!F4</f>
        <v>20X1</v>
      </c>
    </row>
    <row r="48" spans="1:11" ht="12" customHeight="1" thickBot="1" x14ac:dyDescent="0.3">
      <c r="A48" s="181">
        <v>3</v>
      </c>
      <c r="E48" s="192"/>
      <c r="F48" s="193" t="s">
        <v>309</v>
      </c>
      <c r="G48" s="194" t="s">
        <v>309</v>
      </c>
    </row>
    <row r="49" spans="1:7" ht="12" customHeight="1" x14ac:dyDescent="0.25">
      <c r="A49" s="181">
        <v>3</v>
      </c>
      <c r="B49" s="1" t="s">
        <v>250</v>
      </c>
      <c r="C49" s="195">
        <v>74</v>
      </c>
      <c r="D49" s="4"/>
      <c r="E49" s="349" t="str">
        <f ca="1">INDEX(TBLStructure[Full Note Title],MATCH(C49,TBLStructure[Model Reference],0))</f>
        <v>3.4C: Deposits</v>
      </c>
      <c r="F49" s="200"/>
      <c r="G49" s="201"/>
    </row>
    <row r="50" spans="1:7" ht="12" customHeight="1" x14ac:dyDescent="0.25">
      <c r="A50" s="181">
        <v>3</v>
      </c>
      <c r="E50" s="184" t="s">
        <v>1078</v>
      </c>
      <c r="F50" s="28">
        <v>0</v>
      </c>
      <c r="G50" s="29">
        <v>0</v>
      </c>
    </row>
    <row r="51" spans="1:7" ht="12" customHeight="1" x14ac:dyDescent="0.25">
      <c r="A51" s="181">
        <v>3</v>
      </c>
      <c r="E51" s="184" t="s">
        <v>1079</v>
      </c>
      <c r="F51" s="28">
        <v>0</v>
      </c>
      <c r="G51" s="29">
        <v>0</v>
      </c>
    </row>
    <row r="52" spans="1:7" ht="12" customHeight="1" x14ac:dyDescent="0.25">
      <c r="A52" s="181">
        <v>3</v>
      </c>
      <c r="E52" s="184" t="s">
        <v>1080</v>
      </c>
      <c r="F52" s="28">
        <v>0</v>
      </c>
      <c r="G52" s="29">
        <v>0</v>
      </c>
    </row>
    <row r="53" spans="1:7" ht="12" customHeight="1" x14ac:dyDescent="0.25">
      <c r="A53" s="181">
        <v>3</v>
      </c>
      <c r="E53" s="184" t="s">
        <v>1081</v>
      </c>
      <c r="F53" s="28">
        <v>0</v>
      </c>
      <c r="G53" s="29">
        <v>0</v>
      </c>
    </row>
    <row r="54" spans="1:7" ht="12" customHeight="1" x14ac:dyDescent="0.25">
      <c r="A54" s="181">
        <v>3</v>
      </c>
      <c r="E54" s="184" t="s">
        <v>1082</v>
      </c>
      <c r="F54" s="28">
        <v>0</v>
      </c>
      <c r="G54" s="29">
        <v>0</v>
      </c>
    </row>
    <row r="55" spans="1:7" ht="12" customHeight="1" x14ac:dyDescent="0.25">
      <c r="A55" s="181">
        <v>3</v>
      </c>
      <c r="E55" s="207" t="s">
        <v>1083</v>
      </c>
      <c r="F55" s="35">
        <f>SUM(F49:F54)</f>
        <v>0</v>
      </c>
      <c r="G55" s="36">
        <f>SUM(G49:G54)</f>
        <v>0</v>
      </c>
    </row>
    <row r="56" spans="1:7" ht="12" customHeight="1" x14ac:dyDescent="0.25">
      <c r="A56" s="181">
        <v>1</v>
      </c>
      <c r="E56" s="207"/>
      <c r="F56" s="39"/>
      <c r="G56" s="40"/>
    </row>
    <row r="57" spans="1:7" ht="12" customHeight="1" x14ac:dyDescent="0.25">
      <c r="A57" s="181">
        <v>1</v>
      </c>
      <c r="E57" s="176" t="s">
        <v>1084</v>
      </c>
      <c r="F57" s="32"/>
      <c r="G57" s="33"/>
    </row>
    <row r="58" spans="1:7" ht="12" customHeight="1" x14ac:dyDescent="0.25">
      <c r="A58" s="181">
        <v>1</v>
      </c>
      <c r="E58" s="343" t="s">
        <v>831</v>
      </c>
      <c r="F58" s="32">
        <v>0</v>
      </c>
      <c r="G58" s="33">
        <v>0</v>
      </c>
    </row>
    <row r="59" spans="1:7" ht="12" customHeight="1" x14ac:dyDescent="0.25">
      <c r="A59" s="181">
        <v>1</v>
      </c>
      <c r="E59" s="343" t="s">
        <v>832</v>
      </c>
      <c r="F59" s="32">
        <v>0</v>
      </c>
      <c r="G59" s="33">
        <v>0</v>
      </c>
    </row>
    <row r="60" spans="1:7" ht="12" customHeight="1" x14ac:dyDescent="0.25">
      <c r="A60" s="181">
        <v>1</v>
      </c>
      <c r="E60" s="207" t="s">
        <v>1083</v>
      </c>
      <c r="F60" s="67">
        <f>SUM(F57:F59)</f>
        <v>0</v>
      </c>
      <c r="G60" s="68">
        <f>SUM(G57:G59)</f>
        <v>0</v>
      </c>
    </row>
    <row r="61" spans="1:7" ht="12" customHeight="1" x14ac:dyDescent="0.25">
      <c r="A61" s="181">
        <v>3</v>
      </c>
      <c r="E61" s="312"/>
      <c r="F61" s="215"/>
      <c r="G61" s="216"/>
    </row>
    <row r="62" spans="1:7" ht="12" customHeight="1" x14ac:dyDescent="0.25">
      <c r="A62" s="181">
        <v>3</v>
      </c>
      <c r="D62" s="184" t="s">
        <v>1058</v>
      </c>
      <c r="E62" s="928" t="s">
        <v>1085</v>
      </c>
      <c r="F62" s="928"/>
      <c r="G62" s="928"/>
    </row>
    <row r="63" spans="1:7" ht="7.2" hidden="1" customHeight="1" x14ac:dyDescent="0.25">
      <c r="A63" s="181">
        <v>3</v>
      </c>
      <c r="E63" s="177"/>
      <c r="F63" s="198"/>
      <c r="G63" s="33"/>
    </row>
    <row r="64" spans="1:7" hidden="1" x14ac:dyDescent="0.25">
      <c r="A64" s="181">
        <v>3</v>
      </c>
    </row>
    <row r="65" spans="1:7" ht="12.75" hidden="1" customHeight="1" x14ac:dyDescent="0.25">
      <c r="A65" s="181">
        <v>3</v>
      </c>
      <c r="E65" s="177"/>
      <c r="F65" s="310">
        <f ca="1">YEAR(TODAY())</f>
        <v>2024</v>
      </c>
      <c r="G65" s="311">
        <f ca="1">YEAR(TODAY()) - 1</f>
        <v>2023</v>
      </c>
    </row>
    <row r="66" spans="1:7" ht="12.75" hidden="1" customHeight="1" thickBot="1" x14ac:dyDescent="0.3">
      <c r="A66" s="181">
        <v>3</v>
      </c>
      <c r="E66" s="192"/>
      <c r="F66" s="193" t="s">
        <v>309</v>
      </c>
      <c r="G66" s="194" t="s">
        <v>309</v>
      </c>
    </row>
    <row r="67" spans="1:7" ht="7.2" customHeight="1" x14ac:dyDescent="0.25">
      <c r="A67" s="181">
        <v>3</v>
      </c>
      <c r="E67" s="177"/>
      <c r="F67" s="200"/>
      <c r="G67" s="201"/>
    </row>
    <row r="68" spans="1:7" ht="12" customHeight="1" x14ac:dyDescent="0.25">
      <c r="A68" s="181">
        <v>3</v>
      </c>
      <c r="B68" s="1" t="s">
        <v>250</v>
      </c>
      <c r="C68" s="195">
        <v>75</v>
      </c>
      <c r="D68" s="4"/>
      <c r="E68" s="349" t="str">
        <f ca="1">INDEX(TBLStructure[Full Note Title],MATCH(C68,TBLStructure[Model Reference],0))</f>
        <v>3.4D: Other interest bearing liabilities</v>
      </c>
      <c r="G68" s="33"/>
    </row>
    <row r="69" spans="1:7" ht="13.95" customHeight="1" x14ac:dyDescent="0.25">
      <c r="A69" s="181">
        <v>3</v>
      </c>
      <c r="E69" s="50" t="s">
        <v>1086</v>
      </c>
      <c r="F69" s="32">
        <v>0</v>
      </c>
      <c r="G69" s="33">
        <v>0</v>
      </c>
    </row>
    <row r="70" spans="1:7" ht="12" customHeight="1" x14ac:dyDescent="0.25">
      <c r="A70" s="181">
        <v>3</v>
      </c>
      <c r="E70" s="50" t="s">
        <v>1087</v>
      </c>
      <c r="F70" s="32">
        <v>0</v>
      </c>
      <c r="G70" s="33">
        <v>0</v>
      </c>
    </row>
    <row r="71" spans="1:7" ht="12" customHeight="1" x14ac:dyDescent="0.25">
      <c r="A71" s="181">
        <v>3</v>
      </c>
      <c r="D71" s="184" t="s">
        <v>1088</v>
      </c>
      <c r="E71" s="50" t="s">
        <v>1089</v>
      </c>
      <c r="F71" s="32">
        <v>0</v>
      </c>
      <c r="G71" s="33">
        <v>0</v>
      </c>
    </row>
    <row r="72" spans="1:7" ht="12" customHeight="1" x14ac:dyDescent="0.25">
      <c r="A72" s="181">
        <v>3</v>
      </c>
      <c r="E72" s="50" t="s">
        <v>1082</v>
      </c>
      <c r="F72" s="32">
        <v>0</v>
      </c>
      <c r="G72" s="33">
        <v>0</v>
      </c>
    </row>
    <row r="73" spans="1:7" ht="12" customHeight="1" x14ac:dyDescent="0.25">
      <c r="A73" s="181">
        <v>3</v>
      </c>
      <c r="E73" s="176" t="s">
        <v>1090</v>
      </c>
      <c r="F73" s="67">
        <f>SUM(F68:F72)</f>
        <v>0</v>
      </c>
      <c r="G73" s="68">
        <f>SUM(G68:G72)</f>
        <v>0</v>
      </c>
    </row>
    <row r="74" spans="1:7" ht="12" customHeight="1" x14ac:dyDescent="0.25">
      <c r="A74" s="181">
        <v>1</v>
      </c>
      <c r="E74" s="207"/>
      <c r="F74" s="215"/>
      <c r="G74" s="216"/>
    </row>
    <row r="75" spans="1:7" ht="12" customHeight="1" x14ac:dyDescent="0.25">
      <c r="A75" s="181">
        <v>1</v>
      </c>
      <c r="E75" s="176" t="s">
        <v>1091</v>
      </c>
      <c r="F75" s="32"/>
      <c r="G75" s="33"/>
    </row>
    <row r="76" spans="1:7" ht="12" customHeight="1" x14ac:dyDescent="0.25">
      <c r="A76" s="181">
        <v>1</v>
      </c>
      <c r="E76" s="343" t="s">
        <v>831</v>
      </c>
      <c r="F76" s="32">
        <v>0</v>
      </c>
      <c r="G76" s="33">
        <v>0</v>
      </c>
    </row>
    <row r="77" spans="1:7" ht="12" customHeight="1" x14ac:dyDescent="0.25">
      <c r="A77" s="181">
        <v>1</v>
      </c>
      <c r="E77" s="343" t="s">
        <v>832</v>
      </c>
      <c r="F77" s="32">
        <v>0</v>
      </c>
      <c r="G77" s="33">
        <v>0</v>
      </c>
    </row>
    <row r="78" spans="1:7" ht="12" customHeight="1" x14ac:dyDescent="0.25">
      <c r="A78" s="181">
        <v>1</v>
      </c>
      <c r="E78" s="176" t="s">
        <v>1090</v>
      </c>
      <c r="F78" s="67">
        <f>SUM(F75:F77)</f>
        <v>0</v>
      </c>
      <c r="G78" s="68">
        <f>SUM(G75:G77)</f>
        <v>0</v>
      </c>
    </row>
    <row r="79" spans="1:7" ht="7.2" customHeight="1" x14ac:dyDescent="0.25">
      <c r="A79" s="181">
        <v>3</v>
      </c>
      <c r="E79" s="177"/>
      <c r="F79" s="32"/>
      <c r="G79" s="33"/>
    </row>
    <row r="80" spans="1:7" ht="12" customHeight="1" x14ac:dyDescent="0.25">
      <c r="A80" s="181">
        <v>3</v>
      </c>
      <c r="D80" s="184" t="s">
        <v>1058</v>
      </c>
      <c r="E80" s="928" t="s">
        <v>1092</v>
      </c>
      <c r="F80" s="928"/>
      <c r="G80" s="928"/>
    </row>
    <row r="82" ht="12.75" customHeight="1" x14ac:dyDescent="0.25"/>
    <row r="83" ht="12.75" customHeight="1" x14ac:dyDescent="0.25"/>
    <row r="84" ht="12.75" customHeight="1" x14ac:dyDescent="0.25"/>
    <row r="85" ht="12.75" customHeight="1" x14ac:dyDescent="0.25"/>
    <row r="86" ht="12.75" customHeight="1" x14ac:dyDescent="0.25"/>
    <row r="87" ht="63.75" customHeight="1" x14ac:dyDescent="0.25"/>
    <row r="88" ht="12.75" customHeight="1" x14ac:dyDescent="0.25"/>
    <row r="89" ht="12.75" customHeight="1" x14ac:dyDescent="0.25"/>
    <row r="90" ht="12.75" customHeight="1" x14ac:dyDescent="0.25"/>
    <row r="91" ht="12.75" customHeight="1" x14ac:dyDescent="0.25"/>
    <row r="92" ht="1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38.25" customHeight="1" x14ac:dyDescent="0.25"/>
    <row r="104" ht="12.75" customHeight="1" x14ac:dyDescent="0.25"/>
  </sheetData>
  <mergeCells count="12">
    <mergeCell ref="E44:G44"/>
    <mergeCell ref="E34:G34"/>
    <mergeCell ref="E62:G62"/>
    <mergeCell ref="E80:G80"/>
    <mergeCell ref="B1:C1"/>
    <mergeCell ref="E21:G21"/>
    <mergeCell ref="E22:G22"/>
    <mergeCell ref="E23:G23"/>
    <mergeCell ref="E24:G24"/>
    <mergeCell ref="E25:G25"/>
    <mergeCell ref="E42:G42"/>
    <mergeCell ref="E43:G43"/>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4" max="6" man="1"/>
  </rowBreaks>
  <customProperties>
    <customPr name="_pios_id" r:id="rId2"/>
  </customPropertie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CAB2-11DB-4428-9AD6-2EFA9CC5A54D}">
  <sheetPr codeName="Sheet10">
    <tabColor theme="8" tint="0.79998168889431442"/>
  </sheetPr>
  <dimension ref="A1:I51"/>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8.6640625" style="1" hidden="1" customWidth="1"/>
    <col min="2" max="2" width="1.44140625" style="1" hidden="1" customWidth="1"/>
    <col min="3" max="3" width="2.6640625" style="195" hidden="1" customWidth="1"/>
    <col min="4" max="4" width="15.6640625" style="4" customWidth="1"/>
    <col min="5" max="5" width="44.5546875" style="1" customWidth="1"/>
    <col min="6" max="8" width="11.5546875" style="1" customWidth="1"/>
    <col min="9" max="16384" width="9.33203125" style="1"/>
  </cols>
  <sheetData>
    <row r="1" spans="1:9" x14ac:dyDescent="0.25">
      <c r="A1" s="1" t="s">
        <v>0</v>
      </c>
      <c r="B1" s="935" t="s">
        <v>249</v>
      </c>
      <c r="C1" s="935"/>
      <c r="D1" s="4" t="s">
        <v>1093</v>
      </c>
    </row>
    <row r="2" spans="1:9" x14ac:dyDescent="0.25">
      <c r="A2" s="1">
        <v>3</v>
      </c>
      <c r="B2" s="181" t="s">
        <v>560</v>
      </c>
      <c r="C2" s="182">
        <v>76</v>
      </c>
      <c r="D2" s="184"/>
      <c r="E2" s="246" t="str">
        <f ca="1">INDEX(TBLStructure[Number],MATCH(C2,TBLStructure[Model Reference],0))&amp;"."&amp;INDEX(TBLStructure[Sub Number],MATCH(C2,TBLStructure[Model Reference],0))&amp;" "&amp;INDEX(TBLStructure[Sub-category],MATCH(C2,TBLStructure[Model Reference],0))</f>
        <v>3.5 Other Provisions</v>
      </c>
      <c r="F2" s="246"/>
      <c r="G2" s="246"/>
      <c r="H2" s="246"/>
    </row>
    <row r="3" spans="1:9" x14ac:dyDescent="0.25">
      <c r="A3" s="1">
        <v>3</v>
      </c>
      <c r="E3" s="191"/>
      <c r="F3" s="191"/>
      <c r="G3" s="191"/>
      <c r="H3" s="191"/>
    </row>
    <row r="4" spans="1:9" x14ac:dyDescent="0.25">
      <c r="A4" s="1">
        <v>3</v>
      </c>
      <c r="E4" s="177"/>
      <c r="F4" s="177"/>
      <c r="G4" s="310" t="str">
        <f>Contents!F3</f>
        <v>20X2</v>
      </c>
      <c r="H4" s="311" t="str">
        <f>Contents!F4</f>
        <v>20X1</v>
      </c>
    </row>
    <row r="5" spans="1:9" ht="14.4" thickBot="1" x14ac:dyDescent="0.3">
      <c r="A5" s="1">
        <v>3</v>
      </c>
      <c r="E5" s="192"/>
      <c r="F5" s="192"/>
      <c r="G5" s="193" t="s">
        <v>309</v>
      </c>
      <c r="H5" s="194" t="s">
        <v>309</v>
      </c>
    </row>
    <row r="6" spans="1:9" x14ac:dyDescent="0.25">
      <c r="A6" s="1">
        <v>3</v>
      </c>
      <c r="E6" s="177"/>
      <c r="F6" s="177"/>
      <c r="G6" s="200"/>
      <c r="H6" s="201"/>
    </row>
    <row r="7" spans="1:9" ht="12" customHeight="1" x14ac:dyDescent="0.25">
      <c r="A7" s="1">
        <v>3</v>
      </c>
      <c r="B7" s="1" t="s">
        <v>250</v>
      </c>
      <c r="C7" s="195">
        <v>76</v>
      </c>
      <c r="E7" s="349" t="str">
        <f ca="1">INDEX(TBLStructure[Full Note Title],MATCH(C7,TBLStructure[Model Reference],0))</f>
        <v>3.5A: Competitive neutrality liabilities</v>
      </c>
      <c r="F7" s="196"/>
      <c r="G7" s="28"/>
      <c r="H7" s="29"/>
    </row>
    <row r="8" spans="1:9" x14ac:dyDescent="0.25">
      <c r="A8" s="1">
        <v>3</v>
      </c>
      <c r="E8" s="50" t="s">
        <v>892</v>
      </c>
      <c r="F8" s="50"/>
      <c r="G8" s="28">
        <v>0</v>
      </c>
      <c r="H8" s="29">
        <v>0</v>
      </c>
    </row>
    <row r="9" spans="1:9" ht="12" customHeight="1" x14ac:dyDescent="0.25">
      <c r="A9" s="1">
        <v>3</v>
      </c>
      <c r="E9" s="176" t="s">
        <v>1094</v>
      </c>
      <c r="F9" s="176"/>
      <c r="G9" s="35">
        <f>SUM(G7:G8)</f>
        <v>0</v>
      </c>
      <c r="H9" s="36">
        <f>SUM(H7:H8)</f>
        <v>0</v>
      </c>
    </row>
    <row r="10" spans="1:9" x14ac:dyDescent="0.25">
      <c r="A10" s="1">
        <v>1</v>
      </c>
      <c r="E10" s="176"/>
      <c r="F10" s="176"/>
      <c r="G10" s="39"/>
      <c r="H10" s="40"/>
    </row>
    <row r="11" spans="1:9" s="181" customFormat="1" ht="12" customHeight="1" x14ac:dyDescent="0.25">
      <c r="A11" s="181">
        <v>1</v>
      </c>
      <c r="C11" s="182"/>
      <c r="D11" s="184"/>
      <c r="E11" s="176" t="s">
        <v>1095</v>
      </c>
      <c r="F11" s="176"/>
      <c r="G11" s="32"/>
      <c r="H11" s="33"/>
    </row>
    <row r="12" spans="1:9" s="181" customFormat="1" ht="12" customHeight="1" x14ac:dyDescent="0.25">
      <c r="A12" s="181">
        <v>1</v>
      </c>
      <c r="C12" s="182"/>
      <c r="D12" s="184"/>
      <c r="E12" s="343" t="s">
        <v>831</v>
      </c>
      <c r="F12" s="199"/>
      <c r="G12" s="32">
        <v>0</v>
      </c>
      <c r="H12" s="33">
        <v>0</v>
      </c>
    </row>
    <row r="13" spans="1:9" s="181" customFormat="1" ht="12" customHeight="1" x14ac:dyDescent="0.25">
      <c r="A13" s="181">
        <v>1</v>
      </c>
      <c r="C13" s="182"/>
      <c r="D13" s="184"/>
      <c r="E13" s="343" t="s">
        <v>832</v>
      </c>
      <c r="F13" s="199"/>
      <c r="G13" s="32">
        <v>0</v>
      </c>
      <c r="H13" s="33">
        <v>0</v>
      </c>
    </row>
    <row r="14" spans="1:9" s="181" customFormat="1" ht="12" customHeight="1" x14ac:dyDescent="0.25">
      <c r="A14" s="181">
        <v>1</v>
      </c>
      <c r="C14" s="182"/>
      <c r="D14" s="184"/>
      <c r="E14" s="176" t="s">
        <v>1094</v>
      </c>
      <c r="F14" s="207"/>
      <c r="G14" s="67">
        <f>SUM(G11:G13)</f>
        <v>0</v>
      </c>
      <c r="H14" s="68">
        <f>SUM(H11:H13)</f>
        <v>0</v>
      </c>
    </row>
    <row r="15" spans="1:9" x14ac:dyDescent="0.25">
      <c r="A15" s="181">
        <v>3</v>
      </c>
      <c r="E15" s="177"/>
      <c r="F15" s="177"/>
      <c r="G15" s="200"/>
      <c r="H15" s="201"/>
      <c r="I15" s="181"/>
    </row>
    <row r="16" spans="1:9" x14ac:dyDescent="0.25">
      <c r="A16" s="181">
        <v>3</v>
      </c>
      <c r="B16" s="1" t="s">
        <v>250</v>
      </c>
      <c r="C16" s="195">
        <v>77</v>
      </c>
      <c r="E16" s="349" t="str">
        <f ca="1">INDEX(TBLStructure[Full Note Title],MATCH(C16,TBLStructure[Model Reference],0))</f>
        <v>3.5B: Other provisions</v>
      </c>
      <c r="F16" s="196"/>
      <c r="G16" s="200"/>
      <c r="H16" s="201"/>
      <c r="I16" s="181"/>
    </row>
    <row r="17" spans="1:9" ht="39.6" customHeight="1" x14ac:dyDescent="0.25">
      <c r="A17" s="181">
        <v>3</v>
      </c>
      <c r="E17" s="316"/>
      <c r="F17" s="338" t="s">
        <v>1096</v>
      </c>
      <c r="G17" s="338" t="s">
        <v>1097</v>
      </c>
      <c r="H17" s="338" t="s">
        <v>837</v>
      </c>
      <c r="I17" s="181"/>
    </row>
    <row r="18" spans="1:9" x14ac:dyDescent="0.25">
      <c r="A18" s="181">
        <v>3</v>
      </c>
      <c r="E18" s="318"/>
      <c r="F18" s="417" t="s">
        <v>309</v>
      </c>
      <c r="G18" s="417" t="s">
        <v>309</v>
      </c>
      <c r="H18" s="417" t="s">
        <v>309</v>
      </c>
      <c r="I18" s="181"/>
    </row>
    <row r="19" spans="1:9" ht="12" customHeight="1" x14ac:dyDescent="0.25">
      <c r="A19" s="181">
        <v>3</v>
      </c>
      <c r="D19" s="4" t="s">
        <v>1098</v>
      </c>
      <c r="E19" s="176" t="str">
        <f>"As at 1 July "&amp;Contents!F4</f>
        <v>As at 1 July 20X1</v>
      </c>
      <c r="F19" s="32">
        <v>0</v>
      </c>
      <c r="G19" s="32">
        <v>0</v>
      </c>
      <c r="H19" s="32">
        <f>F19+G19</f>
        <v>0</v>
      </c>
      <c r="I19" s="181"/>
    </row>
    <row r="20" spans="1:9" ht="12" customHeight="1" x14ac:dyDescent="0.25">
      <c r="A20" s="181">
        <v>1</v>
      </c>
      <c r="D20" s="4" t="s">
        <v>1099</v>
      </c>
      <c r="E20" s="209" t="s">
        <v>1100</v>
      </c>
      <c r="F20" s="32">
        <v>0</v>
      </c>
      <c r="G20" s="32">
        <v>0</v>
      </c>
      <c r="H20" s="32">
        <f>F20+G20</f>
        <v>0</v>
      </c>
      <c r="I20" s="181"/>
    </row>
    <row r="21" spans="1:9" ht="12" customHeight="1" x14ac:dyDescent="0.25">
      <c r="A21" s="181">
        <v>3</v>
      </c>
      <c r="D21" s="4" t="s">
        <v>1101</v>
      </c>
      <c r="E21" s="209" t="s">
        <v>1102</v>
      </c>
      <c r="F21" s="32">
        <v>0</v>
      </c>
      <c r="G21" s="32">
        <v>0</v>
      </c>
      <c r="H21" s="32">
        <f>F21+G21</f>
        <v>0</v>
      </c>
      <c r="I21" s="181"/>
    </row>
    <row r="22" spans="1:9" ht="12" customHeight="1" x14ac:dyDescent="0.25">
      <c r="A22" s="181">
        <v>3</v>
      </c>
      <c r="D22" s="4" t="s">
        <v>1103</v>
      </c>
      <c r="E22" s="209" t="s">
        <v>1104</v>
      </c>
      <c r="F22" s="32">
        <v>0</v>
      </c>
      <c r="G22" s="32">
        <v>0</v>
      </c>
      <c r="H22" s="32">
        <f>F22+G22</f>
        <v>0</v>
      </c>
      <c r="I22" s="181"/>
    </row>
    <row r="23" spans="1:9" ht="12" customHeight="1" x14ac:dyDescent="0.25">
      <c r="A23" s="181">
        <v>1</v>
      </c>
      <c r="D23" s="4" t="s">
        <v>1105</v>
      </c>
      <c r="E23" s="209" t="s">
        <v>1106</v>
      </c>
      <c r="F23" s="32">
        <v>0</v>
      </c>
      <c r="G23" s="32">
        <v>0</v>
      </c>
      <c r="H23" s="32">
        <f>F23+G23</f>
        <v>0</v>
      </c>
      <c r="I23" s="181"/>
    </row>
    <row r="24" spans="1:9" ht="12" customHeight="1" x14ac:dyDescent="0.25">
      <c r="A24" s="181">
        <v>3</v>
      </c>
      <c r="D24" s="4" t="s">
        <v>1098</v>
      </c>
      <c r="E24" s="321" t="str">
        <f>"Total as at 30 June "&amp;Contents!F3</f>
        <v>Total as at 30 June 20X2</v>
      </c>
      <c r="F24" s="67">
        <f>SUM(F19:F23)</f>
        <v>0</v>
      </c>
      <c r="G24" s="67">
        <f>SUM(G19:G23)</f>
        <v>0</v>
      </c>
      <c r="H24" s="67">
        <f>SUM(H19:H23)</f>
        <v>0</v>
      </c>
      <c r="I24" s="181"/>
    </row>
    <row r="25" spans="1:9" ht="12" customHeight="1" x14ac:dyDescent="0.25">
      <c r="A25" s="181">
        <v>1</v>
      </c>
      <c r="E25" s="207"/>
      <c r="F25" s="215"/>
      <c r="G25" s="215"/>
      <c r="H25" s="215"/>
      <c r="I25" s="181"/>
    </row>
    <row r="26" spans="1:9" s="181" customFormat="1" ht="12" customHeight="1" x14ac:dyDescent="0.25">
      <c r="A26" s="181">
        <v>1</v>
      </c>
      <c r="C26" s="182"/>
      <c r="D26" s="184"/>
      <c r="E26" s="176" t="s">
        <v>1107</v>
      </c>
      <c r="F26" s="176"/>
      <c r="G26" s="32"/>
      <c r="H26" s="33"/>
    </row>
    <row r="27" spans="1:9" s="181" customFormat="1" ht="12" customHeight="1" x14ac:dyDescent="0.25">
      <c r="A27" s="181">
        <v>1</v>
      </c>
      <c r="C27" s="182"/>
      <c r="D27" s="184"/>
      <c r="E27" s="343" t="s">
        <v>831</v>
      </c>
      <c r="F27" s="199"/>
      <c r="G27" s="32">
        <v>0</v>
      </c>
      <c r="H27" s="33">
        <v>0</v>
      </c>
    </row>
    <row r="28" spans="1:9" s="181" customFormat="1" ht="12" customHeight="1" x14ac:dyDescent="0.25">
      <c r="A28" s="181">
        <v>1</v>
      </c>
      <c r="C28" s="182"/>
      <c r="D28" s="184"/>
      <c r="E28" s="343" t="s">
        <v>832</v>
      </c>
      <c r="F28" s="199"/>
      <c r="G28" s="32">
        <v>0</v>
      </c>
      <c r="H28" s="33">
        <v>0</v>
      </c>
    </row>
    <row r="29" spans="1:9" s="181" customFormat="1" ht="12" customHeight="1" x14ac:dyDescent="0.25">
      <c r="A29" s="181">
        <v>1</v>
      </c>
      <c r="C29" s="182"/>
      <c r="D29" s="184"/>
      <c r="E29" s="176" t="s">
        <v>1108</v>
      </c>
      <c r="F29" s="207"/>
      <c r="G29" s="67">
        <f>SUM(G26:G28)</f>
        <v>0</v>
      </c>
      <c r="H29" s="68">
        <f>SUM(H26:H28)</f>
        <v>0</v>
      </c>
    </row>
    <row r="30" spans="1:9" x14ac:dyDescent="0.25">
      <c r="A30" s="181">
        <v>3</v>
      </c>
      <c r="E30" s="1001"/>
      <c r="F30" s="1001"/>
      <c r="G30" s="1001"/>
      <c r="H30" s="1001"/>
      <c r="I30" s="181"/>
    </row>
    <row r="31" spans="1:9" ht="29.7" customHeight="1" x14ac:dyDescent="0.25">
      <c r="A31" s="181">
        <v>3</v>
      </c>
      <c r="D31" s="4" t="s">
        <v>1109</v>
      </c>
      <c r="E31" s="982" t="s">
        <v>1110</v>
      </c>
      <c r="F31" s="982"/>
      <c r="G31" s="982"/>
      <c r="H31" s="982"/>
      <c r="I31" s="181"/>
    </row>
    <row r="32" spans="1:9" x14ac:dyDescent="0.25">
      <c r="A32" s="181">
        <v>3</v>
      </c>
      <c r="E32" s="177"/>
      <c r="F32" s="177"/>
      <c r="G32" s="177"/>
      <c r="H32" s="177"/>
      <c r="I32" s="181"/>
    </row>
    <row r="33" spans="1:9" ht="41.7" customHeight="1" x14ac:dyDescent="0.25">
      <c r="A33" s="181">
        <v>3</v>
      </c>
      <c r="E33" s="982" t="s">
        <v>1111</v>
      </c>
      <c r="F33" s="982"/>
      <c r="G33" s="982"/>
      <c r="H33" s="982"/>
      <c r="I33" s="181"/>
    </row>
    <row r="34" spans="1:9" x14ac:dyDescent="0.25">
      <c r="A34" s="181">
        <v>3</v>
      </c>
      <c r="I34" s="181"/>
    </row>
    <row r="35" spans="1:9" ht="30.75" customHeight="1" x14ac:dyDescent="0.25">
      <c r="A35" s="181">
        <v>3</v>
      </c>
      <c r="I35" s="181"/>
    </row>
    <row r="36" spans="1:9" x14ac:dyDescent="0.25">
      <c r="A36" s="181">
        <v>3</v>
      </c>
      <c r="I36" s="181"/>
    </row>
    <row r="48" spans="1:9" x14ac:dyDescent="0.25">
      <c r="D48" s="10"/>
    </row>
    <row r="51" spans="4:4" x14ac:dyDescent="0.25">
      <c r="D51" s="10"/>
    </row>
  </sheetData>
  <mergeCells count="4">
    <mergeCell ref="B1:C1"/>
    <mergeCell ref="E30:H30"/>
    <mergeCell ref="E31:H31"/>
    <mergeCell ref="E33:H33"/>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5CEA2-5DEB-45BB-B673-C6458A86A289}">
  <sheetPr codeName="Sheet27">
    <tabColor theme="8" tint="0.79998168889431442"/>
  </sheetPr>
  <dimension ref="A1:K275"/>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44140625" style="181" hidden="1" customWidth="1"/>
    <col min="2" max="2" width="8.6640625" style="181" hidden="1" customWidth="1"/>
    <col min="3" max="3" width="7.33203125" style="182" hidden="1" customWidth="1"/>
    <col min="4" max="4" width="15.33203125" style="184" customWidth="1"/>
    <col min="5" max="5" width="37.33203125" style="184" customWidth="1"/>
    <col min="6" max="7" width="11.6640625" style="184" customWidth="1"/>
    <col min="8" max="8" width="10.5546875" style="184" customWidth="1"/>
    <col min="9" max="9" width="11.33203125" style="184" customWidth="1"/>
    <col min="10" max="9665" width="9.109375" style="181"/>
    <col min="9666" max="9666" width="9.33203125" style="181" customWidth="1"/>
    <col min="9667" max="16384" width="9.109375" style="181"/>
  </cols>
  <sheetData>
    <row r="1" spans="1:10" x14ac:dyDescent="0.25">
      <c r="A1" s="181" t="s">
        <v>0</v>
      </c>
      <c r="D1" s="184" t="s">
        <v>798</v>
      </c>
    </row>
    <row r="2" spans="1:10" x14ac:dyDescent="0.25">
      <c r="A2" s="181">
        <v>3</v>
      </c>
      <c r="B2" s="977" t="s">
        <v>249</v>
      </c>
      <c r="C2" s="977"/>
      <c r="E2" s="189"/>
      <c r="F2" s="189"/>
      <c r="G2" s="189"/>
      <c r="H2" s="189"/>
      <c r="I2" s="188"/>
      <c r="J2" s="188"/>
    </row>
    <row r="3" spans="1:10" ht="86.25" customHeight="1" x14ac:dyDescent="0.25">
      <c r="A3" s="181">
        <v>3</v>
      </c>
      <c r="E3" s="189"/>
      <c r="F3" s="189"/>
      <c r="G3" s="189"/>
      <c r="H3" s="189"/>
      <c r="I3" s="188"/>
      <c r="J3" s="188"/>
    </row>
    <row r="4" spans="1:10" ht="15" customHeight="1" x14ac:dyDescent="0.25">
      <c r="A4" s="181">
        <v>3</v>
      </c>
      <c r="B4" s="181" t="s">
        <v>560</v>
      </c>
      <c r="C4" s="182">
        <v>78</v>
      </c>
      <c r="E4" s="418" t="str">
        <f ca="1">INDEX(TBLStructure[Number],MATCH(C4,TBLStructure[Model Reference],0))&amp;"."&amp;INDEX(TBLStructure[Sub Number],MATCH(C4,TBLStructure[Model Reference],0))&amp;" "&amp;INDEX(TBLStructure[Sub-category],MATCH(C4,TBLStructure[Model Reference],0))</f>
        <v>4.1 Administered - Financial Assets</v>
      </c>
      <c r="F4" s="418"/>
      <c r="G4" s="418"/>
      <c r="H4" s="418"/>
      <c r="I4" s="418"/>
    </row>
    <row r="5" spans="1:10" x14ac:dyDescent="0.25">
      <c r="A5" s="181">
        <v>3</v>
      </c>
      <c r="E5" s="419"/>
      <c r="F5" s="419"/>
      <c r="G5" s="420"/>
      <c r="H5" s="421" t="str">
        <f>Contents!F3</f>
        <v>20X2</v>
      </c>
      <c r="I5" s="422" t="str">
        <f>Contents!F4</f>
        <v>20X1</v>
      </c>
    </row>
    <row r="6" spans="1:10" ht="12.75" customHeight="1" thickBot="1" x14ac:dyDescent="0.3">
      <c r="A6" s="181">
        <v>3</v>
      </c>
      <c r="D6" s="184" t="s">
        <v>461</v>
      </c>
      <c r="E6" s="423"/>
      <c r="F6" s="423"/>
      <c r="G6" s="423"/>
      <c r="H6" s="424" t="s">
        <v>309</v>
      </c>
      <c r="I6" s="425" t="s">
        <v>309</v>
      </c>
    </row>
    <row r="7" spans="1:10" ht="12.75" customHeight="1" x14ac:dyDescent="0.25">
      <c r="A7" s="181">
        <v>3</v>
      </c>
      <c r="E7" s="272"/>
      <c r="F7" s="272"/>
      <c r="G7" s="272"/>
      <c r="H7" s="297"/>
      <c r="I7" s="426"/>
    </row>
    <row r="8" spans="1:10" ht="12" customHeight="1" x14ac:dyDescent="0.25">
      <c r="A8" s="181">
        <v>3</v>
      </c>
      <c r="B8" s="181" t="s">
        <v>250</v>
      </c>
      <c r="C8" s="182">
        <v>78</v>
      </c>
      <c r="D8" s="184" t="s">
        <v>799</v>
      </c>
      <c r="E8" s="256" t="str">
        <f ca="1">INDEX(TBLStructure[Full Note Title],MATCH(C8,TBLStructure[Model Reference],0))</f>
        <v>4.1A: Cash and cash equivalents</v>
      </c>
      <c r="F8" s="256"/>
      <c r="G8" s="427"/>
      <c r="H8" s="248"/>
      <c r="I8" s="248"/>
    </row>
    <row r="9" spans="1:10" ht="12" customHeight="1" x14ac:dyDescent="0.25">
      <c r="A9" s="181">
        <v>3</v>
      </c>
      <c r="E9" s="272" t="s">
        <v>800</v>
      </c>
      <c r="F9" s="272"/>
      <c r="G9" s="272"/>
      <c r="H9" s="91">
        <v>0</v>
      </c>
      <c r="I9" s="92">
        <v>0</v>
      </c>
    </row>
    <row r="10" spans="1:10" ht="12" customHeight="1" x14ac:dyDescent="0.25">
      <c r="A10" s="181">
        <v>3</v>
      </c>
      <c r="E10" s="272" t="s">
        <v>801</v>
      </c>
      <c r="F10" s="272"/>
      <c r="G10" s="272"/>
      <c r="H10" s="91">
        <v>0</v>
      </c>
      <c r="I10" s="92">
        <v>0</v>
      </c>
    </row>
    <row r="11" spans="1:10" ht="12" customHeight="1" x14ac:dyDescent="0.25">
      <c r="A11" s="181">
        <v>3</v>
      </c>
      <c r="E11" s="272" t="s">
        <v>408</v>
      </c>
      <c r="F11" s="272"/>
      <c r="G11" s="272"/>
      <c r="H11" s="91">
        <v>0</v>
      </c>
      <c r="I11" s="92">
        <v>0</v>
      </c>
    </row>
    <row r="12" spans="1:10" ht="12" customHeight="1" x14ac:dyDescent="0.25">
      <c r="A12" s="181">
        <v>3</v>
      </c>
      <c r="E12" s="273" t="s">
        <v>802</v>
      </c>
      <c r="F12" s="273"/>
      <c r="G12" s="272"/>
      <c r="H12" s="95">
        <f>SUM(H8:H11)</f>
        <v>0</v>
      </c>
      <c r="I12" s="96">
        <f>SUM(I8:I11)</f>
        <v>0</v>
      </c>
    </row>
    <row r="13" spans="1:10" ht="34.200000000000003" customHeight="1" x14ac:dyDescent="0.25">
      <c r="A13" s="181">
        <v>3</v>
      </c>
      <c r="E13" s="993" t="s">
        <v>1112</v>
      </c>
      <c r="F13" s="993"/>
      <c r="G13" s="993"/>
      <c r="H13" s="993"/>
      <c r="I13" s="993"/>
    </row>
    <row r="14" spans="1:10" ht="12" customHeight="1" x14ac:dyDescent="0.25">
      <c r="A14" s="181">
        <v>3</v>
      </c>
      <c r="E14" s="272"/>
      <c r="F14" s="272"/>
      <c r="G14" s="272"/>
      <c r="H14" s="91"/>
      <c r="I14" s="105"/>
    </row>
    <row r="15" spans="1:10" ht="12" customHeight="1" x14ac:dyDescent="0.25">
      <c r="A15" s="181">
        <v>3</v>
      </c>
      <c r="B15" s="181" t="s">
        <v>250</v>
      </c>
      <c r="C15" s="182">
        <v>79</v>
      </c>
      <c r="E15" s="256" t="str">
        <f ca="1">INDEX(TBLStructure[Full Note Title],MATCH(C15,TBLStructure[Model Reference],0))</f>
        <v>4.1B: Taxation receivables</v>
      </c>
      <c r="F15" s="256"/>
      <c r="G15" s="272"/>
      <c r="H15" s="91"/>
      <c r="I15" s="105"/>
    </row>
    <row r="16" spans="1:10" ht="12" customHeight="1" x14ac:dyDescent="0.25">
      <c r="A16" s="181">
        <v>3</v>
      </c>
      <c r="E16" s="272" t="s">
        <v>1113</v>
      </c>
      <c r="F16" s="272"/>
      <c r="G16" s="272"/>
      <c r="H16" s="91"/>
      <c r="I16" s="105"/>
    </row>
    <row r="17" spans="1:9" ht="12" customHeight="1" x14ac:dyDescent="0.25">
      <c r="A17" s="181">
        <v>3</v>
      </c>
      <c r="E17" s="428" t="s">
        <v>767</v>
      </c>
      <c r="F17" s="428"/>
      <c r="G17" s="272"/>
      <c r="H17" s="91">
        <v>0</v>
      </c>
      <c r="I17" s="92">
        <v>0</v>
      </c>
    </row>
    <row r="18" spans="1:9" ht="12" customHeight="1" x14ac:dyDescent="0.25">
      <c r="A18" s="181">
        <v>3</v>
      </c>
      <c r="E18" s="428" t="s">
        <v>1114</v>
      </c>
      <c r="F18" s="428"/>
      <c r="G18" s="272"/>
      <c r="H18" s="91">
        <v>0</v>
      </c>
      <c r="I18" s="92">
        <v>0</v>
      </c>
    </row>
    <row r="19" spans="1:9" ht="12" customHeight="1" x14ac:dyDescent="0.25">
      <c r="A19" s="181">
        <v>3</v>
      </c>
      <c r="E19" s="428" t="s">
        <v>562</v>
      </c>
      <c r="F19" s="428"/>
      <c r="G19" s="272"/>
      <c r="H19" s="91">
        <v>0</v>
      </c>
      <c r="I19" s="92">
        <v>0</v>
      </c>
    </row>
    <row r="20" spans="1:9" ht="12" customHeight="1" x14ac:dyDescent="0.25">
      <c r="A20" s="181">
        <v>3</v>
      </c>
      <c r="E20" s="428" t="s">
        <v>1115</v>
      </c>
      <c r="F20" s="428"/>
      <c r="G20" s="272"/>
      <c r="H20" s="91">
        <v>0</v>
      </c>
      <c r="I20" s="92">
        <v>0</v>
      </c>
    </row>
    <row r="21" spans="1:9" ht="12" customHeight="1" x14ac:dyDescent="0.25">
      <c r="A21" s="181">
        <v>3</v>
      </c>
      <c r="E21" s="272" t="s">
        <v>109</v>
      </c>
      <c r="F21" s="272"/>
      <c r="G21" s="272"/>
      <c r="H21" s="91"/>
      <c r="I21" s="92"/>
    </row>
    <row r="22" spans="1:9" ht="12" customHeight="1" x14ac:dyDescent="0.25">
      <c r="A22" s="181">
        <v>3</v>
      </c>
      <c r="E22" s="428" t="s">
        <v>1116</v>
      </c>
      <c r="F22" s="428"/>
      <c r="G22" s="272"/>
      <c r="H22" s="91">
        <v>0</v>
      </c>
      <c r="I22" s="92">
        <v>0</v>
      </c>
    </row>
    <row r="23" spans="1:9" ht="12" customHeight="1" x14ac:dyDescent="0.25">
      <c r="A23" s="181">
        <v>3</v>
      </c>
      <c r="E23" s="428" t="s">
        <v>777</v>
      </c>
      <c r="F23" s="428"/>
      <c r="G23" s="272"/>
      <c r="H23" s="91">
        <v>0</v>
      </c>
      <c r="I23" s="92">
        <v>0</v>
      </c>
    </row>
    <row r="24" spans="1:9" ht="12" customHeight="1" x14ac:dyDescent="0.25">
      <c r="A24" s="181">
        <v>3</v>
      </c>
      <c r="E24" s="428" t="s">
        <v>408</v>
      </c>
      <c r="F24" s="428"/>
      <c r="G24" s="272"/>
      <c r="H24" s="91">
        <v>0</v>
      </c>
      <c r="I24" s="92">
        <v>0</v>
      </c>
    </row>
    <row r="25" spans="1:9" ht="12" customHeight="1" x14ac:dyDescent="0.25">
      <c r="A25" s="181">
        <v>3</v>
      </c>
      <c r="E25" s="272" t="s">
        <v>1117</v>
      </c>
      <c r="F25" s="272"/>
      <c r="G25" s="272"/>
      <c r="H25" s="91">
        <v>0</v>
      </c>
      <c r="I25" s="92">
        <v>0</v>
      </c>
    </row>
    <row r="26" spans="1:9" ht="12" customHeight="1" x14ac:dyDescent="0.25">
      <c r="A26" s="181">
        <v>3</v>
      </c>
      <c r="E26" s="273" t="s">
        <v>1118</v>
      </c>
      <c r="F26" s="273"/>
      <c r="G26" s="272"/>
      <c r="H26" s="95">
        <f>SUM(H15:H25)</f>
        <v>0</v>
      </c>
      <c r="I26" s="96">
        <f>SUM(I15:I25)</f>
        <v>0</v>
      </c>
    </row>
    <row r="27" spans="1:9" ht="6" customHeight="1" x14ac:dyDescent="0.25">
      <c r="A27" s="181">
        <v>3</v>
      </c>
      <c r="E27" s="273"/>
      <c r="F27" s="273"/>
      <c r="G27" s="282"/>
      <c r="H27" s="91"/>
      <c r="I27" s="105"/>
    </row>
    <row r="28" spans="1:9" ht="12" customHeight="1" x14ac:dyDescent="0.25">
      <c r="A28" s="181">
        <v>3</v>
      </c>
      <c r="D28" s="184" t="s">
        <v>827</v>
      </c>
      <c r="E28" s="273" t="s">
        <v>1119</v>
      </c>
      <c r="F28" s="272"/>
      <c r="G28" s="272"/>
      <c r="H28" s="91">
        <v>0</v>
      </c>
      <c r="I28" s="92">
        <v>0</v>
      </c>
    </row>
    <row r="29" spans="1:9" ht="12" customHeight="1" x14ac:dyDescent="0.25">
      <c r="E29" s="272"/>
      <c r="F29" s="272"/>
      <c r="G29" s="272"/>
      <c r="H29" s="91"/>
      <c r="I29" s="92"/>
    </row>
    <row r="30" spans="1:9" ht="12" customHeight="1" x14ac:dyDescent="0.25">
      <c r="A30" s="181">
        <v>3</v>
      </c>
      <c r="E30" s="273" t="s">
        <v>1120</v>
      </c>
      <c r="F30" s="273"/>
      <c r="G30" s="272"/>
      <c r="H30" s="95">
        <f>SUM(H26:H28)</f>
        <v>0</v>
      </c>
      <c r="I30" s="96">
        <f>SUM(I26:I28)</f>
        <v>0</v>
      </c>
    </row>
    <row r="31" spans="1:9" ht="12" customHeight="1" x14ac:dyDescent="0.25">
      <c r="A31" s="181">
        <v>1</v>
      </c>
      <c r="E31" s="273"/>
      <c r="F31" s="273"/>
      <c r="G31" s="282"/>
      <c r="H31" s="104"/>
      <c r="I31" s="105"/>
    </row>
    <row r="32" spans="1:9" ht="12" customHeight="1" x14ac:dyDescent="0.25">
      <c r="A32" s="181">
        <v>3</v>
      </c>
      <c r="B32" s="181" t="s">
        <v>250</v>
      </c>
      <c r="C32" s="182">
        <v>80</v>
      </c>
      <c r="D32" s="184" t="s">
        <v>804</v>
      </c>
      <c r="E32" s="256" t="str">
        <f ca="1">INDEX(TBLStructure[Full Note Title],MATCH(C32,TBLStructure[Model Reference],0))</f>
        <v>4.1C: Trade and other receivables</v>
      </c>
      <c r="F32" s="256"/>
      <c r="G32" s="427"/>
      <c r="H32" s="248"/>
      <c r="I32" s="272"/>
    </row>
    <row r="33" spans="1:9" ht="12" customHeight="1" x14ac:dyDescent="0.25">
      <c r="A33" s="181">
        <v>3</v>
      </c>
      <c r="E33" s="272" t="s">
        <v>805</v>
      </c>
      <c r="F33" s="272"/>
      <c r="G33" s="427"/>
      <c r="H33" s="91">
        <v>0</v>
      </c>
      <c r="I33" s="92">
        <v>0</v>
      </c>
    </row>
    <row r="34" spans="1:9" ht="12" customHeight="1" x14ac:dyDescent="0.25">
      <c r="A34" s="181">
        <v>3</v>
      </c>
      <c r="E34" s="272" t="s">
        <v>824</v>
      </c>
      <c r="F34" s="272"/>
      <c r="G34" s="272"/>
      <c r="H34" s="91">
        <v>0</v>
      </c>
      <c r="I34" s="92">
        <v>0</v>
      </c>
    </row>
    <row r="35" spans="1:9" ht="12" customHeight="1" x14ac:dyDescent="0.25">
      <c r="D35" s="4" t="s">
        <v>807</v>
      </c>
      <c r="E35" s="272" t="s">
        <v>808</v>
      </c>
      <c r="F35" s="429"/>
      <c r="G35" s="91"/>
      <c r="H35" s="92">
        <v>0</v>
      </c>
      <c r="I35" s="92">
        <v>0</v>
      </c>
    </row>
    <row r="36" spans="1:9" ht="12" customHeight="1" x14ac:dyDescent="0.25">
      <c r="D36" s="4" t="s">
        <v>809</v>
      </c>
      <c r="E36" s="272" t="s">
        <v>810</v>
      </c>
      <c r="F36" s="429"/>
      <c r="G36" s="91"/>
      <c r="H36" s="92">
        <v>0</v>
      </c>
      <c r="I36" s="92">
        <v>0</v>
      </c>
    </row>
    <row r="37" spans="1:9" ht="12" customHeight="1" x14ac:dyDescent="0.25">
      <c r="A37" s="181">
        <v>3</v>
      </c>
      <c r="E37" s="273" t="s">
        <v>811</v>
      </c>
      <c r="F37" s="273"/>
      <c r="G37" s="272"/>
      <c r="H37" s="95">
        <f>SUM(H32:H36)</f>
        <v>0</v>
      </c>
      <c r="I37" s="96">
        <f>SUM(I32:I36)</f>
        <v>0</v>
      </c>
    </row>
    <row r="38" spans="1:9" ht="12" customHeight="1" x14ac:dyDescent="0.25">
      <c r="A38" s="181">
        <v>3</v>
      </c>
      <c r="E38" s="273"/>
      <c r="F38" s="273"/>
      <c r="G38" s="272"/>
      <c r="H38" s="91"/>
      <c r="I38" s="92"/>
    </row>
    <row r="39" spans="1:9" ht="13.2" customHeight="1" x14ac:dyDescent="0.25">
      <c r="E39" s="990" t="s">
        <v>812</v>
      </c>
      <c r="F39" s="990"/>
      <c r="G39" s="990"/>
      <c r="H39" s="990"/>
      <c r="I39" s="990"/>
    </row>
    <row r="40" spans="1:9" ht="13.2" customHeight="1" x14ac:dyDescent="0.25">
      <c r="E40" s="990" t="s">
        <v>813</v>
      </c>
      <c r="F40" s="990"/>
      <c r="G40" s="990"/>
      <c r="H40" s="990"/>
      <c r="I40" s="990"/>
    </row>
    <row r="41" spans="1:9" ht="13.2" customHeight="1" x14ac:dyDescent="0.25">
      <c r="D41" s="184" t="s">
        <v>807</v>
      </c>
      <c r="E41" s="990" t="s">
        <v>814</v>
      </c>
      <c r="F41" s="990"/>
      <c r="G41" s="990"/>
      <c r="H41" s="990"/>
      <c r="I41" s="990"/>
    </row>
    <row r="42" spans="1:9" ht="40.200000000000003" customHeight="1" x14ac:dyDescent="0.25">
      <c r="D42" s="326" t="s">
        <v>1121</v>
      </c>
      <c r="E42" s="990" t="s">
        <v>816</v>
      </c>
      <c r="F42" s="990"/>
      <c r="G42" s="990"/>
      <c r="H42" s="990"/>
      <c r="I42" s="990"/>
    </row>
    <row r="43" spans="1:9" ht="12" customHeight="1" x14ac:dyDescent="0.25">
      <c r="A43" s="181">
        <v>3</v>
      </c>
      <c r="E43" s="990" t="s">
        <v>1122</v>
      </c>
      <c r="F43" s="990"/>
      <c r="G43" s="990"/>
      <c r="H43" s="990"/>
      <c r="I43" s="990"/>
    </row>
    <row r="44" spans="1:9" ht="12" customHeight="1" x14ac:dyDescent="0.25">
      <c r="A44" s="181">
        <v>3</v>
      </c>
      <c r="E44" s="273" t="s">
        <v>1123</v>
      </c>
      <c r="F44" s="273"/>
      <c r="G44" s="272"/>
      <c r="H44" s="91"/>
      <c r="I44" s="92"/>
    </row>
    <row r="45" spans="1:9" ht="12" customHeight="1" x14ac:dyDescent="0.25">
      <c r="A45" s="181">
        <v>3</v>
      </c>
      <c r="E45" s="430" t="s">
        <v>596</v>
      </c>
      <c r="F45" s="430"/>
      <c r="G45" s="272"/>
      <c r="H45" s="91">
        <v>0</v>
      </c>
      <c r="I45" s="92">
        <v>0</v>
      </c>
    </row>
    <row r="46" spans="1:9" ht="12" customHeight="1" x14ac:dyDescent="0.25">
      <c r="A46" s="181">
        <v>3</v>
      </c>
      <c r="E46" s="430" t="s">
        <v>597</v>
      </c>
      <c r="F46" s="430"/>
      <c r="G46" s="272"/>
      <c r="H46" s="91">
        <v>0</v>
      </c>
      <c r="I46" s="92">
        <v>0</v>
      </c>
    </row>
    <row r="47" spans="1:9" ht="12" customHeight="1" x14ac:dyDescent="0.25">
      <c r="A47" s="181">
        <v>3</v>
      </c>
      <c r="E47" s="430" t="s">
        <v>1124</v>
      </c>
      <c r="F47" s="430"/>
      <c r="G47" s="272"/>
      <c r="H47" s="91">
        <v>0</v>
      </c>
      <c r="I47" s="92">
        <v>0</v>
      </c>
    </row>
    <row r="48" spans="1:9" ht="12" customHeight="1" x14ac:dyDescent="0.25">
      <c r="A48" s="181">
        <v>3</v>
      </c>
      <c r="E48" s="430" t="s">
        <v>1125</v>
      </c>
      <c r="F48" s="430"/>
      <c r="G48" s="272"/>
      <c r="H48" s="91">
        <v>0</v>
      </c>
      <c r="I48" s="92">
        <v>0</v>
      </c>
    </row>
    <row r="49" spans="1:9" ht="12" customHeight="1" x14ac:dyDescent="0.25">
      <c r="A49" s="181">
        <v>3</v>
      </c>
      <c r="E49" s="430" t="s">
        <v>408</v>
      </c>
      <c r="F49" s="430"/>
      <c r="G49" s="272"/>
      <c r="H49" s="91">
        <v>0</v>
      </c>
      <c r="I49" s="92">
        <v>0</v>
      </c>
    </row>
    <row r="50" spans="1:9" ht="12" customHeight="1" x14ac:dyDescent="0.25">
      <c r="A50" s="181">
        <v>3</v>
      </c>
      <c r="E50" s="273" t="s">
        <v>1126</v>
      </c>
      <c r="F50" s="273"/>
      <c r="G50" s="272"/>
      <c r="H50" s="95">
        <f>SUM(H44:H49)</f>
        <v>0</v>
      </c>
      <c r="I50" s="96">
        <f>SUM(I44:I49)</f>
        <v>0</v>
      </c>
    </row>
    <row r="51" spans="1:9" ht="12" customHeight="1" x14ac:dyDescent="0.25">
      <c r="A51" s="181">
        <v>3</v>
      </c>
      <c r="E51" s="273"/>
      <c r="F51" s="273"/>
      <c r="G51" s="272"/>
      <c r="H51" s="91"/>
      <c r="I51" s="92"/>
    </row>
    <row r="52" spans="1:9" x14ac:dyDescent="0.25">
      <c r="A52" s="181">
        <v>3</v>
      </c>
      <c r="E52" s="248"/>
      <c r="F52" s="248"/>
      <c r="G52" s="272"/>
      <c r="H52" s="249" t="str">
        <f>Contents!F3</f>
        <v>20X2</v>
      </c>
      <c r="I52" s="250" t="str">
        <f>Contents!F4</f>
        <v>20X1</v>
      </c>
    </row>
    <row r="53" spans="1:9" ht="12.75" customHeight="1" thickBot="1" x14ac:dyDescent="0.3">
      <c r="A53" s="181">
        <v>3</v>
      </c>
      <c r="E53" s="423"/>
      <c r="F53" s="423"/>
      <c r="G53" s="423"/>
      <c r="H53" s="424" t="s">
        <v>309</v>
      </c>
      <c r="I53" s="425" t="s">
        <v>309</v>
      </c>
    </row>
    <row r="54" spans="1:9" ht="12" customHeight="1" x14ac:dyDescent="0.25">
      <c r="A54" s="181">
        <v>3</v>
      </c>
      <c r="E54" s="273" t="s">
        <v>822</v>
      </c>
      <c r="F54" s="273"/>
      <c r="G54" s="272"/>
      <c r="H54" s="91"/>
      <c r="I54" s="92"/>
    </row>
    <row r="55" spans="1:9" ht="12" customHeight="1" x14ac:dyDescent="0.25">
      <c r="A55" s="181">
        <v>3</v>
      </c>
      <c r="D55" s="183"/>
      <c r="E55" s="430" t="s">
        <v>653</v>
      </c>
      <c r="F55" s="430"/>
      <c r="G55" s="272"/>
      <c r="H55" s="91">
        <v>0</v>
      </c>
      <c r="I55" s="92">
        <v>0</v>
      </c>
    </row>
    <row r="56" spans="1:9" ht="12" customHeight="1" x14ac:dyDescent="0.25">
      <c r="A56" s="181">
        <v>3</v>
      </c>
      <c r="E56" s="430" t="s">
        <v>654</v>
      </c>
      <c r="F56" s="430"/>
      <c r="G56" s="272"/>
      <c r="H56" s="91">
        <v>0</v>
      </c>
      <c r="I56" s="92">
        <v>0</v>
      </c>
    </row>
    <row r="57" spans="1:9" ht="12" customHeight="1" x14ac:dyDescent="0.25">
      <c r="A57" s="181">
        <v>3</v>
      </c>
      <c r="E57" s="430" t="s">
        <v>86</v>
      </c>
      <c r="F57" s="430"/>
      <c r="G57" s="272"/>
      <c r="H57" s="91">
        <v>0</v>
      </c>
      <c r="I57" s="92">
        <v>0</v>
      </c>
    </row>
    <row r="58" spans="1:9" ht="12" customHeight="1" x14ac:dyDescent="0.25">
      <c r="A58" s="181">
        <v>3</v>
      </c>
      <c r="D58" s="183"/>
      <c r="E58" s="430" t="s">
        <v>87</v>
      </c>
      <c r="F58" s="430"/>
      <c r="G58" s="272"/>
      <c r="H58" s="91">
        <v>0</v>
      </c>
      <c r="I58" s="92">
        <v>0</v>
      </c>
    </row>
    <row r="59" spans="1:9" ht="12" customHeight="1" x14ac:dyDescent="0.25">
      <c r="A59" s="181">
        <v>3</v>
      </c>
      <c r="E59" s="430" t="s">
        <v>1127</v>
      </c>
      <c r="F59" s="430"/>
      <c r="G59" s="272"/>
      <c r="H59" s="91">
        <v>0</v>
      </c>
      <c r="I59" s="92">
        <v>0</v>
      </c>
    </row>
    <row r="60" spans="1:9" ht="12" customHeight="1" x14ac:dyDescent="0.25">
      <c r="A60" s="181">
        <v>3</v>
      </c>
      <c r="E60" s="430" t="s">
        <v>823</v>
      </c>
      <c r="F60" s="430"/>
      <c r="G60" s="272"/>
      <c r="H60" s="91">
        <v>0</v>
      </c>
      <c r="I60" s="92">
        <v>0</v>
      </c>
    </row>
    <row r="61" spans="1:9" ht="12" customHeight="1" x14ac:dyDescent="0.25">
      <c r="A61" s="181">
        <v>3</v>
      </c>
      <c r="E61" s="273" t="s">
        <v>825</v>
      </c>
      <c r="F61" s="273"/>
      <c r="G61" s="272"/>
      <c r="H61" s="95">
        <f>SUM(H54:H60)</f>
        <v>0</v>
      </c>
      <c r="I61" s="96">
        <f>SUM(I54:I60)</f>
        <v>0</v>
      </c>
    </row>
    <row r="62" spans="1:9" ht="12" customHeight="1" x14ac:dyDescent="0.25">
      <c r="A62" s="181">
        <v>3</v>
      </c>
      <c r="E62" s="273" t="s">
        <v>826</v>
      </c>
      <c r="F62" s="273"/>
      <c r="G62" s="282"/>
      <c r="H62" s="95">
        <f>+H61+H50+H37</f>
        <v>0</v>
      </c>
      <c r="I62" s="96">
        <f>+I61+I50+I37</f>
        <v>0</v>
      </c>
    </row>
    <row r="63" spans="1:9" ht="5.7" customHeight="1" x14ac:dyDescent="0.25">
      <c r="A63" s="181">
        <v>3</v>
      </c>
      <c r="E63" s="273"/>
      <c r="F63" s="273"/>
      <c r="G63" s="282"/>
      <c r="H63" s="91"/>
      <c r="I63" s="105"/>
    </row>
    <row r="64" spans="1:9" ht="12" customHeight="1" x14ac:dyDescent="0.25">
      <c r="A64" s="181">
        <v>3</v>
      </c>
      <c r="D64" s="184" t="s">
        <v>827</v>
      </c>
      <c r="E64" s="273" t="s">
        <v>1128</v>
      </c>
      <c r="F64" s="273"/>
      <c r="G64" s="282"/>
      <c r="H64" s="91">
        <v>0</v>
      </c>
      <c r="I64" s="92">
        <v>0</v>
      </c>
    </row>
    <row r="65" spans="1:9" ht="6" customHeight="1" x14ac:dyDescent="0.25">
      <c r="A65" s="181">
        <v>3</v>
      </c>
      <c r="E65" s="273"/>
      <c r="F65" s="273"/>
      <c r="G65" s="282"/>
      <c r="H65" s="91"/>
      <c r="I65" s="105"/>
    </row>
    <row r="66" spans="1:9" ht="12" customHeight="1" x14ac:dyDescent="0.25">
      <c r="A66" s="181">
        <v>3</v>
      </c>
      <c r="E66" s="273" t="s">
        <v>829</v>
      </c>
      <c r="F66" s="273"/>
      <c r="G66" s="282"/>
      <c r="H66" s="95">
        <f>H62+H64</f>
        <v>0</v>
      </c>
      <c r="I66" s="96">
        <f>I62+I64</f>
        <v>0</v>
      </c>
    </row>
    <row r="67" spans="1:9" ht="12" customHeight="1" x14ac:dyDescent="0.25">
      <c r="A67" s="181">
        <v>1</v>
      </c>
      <c r="E67" s="273"/>
      <c r="F67" s="273"/>
      <c r="G67" s="282"/>
      <c r="H67" s="104"/>
      <c r="I67" s="105"/>
    </row>
    <row r="68" spans="1:9" ht="12" customHeight="1" x14ac:dyDescent="0.25">
      <c r="A68" s="181">
        <v>1</v>
      </c>
      <c r="E68" s="431" t="s">
        <v>830</v>
      </c>
      <c r="F68" s="273"/>
      <c r="G68" s="282"/>
      <c r="H68" s="104"/>
      <c r="I68" s="105"/>
    </row>
    <row r="69" spans="1:9" ht="12" customHeight="1" x14ac:dyDescent="0.25">
      <c r="A69" s="181">
        <v>1</v>
      </c>
      <c r="E69" s="260" t="s">
        <v>831</v>
      </c>
      <c r="F69" s="273"/>
      <c r="G69" s="282"/>
      <c r="H69" s="91">
        <v>0</v>
      </c>
      <c r="I69" s="92">
        <v>0</v>
      </c>
    </row>
    <row r="70" spans="1:9" ht="12" customHeight="1" x14ac:dyDescent="0.25">
      <c r="A70" s="181">
        <v>1</v>
      </c>
      <c r="E70" s="260" t="s">
        <v>832</v>
      </c>
      <c r="F70" s="273"/>
      <c r="G70" s="282"/>
      <c r="H70" s="91">
        <v>0</v>
      </c>
      <c r="I70" s="92">
        <v>0</v>
      </c>
    </row>
    <row r="71" spans="1:9" ht="12" customHeight="1" x14ac:dyDescent="0.25">
      <c r="A71" s="181">
        <v>1</v>
      </c>
      <c r="E71" s="431" t="s">
        <v>829</v>
      </c>
      <c r="F71" s="273"/>
      <c r="G71" s="282"/>
      <c r="H71" s="95">
        <f>SUM(H69:H70)</f>
        <v>0</v>
      </c>
      <c r="I71" s="96">
        <f>SUM(I69:I70)</f>
        <v>0</v>
      </c>
    </row>
    <row r="72" spans="1:9" ht="12" customHeight="1" x14ac:dyDescent="0.25">
      <c r="A72" s="181">
        <v>1</v>
      </c>
      <c r="E72" s="178"/>
      <c r="F72" s="273"/>
      <c r="G72" s="282"/>
      <c r="H72" s="104"/>
      <c r="I72" s="105"/>
    </row>
    <row r="73" spans="1:9" ht="48.6" customHeight="1" x14ac:dyDescent="0.25">
      <c r="A73" s="181">
        <v>3</v>
      </c>
      <c r="E73" s="990" t="s">
        <v>833</v>
      </c>
      <c r="F73" s="990"/>
      <c r="G73" s="990"/>
      <c r="H73" s="990"/>
      <c r="I73" s="990"/>
    </row>
    <row r="74" spans="1:9" ht="6" customHeight="1" x14ac:dyDescent="0.25">
      <c r="A74" s="181">
        <v>3</v>
      </c>
      <c r="E74" s="273"/>
      <c r="F74" s="273"/>
      <c r="G74" s="282"/>
      <c r="H74" s="91"/>
      <c r="I74" s="105"/>
    </row>
    <row r="75" spans="1:9" ht="15" customHeight="1" x14ac:dyDescent="0.25">
      <c r="A75" s="181">
        <v>1</v>
      </c>
      <c r="D75" s="928" t="s">
        <v>1129</v>
      </c>
      <c r="E75" s="287" t="s">
        <v>1130</v>
      </c>
      <c r="F75" s="432"/>
      <c r="G75" s="248"/>
      <c r="H75" s="248"/>
      <c r="I75" s="248"/>
    </row>
    <row r="76" spans="1:9" ht="19.95" customHeight="1" x14ac:dyDescent="0.25">
      <c r="A76" s="181">
        <v>1</v>
      </c>
      <c r="D76" s="928"/>
      <c r="E76" s="432" t="s">
        <v>1131</v>
      </c>
      <c r="F76" s="432"/>
      <c r="G76" s="248"/>
      <c r="H76" s="248"/>
      <c r="I76" s="248"/>
    </row>
    <row r="77" spans="1:9" ht="27" customHeight="1" x14ac:dyDescent="0.25">
      <c r="A77" s="181">
        <v>1</v>
      </c>
      <c r="E77" s="433"/>
      <c r="F77" s="434" t="s">
        <v>806</v>
      </c>
      <c r="G77" s="434" t="s">
        <v>1132</v>
      </c>
      <c r="H77" s="434" t="s">
        <v>1133</v>
      </c>
      <c r="I77" s="434" t="s">
        <v>1134</v>
      </c>
    </row>
    <row r="78" spans="1:9" ht="12.75" customHeight="1" x14ac:dyDescent="0.25">
      <c r="A78" s="181">
        <v>1</v>
      </c>
      <c r="E78" s="435"/>
      <c r="F78" s="436" t="s">
        <v>254</v>
      </c>
      <c r="G78" s="436" t="s">
        <v>254</v>
      </c>
      <c r="H78" s="436" t="s">
        <v>254</v>
      </c>
      <c r="I78" s="436" t="s">
        <v>254</v>
      </c>
    </row>
    <row r="79" spans="1:9" ht="12" customHeight="1" x14ac:dyDescent="0.25">
      <c r="A79" s="181">
        <v>1</v>
      </c>
      <c r="E79" s="247" t="str">
        <f>"As at 1 July "&amp;Contents!F4</f>
        <v>As at 1 July 20X1</v>
      </c>
      <c r="F79" s="104">
        <f>F94</f>
        <v>0</v>
      </c>
      <c r="G79" s="104">
        <f>G94</f>
        <v>0</v>
      </c>
      <c r="H79" s="104">
        <f>H94</f>
        <v>0</v>
      </c>
      <c r="I79" s="104">
        <f>I94</f>
        <v>0</v>
      </c>
    </row>
    <row r="80" spans="1:9" ht="12" customHeight="1" x14ac:dyDescent="0.25">
      <c r="A80" s="181">
        <v>1</v>
      </c>
      <c r="E80" s="259" t="s">
        <v>838</v>
      </c>
      <c r="F80" s="104">
        <v>0</v>
      </c>
      <c r="G80" s="104">
        <v>0</v>
      </c>
      <c r="H80" s="104">
        <v>0</v>
      </c>
      <c r="I80" s="104">
        <f>SUM(F80:H80)</f>
        <v>0</v>
      </c>
    </row>
    <row r="81" spans="1:11" ht="12" customHeight="1" x14ac:dyDescent="0.25">
      <c r="A81" s="181">
        <v>1</v>
      </c>
      <c r="E81" s="259" t="s">
        <v>839</v>
      </c>
      <c r="F81" s="104">
        <v>0</v>
      </c>
      <c r="G81" s="104">
        <v>0</v>
      </c>
      <c r="H81" s="104">
        <v>0</v>
      </c>
      <c r="I81" s="104">
        <f>SUM(F81:H81)</f>
        <v>0</v>
      </c>
    </row>
    <row r="82" spans="1:11" ht="27" customHeight="1" x14ac:dyDescent="0.25">
      <c r="A82" s="181">
        <v>1</v>
      </c>
      <c r="E82" s="437" t="s">
        <v>840</v>
      </c>
      <c r="F82" s="165">
        <v>0</v>
      </c>
      <c r="G82" s="165">
        <v>0</v>
      </c>
      <c r="H82" s="165">
        <v>0</v>
      </c>
      <c r="I82" s="104">
        <f>SUM(F82:H82)</f>
        <v>0</v>
      </c>
    </row>
    <row r="83" spans="1:11" ht="12" customHeight="1" x14ac:dyDescent="0.25">
      <c r="A83" s="181">
        <v>1</v>
      </c>
      <c r="E83" s="438" t="str">
        <f>"Total as at 30 June "&amp;Contents!F3</f>
        <v>Total as at 30 June 20X2</v>
      </c>
      <c r="F83" s="95">
        <f>SUM(F79:F82)</f>
        <v>0</v>
      </c>
      <c r="G83" s="95">
        <f>SUM(G79:G82)</f>
        <v>0</v>
      </c>
      <c r="H83" s="95">
        <f>SUM(H79:H82)</f>
        <v>0</v>
      </c>
      <c r="I83" s="95">
        <f>SUM(I79:I82)</f>
        <v>0</v>
      </c>
    </row>
    <row r="84" spans="1:11" ht="6.6" customHeight="1" x14ac:dyDescent="0.25">
      <c r="A84" s="181">
        <v>1</v>
      </c>
      <c r="E84" s="419"/>
      <c r="F84" s="419"/>
      <c r="G84" s="419"/>
      <c r="H84" s="419"/>
      <c r="I84" s="419"/>
    </row>
    <row r="85" spans="1:11" ht="12" customHeight="1" x14ac:dyDescent="0.25">
      <c r="A85" s="181">
        <v>1</v>
      </c>
      <c r="E85" s="248" t="str">
        <f>"Movements in relation to "&amp;Contents!F4</f>
        <v>Movements in relation to 20X1</v>
      </c>
      <c r="F85" s="248"/>
      <c r="G85" s="248"/>
      <c r="H85" s="248"/>
      <c r="I85" s="248"/>
    </row>
    <row r="86" spans="1:11" ht="23.7" customHeight="1" x14ac:dyDescent="0.25">
      <c r="A86" s="181">
        <v>1</v>
      </c>
      <c r="E86" s="433"/>
      <c r="F86" s="439" t="s">
        <v>1135</v>
      </c>
      <c r="G86" s="439" t="s">
        <v>1132</v>
      </c>
      <c r="H86" s="439" t="s">
        <v>1133</v>
      </c>
      <c r="I86" s="439" t="s">
        <v>1134</v>
      </c>
    </row>
    <row r="87" spans="1:11" ht="12" customHeight="1" x14ac:dyDescent="0.25">
      <c r="A87" s="181">
        <v>1</v>
      </c>
      <c r="E87" s="435"/>
      <c r="F87" s="440" t="s">
        <v>254</v>
      </c>
      <c r="G87" s="440" t="s">
        <v>254</v>
      </c>
      <c r="H87" s="440" t="s">
        <v>254</v>
      </c>
      <c r="I87" s="440" t="s">
        <v>254</v>
      </c>
    </row>
    <row r="88" spans="1:11" ht="12" customHeight="1" x14ac:dyDescent="0.25">
      <c r="A88" s="181">
        <v>1</v>
      </c>
      <c r="E88" s="248" t="s">
        <v>1136</v>
      </c>
      <c r="F88" s="105">
        <v>0</v>
      </c>
      <c r="G88" s="105">
        <v>0</v>
      </c>
      <c r="H88" s="105">
        <v>0</v>
      </c>
      <c r="I88" s="105">
        <f>SUM(F88:H88)</f>
        <v>0</v>
      </c>
    </row>
    <row r="89" spans="1:11" s="184" customFormat="1" ht="12" hidden="1" customHeight="1" x14ac:dyDescent="0.25">
      <c r="A89" s="181">
        <v>1</v>
      </c>
      <c r="C89" s="320"/>
      <c r="D89" s="313"/>
      <c r="E89" s="259" t="s">
        <v>842</v>
      </c>
      <c r="F89" s="104"/>
      <c r="G89" s="104"/>
      <c r="H89" s="104"/>
      <c r="I89" s="104"/>
      <c r="J89" s="181"/>
      <c r="K89" s="181"/>
    </row>
    <row r="90" spans="1:11" s="184" customFormat="1" ht="12" hidden="1" customHeight="1" x14ac:dyDescent="0.25">
      <c r="A90" s="181">
        <v>1</v>
      </c>
      <c r="C90" s="320"/>
      <c r="D90" s="313"/>
      <c r="E90" s="259" t="s">
        <v>843</v>
      </c>
      <c r="F90" s="104"/>
      <c r="G90" s="104"/>
      <c r="H90" s="104"/>
      <c r="I90" s="104"/>
      <c r="J90" s="181"/>
      <c r="K90" s="181"/>
    </row>
    <row r="91" spans="1:11" ht="12" customHeight="1" x14ac:dyDescent="0.25">
      <c r="A91" s="181">
        <v>1</v>
      </c>
      <c r="E91" s="259" t="s">
        <v>838</v>
      </c>
      <c r="F91" s="104">
        <v>0</v>
      </c>
      <c r="G91" s="104">
        <v>0</v>
      </c>
      <c r="H91" s="104">
        <v>0</v>
      </c>
      <c r="I91" s="104">
        <f>SUM(F91:H91)</f>
        <v>0</v>
      </c>
    </row>
    <row r="92" spans="1:11" ht="12" customHeight="1" x14ac:dyDescent="0.25">
      <c r="A92" s="181">
        <v>1</v>
      </c>
      <c r="E92" s="259" t="s">
        <v>839</v>
      </c>
      <c r="F92" s="104">
        <v>0</v>
      </c>
      <c r="G92" s="104">
        <v>0</v>
      </c>
      <c r="H92" s="104">
        <v>0</v>
      </c>
      <c r="I92" s="104">
        <f>SUM(F92:H92)</f>
        <v>0</v>
      </c>
    </row>
    <row r="93" spans="1:11" ht="27" customHeight="1" x14ac:dyDescent="0.25">
      <c r="A93" s="181">
        <v>1</v>
      </c>
      <c r="E93" s="437" t="s">
        <v>840</v>
      </c>
      <c r="F93" s="165">
        <v>0</v>
      </c>
      <c r="G93" s="165">
        <v>0</v>
      </c>
      <c r="H93" s="165">
        <v>0</v>
      </c>
      <c r="I93" s="104">
        <f>SUM(F93:H93)</f>
        <v>0</v>
      </c>
    </row>
    <row r="94" spans="1:11" ht="12" customHeight="1" x14ac:dyDescent="0.25">
      <c r="A94" s="181">
        <v>1</v>
      </c>
      <c r="E94" s="441" t="str">
        <f>"Total as at 30 June "&amp;Contents!F4</f>
        <v>Total as at 30 June 20X1</v>
      </c>
      <c r="F94" s="96">
        <f>SUM(F88:F93)</f>
        <v>0</v>
      </c>
      <c r="G94" s="96">
        <f>SUM(G88:G93)</f>
        <v>0</v>
      </c>
      <c r="H94" s="96">
        <f>SUM(H88:H93)</f>
        <v>0</v>
      </c>
      <c r="I94" s="96">
        <f>SUM(I88:I93)</f>
        <v>0</v>
      </c>
    </row>
    <row r="95" spans="1:11" ht="3" customHeight="1" x14ac:dyDescent="0.25">
      <c r="A95" s="181">
        <v>1</v>
      </c>
      <c r="E95" s="248"/>
      <c r="F95" s="248"/>
      <c r="G95" s="248"/>
      <c r="H95" s="248"/>
      <c r="I95" s="248"/>
    </row>
    <row r="96" spans="1:11" x14ac:dyDescent="0.25">
      <c r="A96" s="181">
        <v>1</v>
      </c>
      <c r="E96" s="248"/>
      <c r="F96" s="248"/>
      <c r="G96" s="272"/>
      <c r="H96" s="249" t="str">
        <f>Contents!F3</f>
        <v>20X2</v>
      </c>
      <c r="I96" s="250" t="str">
        <f>Contents!F4</f>
        <v>20X1</v>
      </c>
    </row>
    <row r="97" spans="1:9" ht="12.75" customHeight="1" thickBot="1" x14ac:dyDescent="0.3">
      <c r="A97" s="181">
        <v>1</v>
      </c>
      <c r="E97" s="423"/>
      <c r="F97" s="423"/>
      <c r="G97" s="423"/>
      <c r="H97" s="424" t="s">
        <v>309</v>
      </c>
      <c r="I97" s="425" t="s">
        <v>309</v>
      </c>
    </row>
    <row r="98" spans="1:9" ht="12" customHeight="1" x14ac:dyDescent="0.25">
      <c r="A98" s="181">
        <v>3</v>
      </c>
      <c r="B98" s="181" t="s">
        <v>250</v>
      </c>
      <c r="C98" s="182">
        <v>81</v>
      </c>
      <c r="E98" s="256" t="str">
        <f ca="1">INDEX(TBLStructure[Full Note Title],MATCH(C98,TBLStructure[Model Reference],0))</f>
        <v>4.1D: Equity accounted investments</v>
      </c>
      <c r="F98" s="256"/>
      <c r="G98" s="248"/>
      <c r="H98" s="248"/>
      <c r="I98" s="248"/>
    </row>
    <row r="99" spans="1:9" ht="12" customHeight="1" x14ac:dyDescent="0.25">
      <c r="A99" s="181">
        <v>3</v>
      </c>
      <c r="E99" s="442" t="s">
        <v>845</v>
      </c>
      <c r="F99" s="442"/>
      <c r="G99" s="443"/>
      <c r="H99" s="91">
        <v>0</v>
      </c>
      <c r="I99" s="92">
        <v>0</v>
      </c>
    </row>
    <row r="100" spans="1:9" ht="12" customHeight="1" x14ac:dyDescent="0.25">
      <c r="A100" s="181">
        <v>3</v>
      </c>
      <c r="E100" s="432" t="s">
        <v>846</v>
      </c>
      <c r="F100" s="432"/>
      <c r="G100" s="443"/>
      <c r="H100" s="95">
        <f>SUM(H98:H99)</f>
        <v>0</v>
      </c>
      <c r="I100" s="96">
        <f>SUM(I98:I99)</f>
        <v>0</v>
      </c>
    </row>
    <row r="101" spans="1:9" ht="12" customHeight="1" x14ac:dyDescent="0.25">
      <c r="A101" s="181">
        <v>1</v>
      </c>
      <c r="E101" s="273"/>
      <c r="F101" s="273"/>
      <c r="G101" s="282"/>
      <c r="H101" s="104"/>
      <c r="I101" s="105"/>
    </row>
    <row r="102" spans="1:9" ht="12" customHeight="1" x14ac:dyDescent="0.25">
      <c r="A102" s="181">
        <v>1</v>
      </c>
      <c r="E102" s="1014" t="s">
        <v>847</v>
      </c>
      <c r="F102" s="1014"/>
      <c r="G102" s="1014"/>
      <c r="H102" s="104"/>
      <c r="I102" s="105"/>
    </row>
    <row r="103" spans="1:9" ht="12" customHeight="1" x14ac:dyDescent="0.25">
      <c r="A103" s="181">
        <v>1</v>
      </c>
      <c r="E103" s="260" t="s">
        <v>831</v>
      </c>
      <c r="F103" s="178"/>
      <c r="G103" s="445"/>
      <c r="H103" s="91">
        <v>0</v>
      </c>
      <c r="I103" s="92">
        <v>0</v>
      </c>
    </row>
    <row r="104" spans="1:9" ht="12" customHeight="1" x14ac:dyDescent="0.25">
      <c r="A104" s="181">
        <v>1</v>
      </c>
      <c r="E104" s="260" t="s">
        <v>832</v>
      </c>
      <c r="F104" s="178"/>
      <c r="G104" s="445"/>
      <c r="H104" s="91">
        <v>0</v>
      </c>
      <c r="I104" s="92">
        <v>0</v>
      </c>
    </row>
    <row r="105" spans="1:9" ht="12" customHeight="1" x14ac:dyDescent="0.25">
      <c r="A105" s="181">
        <v>1</v>
      </c>
      <c r="E105" s="1014" t="s">
        <v>846</v>
      </c>
      <c r="F105" s="1014"/>
      <c r="G105" s="1014"/>
      <c r="H105" s="95">
        <f>SUM(H103:H104)</f>
        <v>0</v>
      </c>
      <c r="I105" s="96">
        <f>SUM(I103:I104)</f>
        <v>0</v>
      </c>
    </row>
    <row r="106" spans="1:9" ht="12" customHeight="1" x14ac:dyDescent="0.25">
      <c r="A106" s="181">
        <v>3</v>
      </c>
      <c r="E106" s="446"/>
      <c r="F106" s="446"/>
      <c r="G106" s="446"/>
      <c r="H106" s="91"/>
      <c r="I106" s="92"/>
    </row>
    <row r="107" spans="1:9" ht="12" customHeight="1" x14ac:dyDescent="0.25">
      <c r="A107" s="181">
        <v>3</v>
      </c>
      <c r="D107" s="184" t="s">
        <v>848</v>
      </c>
      <c r="E107" s="447" t="s">
        <v>849</v>
      </c>
      <c r="F107" s="447"/>
      <c r="G107" s="447"/>
      <c r="H107" s="247"/>
      <c r="I107" s="247"/>
    </row>
    <row r="108" spans="1:9" ht="12" customHeight="1" x14ac:dyDescent="0.25">
      <c r="A108" s="181">
        <v>1</v>
      </c>
      <c r="E108" s="448"/>
      <c r="F108" s="448"/>
      <c r="G108" s="449"/>
      <c r="H108" s="1018" t="s">
        <v>850</v>
      </c>
      <c r="I108" s="1018"/>
    </row>
    <row r="109" spans="1:9" ht="12" customHeight="1" x14ac:dyDescent="0.25">
      <c r="A109" s="181">
        <v>1</v>
      </c>
      <c r="E109" s="446"/>
      <c r="F109" s="446"/>
      <c r="G109" s="1019" t="s">
        <v>851</v>
      </c>
      <c r="H109" s="450" t="str">
        <f>Contents!F3</f>
        <v>20X2</v>
      </c>
      <c r="I109" s="451" t="str">
        <f>Contents!F4</f>
        <v>20X1</v>
      </c>
    </row>
    <row r="110" spans="1:9" ht="12" customHeight="1" x14ac:dyDescent="0.25">
      <c r="A110" s="181">
        <v>1</v>
      </c>
      <c r="E110" s="452" t="s">
        <v>852</v>
      </c>
      <c r="F110" s="452"/>
      <c r="G110" s="1020"/>
      <c r="H110" s="453" t="s">
        <v>853</v>
      </c>
      <c r="I110" s="453" t="s">
        <v>853</v>
      </c>
    </row>
    <row r="111" spans="1:9" ht="12" customHeight="1" x14ac:dyDescent="0.25">
      <c r="A111" s="181">
        <v>1</v>
      </c>
      <c r="E111" s="454" t="s">
        <v>854</v>
      </c>
      <c r="F111" s="454"/>
      <c r="G111" s="165">
        <v>0</v>
      </c>
      <c r="H111" s="165">
        <v>0</v>
      </c>
      <c r="I111" s="455">
        <v>0</v>
      </c>
    </row>
    <row r="112" spans="1:9" ht="12" customHeight="1" x14ac:dyDescent="0.25">
      <c r="A112" s="181">
        <v>1</v>
      </c>
      <c r="E112" s="456"/>
      <c r="F112" s="456"/>
      <c r="G112" s="456"/>
      <c r="H112" s="248"/>
      <c r="I112" s="248"/>
    </row>
    <row r="113" spans="1:9" ht="12" hidden="1" customHeight="1" x14ac:dyDescent="0.25">
      <c r="A113" s="181">
        <v>2</v>
      </c>
      <c r="E113" s="448"/>
      <c r="F113" s="448"/>
      <c r="G113" s="449"/>
      <c r="H113" s="1018" t="s">
        <v>850</v>
      </c>
      <c r="I113" s="1018"/>
    </row>
    <row r="114" spans="1:9" ht="12" hidden="1" customHeight="1" x14ac:dyDescent="0.25">
      <c r="A114" s="181">
        <v>2</v>
      </c>
      <c r="E114" s="446"/>
      <c r="F114" s="446"/>
      <c r="G114" s="1019"/>
      <c r="H114" s="450">
        <f ca="1">YEAR(TODAY())</f>
        <v>2024</v>
      </c>
      <c r="I114" s="451">
        <f ca="1">YEAR(TODAY()) - 1</f>
        <v>2023</v>
      </c>
    </row>
    <row r="115" spans="1:9" ht="12" hidden="1" customHeight="1" x14ac:dyDescent="0.25">
      <c r="A115" s="181">
        <v>2</v>
      </c>
      <c r="E115" s="452" t="s">
        <v>852</v>
      </c>
      <c r="F115" s="452"/>
      <c r="G115" s="1020"/>
      <c r="H115" s="453" t="s">
        <v>853</v>
      </c>
      <c r="I115" s="453" t="s">
        <v>853</v>
      </c>
    </row>
    <row r="116" spans="1:9" ht="12" hidden="1" customHeight="1" x14ac:dyDescent="0.25">
      <c r="A116" s="181">
        <v>2</v>
      </c>
      <c r="E116" s="454" t="s">
        <v>854</v>
      </c>
      <c r="F116" s="454"/>
      <c r="G116" s="165"/>
      <c r="H116" s="165">
        <v>0</v>
      </c>
      <c r="I116" s="455">
        <v>0</v>
      </c>
    </row>
    <row r="117" spans="1:9" ht="12" hidden="1" customHeight="1" x14ac:dyDescent="0.25">
      <c r="A117" s="181">
        <v>2</v>
      </c>
      <c r="E117" s="456"/>
      <c r="F117" s="456"/>
      <c r="G117" s="456"/>
      <c r="H117" s="248"/>
      <c r="I117" s="248"/>
    </row>
    <row r="118" spans="1:9" x14ac:dyDescent="0.25">
      <c r="A118" s="181">
        <v>3</v>
      </c>
      <c r="D118" s="184" t="s">
        <v>855</v>
      </c>
      <c r="E118" s="1017" t="s">
        <v>856</v>
      </c>
      <c r="F118" s="1017"/>
      <c r="G118" s="1017"/>
      <c r="H118" s="1017"/>
      <c r="I118" s="1017"/>
    </row>
    <row r="119" spans="1:9" ht="12" customHeight="1" x14ac:dyDescent="0.25">
      <c r="A119" s="181">
        <v>3</v>
      </c>
      <c r="E119" s="291"/>
      <c r="F119" s="457"/>
      <c r="G119" s="278"/>
      <c r="H119" s="279"/>
      <c r="I119" s="277"/>
    </row>
    <row r="120" spans="1:9" ht="12" customHeight="1" x14ac:dyDescent="0.25">
      <c r="A120" s="181">
        <v>3</v>
      </c>
      <c r="E120" s="990" t="s">
        <v>1137</v>
      </c>
      <c r="F120" s="990"/>
      <c r="G120" s="990"/>
      <c r="H120" s="990"/>
      <c r="I120" s="248"/>
    </row>
    <row r="121" spans="1:9" ht="12" customHeight="1" x14ac:dyDescent="0.25">
      <c r="A121" s="181">
        <v>3</v>
      </c>
      <c r="E121" s="248" t="s">
        <v>1138</v>
      </c>
      <c r="F121" s="248"/>
      <c r="G121" s="248"/>
      <c r="H121" s="248"/>
      <c r="I121" s="248"/>
    </row>
    <row r="122" spans="1:9" ht="12" customHeight="1" x14ac:dyDescent="0.25">
      <c r="A122" s="181">
        <v>3</v>
      </c>
      <c r="E122" s="248" t="s">
        <v>1139</v>
      </c>
      <c r="F122" s="248"/>
      <c r="G122" s="248"/>
      <c r="H122" s="248"/>
      <c r="I122" s="248"/>
    </row>
    <row r="123" spans="1:9" ht="12" customHeight="1" x14ac:dyDescent="0.25">
      <c r="A123" s="181">
        <v>3</v>
      </c>
      <c r="E123" s="248"/>
      <c r="F123" s="248"/>
      <c r="G123" s="248"/>
      <c r="H123" s="248"/>
      <c r="I123" s="248"/>
    </row>
    <row r="124" spans="1:9" ht="12" customHeight="1" x14ac:dyDescent="0.25">
      <c r="A124" s="181">
        <v>1</v>
      </c>
      <c r="D124" s="979" t="s">
        <v>1140</v>
      </c>
      <c r="E124" s="447" t="s">
        <v>1141</v>
      </c>
      <c r="F124" s="447"/>
      <c r="G124" s="447"/>
      <c r="H124" s="447"/>
      <c r="I124" s="447"/>
    </row>
    <row r="125" spans="1:9" ht="12" customHeight="1" x14ac:dyDescent="0.25">
      <c r="A125" s="181">
        <v>1</v>
      </c>
      <c r="D125" s="979"/>
      <c r="E125" s="448"/>
      <c r="F125" s="448"/>
      <c r="G125" s="458"/>
      <c r="H125" s="459" t="str">
        <f>Contents!F3</f>
        <v>20X2</v>
      </c>
      <c r="I125" s="460" t="str">
        <f>Contents!F4</f>
        <v>20X1</v>
      </c>
    </row>
    <row r="126" spans="1:9" ht="12" customHeight="1" x14ac:dyDescent="0.25">
      <c r="A126" s="181">
        <v>1</v>
      </c>
      <c r="E126" s="446"/>
      <c r="F126" s="446"/>
      <c r="G126" s="461"/>
      <c r="H126" s="461" t="s">
        <v>254</v>
      </c>
      <c r="I126" s="462" t="s">
        <v>254</v>
      </c>
    </row>
    <row r="127" spans="1:9" ht="12" customHeight="1" x14ac:dyDescent="0.25">
      <c r="A127" s="181">
        <v>1</v>
      </c>
      <c r="E127" s="463" t="s">
        <v>859</v>
      </c>
      <c r="F127" s="448"/>
      <c r="G127" s="458"/>
      <c r="H127" s="1022"/>
      <c r="I127" s="1022"/>
    </row>
    <row r="128" spans="1:9" ht="12" customHeight="1" x14ac:dyDescent="0.25">
      <c r="A128" s="181">
        <v>1</v>
      </c>
      <c r="E128" s="464" t="s">
        <v>860</v>
      </c>
      <c r="F128" s="456"/>
      <c r="G128" s="456"/>
      <c r="H128" s="261">
        <v>0</v>
      </c>
      <c r="I128" s="262">
        <v>0</v>
      </c>
    </row>
    <row r="129" spans="1:9" ht="12" customHeight="1" x14ac:dyDescent="0.25">
      <c r="A129" s="181">
        <v>1</v>
      </c>
      <c r="E129" s="464" t="s">
        <v>861</v>
      </c>
      <c r="F129" s="456"/>
      <c r="G129" s="456"/>
      <c r="H129" s="261">
        <v>0</v>
      </c>
      <c r="I129" s="262">
        <v>0</v>
      </c>
    </row>
    <row r="130" spans="1:9" ht="12" customHeight="1" x14ac:dyDescent="0.25">
      <c r="A130" s="181">
        <v>1</v>
      </c>
      <c r="E130" s="464" t="s">
        <v>862</v>
      </c>
      <c r="F130" s="456"/>
      <c r="G130" s="456"/>
      <c r="H130" s="261">
        <v>0</v>
      </c>
      <c r="I130" s="262">
        <v>0</v>
      </c>
    </row>
    <row r="131" spans="1:9" ht="12" customHeight="1" x14ac:dyDescent="0.25">
      <c r="A131" s="181">
        <v>1</v>
      </c>
      <c r="E131" s="464" t="s">
        <v>863</v>
      </c>
      <c r="F131" s="456"/>
      <c r="G131" s="456"/>
      <c r="H131" s="261">
        <v>0</v>
      </c>
      <c r="I131" s="262">
        <v>0</v>
      </c>
    </row>
    <row r="132" spans="1:9" ht="12" customHeight="1" x14ac:dyDescent="0.25">
      <c r="A132" s="181">
        <v>1</v>
      </c>
      <c r="E132" s="263" t="s">
        <v>864</v>
      </c>
      <c r="F132" s="456"/>
      <c r="G132" s="456"/>
      <c r="H132" s="261"/>
      <c r="I132" s="262"/>
    </row>
    <row r="133" spans="1:9" ht="12" customHeight="1" x14ac:dyDescent="0.25">
      <c r="A133" s="181">
        <v>1</v>
      </c>
      <c r="E133" s="464" t="s">
        <v>449</v>
      </c>
      <c r="F133" s="456"/>
      <c r="G133" s="456"/>
      <c r="H133" s="261">
        <v>0</v>
      </c>
      <c r="I133" s="262">
        <v>0</v>
      </c>
    </row>
    <row r="134" spans="1:9" ht="12" customHeight="1" x14ac:dyDescent="0.25">
      <c r="A134" s="181">
        <v>1</v>
      </c>
      <c r="E134" s="464" t="s">
        <v>865</v>
      </c>
      <c r="F134" s="456"/>
      <c r="G134" s="456"/>
      <c r="H134" s="261">
        <v>0</v>
      </c>
      <c r="I134" s="262">
        <v>0</v>
      </c>
    </row>
    <row r="135" spans="1:9" ht="12" customHeight="1" x14ac:dyDescent="0.25">
      <c r="A135" s="181">
        <v>1</v>
      </c>
      <c r="E135" s="464" t="s">
        <v>866</v>
      </c>
      <c r="F135" s="456"/>
      <c r="G135" s="456"/>
      <c r="H135" s="261">
        <v>0</v>
      </c>
      <c r="I135" s="262">
        <v>0</v>
      </c>
    </row>
    <row r="136" spans="1:9" ht="12" customHeight="1" x14ac:dyDescent="0.25">
      <c r="A136" s="181">
        <v>1</v>
      </c>
      <c r="E136" s="464" t="s">
        <v>368</v>
      </c>
      <c r="F136" s="456"/>
      <c r="G136" s="456"/>
      <c r="H136" s="261">
        <v>0</v>
      </c>
      <c r="I136" s="262">
        <v>0</v>
      </c>
    </row>
    <row r="137" spans="1:9" ht="12" customHeight="1" x14ac:dyDescent="0.25">
      <c r="A137" s="181">
        <v>1</v>
      </c>
      <c r="E137" s="465" t="s">
        <v>370</v>
      </c>
      <c r="F137" s="466"/>
      <c r="G137" s="466"/>
      <c r="H137" s="95">
        <f>SUM(H133:H136)</f>
        <v>0</v>
      </c>
      <c r="I137" s="96">
        <f>SUM(I133:I136)</f>
        <v>0</v>
      </c>
    </row>
    <row r="138" spans="1:9" ht="12" customHeight="1" x14ac:dyDescent="0.25">
      <c r="A138" s="181">
        <v>1</v>
      </c>
      <c r="E138" s="456"/>
      <c r="F138" s="456"/>
      <c r="G138" s="456"/>
      <c r="H138" s="456"/>
      <c r="I138" s="456"/>
    </row>
    <row r="139" spans="1:9" ht="12" customHeight="1" x14ac:dyDescent="0.25">
      <c r="A139" s="181">
        <v>1</v>
      </c>
      <c r="D139" s="979" t="s">
        <v>1140</v>
      </c>
      <c r="E139" s="447" t="s">
        <v>1142</v>
      </c>
      <c r="F139" s="447"/>
      <c r="G139" s="447"/>
      <c r="H139" s="447"/>
      <c r="I139" s="447"/>
    </row>
    <row r="140" spans="1:9" ht="12" customHeight="1" x14ac:dyDescent="0.25">
      <c r="A140" s="181">
        <v>1</v>
      </c>
      <c r="D140" s="979"/>
      <c r="E140" s="448"/>
      <c r="F140" s="448"/>
      <c r="G140" s="458"/>
      <c r="H140" s="459" t="str">
        <f>Contents!F3</f>
        <v>20X2</v>
      </c>
      <c r="I140" s="460" t="str">
        <f>Contents!F4</f>
        <v>20X1</v>
      </c>
    </row>
    <row r="141" spans="1:9" ht="12" customHeight="1" x14ac:dyDescent="0.25">
      <c r="A141" s="181">
        <v>1</v>
      </c>
      <c r="D141" s="183"/>
      <c r="E141" s="467"/>
      <c r="F141" s="467"/>
      <c r="G141" s="468"/>
      <c r="H141" s="468" t="s">
        <v>254</v>
      </c>
      <c r="I141" s="469" t="s">
        <v>254</v>
      </c>
    </row>
    <row r="142" spans="1:9" ht="12" customHeight="1" x14ac:dyDescent="0.25">
      <c r="A142" s="181">
        <v>1</v>
      </c>
      <c r="D142" s="183"/>
      <c r="E142" s="447" t="s">
        <v>859</v>
      </c>
      <c r="F142" s="446"/>
      <c r="G142" s="461"/>
      <c r="H142" s="1023"/>
      <c r="I142" s="1023"/>
    </row>
    <row r="143" spans="1:9" ht="12" customHeight="1" x14ac:dyDescent="0.25">
      <c r="A143" s="181">
        <v>1</v>
      </c>
      <c r="E143" s="464" t="s">
        <v>860</v>
      </c>
      <c r="F143" s="456"/>
      <c r="G143" s="456"/>
      <c r="H143" s="261">
        <v>0</v>
      </c>
      <c r="I143" s="262">
        <v>0</v>
      </c>
    </row>
    <row r="144" spans="1:9" ht="12" customHeight="1" x14ac:dyDescent="0.25">
      <c r="A144" s="181">
        <v>1</v>
      </c>
      <c r="E144" s="464" t="s">
        <v>861</v>
      </c>
      <c r="F144" s="456"/>
      <c r="G144" s="456"/>
      <c r="H144" s="261">
        <v>0</v>
      </c>
      <c r="I144" s="262">
        <v>0</v>
      </c>
    </row>
    <row r="145" spans="1:9" ht="12" customHeight="1" x14ac:dyDescent="0.25">
      <c r="A145" s="181">
        <v>1</v>
      </c>
      <c r="E145" s="464" t="s">
        <v>862</v>
      </c>
      <c r="F145" s="456"/>
      <c r="G145" s="456"/>
      <c r="H145" s="261">
        <v>0</v>
      </c>
      <c r="I145" s="262">
        <v>0</v>
      </c>
    </row>
    <row r="146" spans="1:9" ht="12" customHeight="1" x14ac:dyDescent="0.25">
      <c r="A146" s="181">
        <v>1</v>
      </c>
      <c r="E146" s="464" t="s">
        <v>863</v>
      </c>
      <c r="F146" s="456"/>
      <c r="G146" s="456"/>
      <c r="H146" s="261">
        <v>0</v>
      </c>
      <c r="I146" s="262">
        <v>0</v>
      </c>
    </row>
    <row r="147" spans="1:9" ht="12" customHeight="1" x14ac:dyDescent="0.25">
      <c r="A147" s="181">
        <v>1</v>
      </c>
      <c r="E147" s="263" t="s">
        <v>864</v>
      </c>
      <c r="F147" s="456"/>
      <c r="G147" s="456"/>
      <c r="H147" s="261"/>
      <c r="I147" s="262"/>
    </row>
    <row r="148" spans="1:9" ht="12" customHeight="1" x14ac:dyDescent="0.25">
      <c r="A148" s="181">
        <v>1</v>
      </c>
      <c r="E148" s="464" t="s">
        <v>449</v>
      </c>
      <c r="F148" s="456"/>
      <c r="G148" s="456"/>
      <c r="H148" s="261">
        <v>0</v>
      </c>
      <c r="I148" s="262">
        <v>0</v>
      </c>
    </row>
    <row r="149" spans="1:9" ht="12" customHeight="1" x14ac:dyDescent="0.25">
      <c r="A149" s="181">
        <v>1</v>
      </c>
      <c r="E149" s="464" t="s">
        <v>865</v>
      </c>
      <c r="F149" s="456"/>
      <c r="G149" s="456"/>
      <c r="H149" s="261">
        <v>0</v>
      </c>
      <c r="I149" s="262">
        <v>0</v>
      </c>
    </row>
    <row r="150" spans="1:9" ht="12" customHeight="1" x14ac:dyDescent="0.25">
      <c r="A150" s="181">
        <v>1</v>
      </c>
      <c r="E150" s="464" t="s">
        <v>866</v>
      </c>
      <c r="F150" s="456"/>
      <c r="G150" s="456"/>
      <c r="H150" s="261">
        <v>0</v>
      </c>
      <c r="I150" s="262">
        <v>0</v>
      </c>
    </row>
    <row r="151" spans="1:9" ht="12" customHeight="1" x14ac:dyDescent="0.25">
      <c r="A151" s="181">
        <v>1</v>
      </c>
      <c r="E151" s="464" t="s">
        <v>368</v>
      </c>
      <c r="F151" s="456"/>
      <c r="G151" s="456"/>
      <c r="H151" s="261">
        <v>0</v>
      </c>
      <c r="I151" s="262">
        <v>0</v>
      </c>
    </row>
    <row r="152" spans="1:9" ht="12" customHeight="1" x14ac:dyDescent="0.25">
      <c r="A152" s="181">
        <v>1</v>
      </c>
      <c r="E152" s="465" t="s">
        <v>370</v>
      </c>
      <c r="F152" s="466"/>
      <c r="G152" s="466"/>
      <c r="H152" s="95">
        <f>SUM(H148:H151)</f>
        <v>0</v>
      </c>
      <c r="I152" s="96">
        <f>SUM(I148:I151)</f>
        <v>0</v>
      </c>
    </row>
    <row r="153" spans="1:9" ht="12" customHeight="1" x14ac:dyDescent="0.25">
      <c r="A153" s="181">
        <v>1</v>
      </c>
      <c r="E153" s="456"/>
      <c r="F153" s="456"/>
      <c r="G153" s="456"/>
      <c r="H153" s="456"/>
      <c r="I153" s="456"/>
    </row>
    <row r="154" spans="1:9" ht="12" customHeight="1" x14ac:dyDescent="0.25">
      <c r="A154" s="181">
        <v>1</v>
      </c>
      <c r="D154" s="184" t="s">
        <v>868</v>
      </c>
      <c r="E154" s="456" t="s">
        <v>1143</v>
      </c>
      <c r="F154" s="456"/>
      <c r="G154" s="456"/>
      <c r="H154" s="456"/>
      <c r="I154" s="456"/>
    </row>
    <row r="155" spans="1:9" ht="12" customHeight="1" x14ac:dyDescent="0.25">
      <c r="A155" s="181">
        <v>1</v>
      </c>
      <c r="D155" s="184" t="s">
        <v>868</v>
      </c>
      <c r="E155" s="456" t="s">
        <v>1144</v>
      </c>
      <c r="F155" s="456"/>
      <c r="G155" s="456"/>
      <c r="H155" s="456"/>
      <c r="I155" s="456"/>
    </row>
    <row r="156" spans="1:9" ht="12" hidden="1" customHeight="1" x14ac:dyDescent="0.25">
      <c r="A156" s="181">
        <v>1</v>
      </c>
      <c r="E156" s="248"/>
      <c r="F156" s="248"/>
      <c r="G156" s="248"/>
      <c r="H156" s="248"/>
      <c r="I156" s="248"/>
    </row>
    <row r="157" spans="1:9" ht="12" customHeight="1" x14ac:dyDescent="0.25">
      <c r="A157" s="181">
        <v>3</v>
      </c>
      <c r="E157" s="248"/>
      <c r="F157" s="248"/>
      <c r="G157" s="248"/>
      <c r="H157" s="248"/>
      <c r="I157" s="248"/>
    </row>
    <row r="158" spans="1:9" ht="12" customHeight="1" x14ac:dyDescent="0.25">
      <c r="A158" s="181">
        <v>3</v>
      </c>
      <c r="E158" s="248"/>
      <c r="F158" s="248"/>
      <c r="G158" s="248"/>
      <c r="H158" s="248"/>
      <c r="I158" s="248"/>
    </row>
    <row r="159" spans="1:9" ht="114" customHeight="1" x14ac:dyDescent="0.25">
      <c r="A159" s="181">
        <v>3</v>
      </c>
      <c r="E159" s="248"/>
      <c r="F159" s="248"/>
      <c r="G159" s="248"/>
      <c r="H159" s="248"/>
      <c r="I159" s="248"/>
    </row>
    <row r="160" spans="1:9" ht="12.75" customHeight="1" x14ac:dyDescent="0.25">
      <c r="A160" s="181">
        <v>3</v>
      </c>
      <c r="E160" s="248"/>
      <c r="F160" s="248"/>
      <c r="G160" s="248"/>
      <c r="H160" s="248"/>
      <c r="I160" s="248"/>
    </row>
    <row r="161" spans="1:9" ht="12.75" customHeight="1" x14ac:dyDescent="0.25">
      <c r="A161" s="181">
        <v>3</v>
      </c>
      <c r="E161" s="248"/>
      <c r="F161" s="248"/>
      <c r="G161" s="248"/>
      <c r="H161" s="248"/>
      <c r="I161" s="248"/>
    </row>
    <row r="162" spans="1:9" x14ac:dyDescent="0.25">
      <c r="A162" s="181">
        <v>3</v>
      </c>
      <c r="E162" s="248"/>
      <c r="F162" s="248"/>
      <c r="G162" s="272"/>
      <c r="H162" s="249" t="str">
        <f>Contents!F3</f>
        <v>20X2</v>
      </c>
      <c r="I162" s="250" t="str">
        <f>Contents!F4</f>
        <v>20X1</v>
      </c>
    </row>
    <row r="163" spans="1:9" ht="12.75" customHeight="1" thickBot="1" x14ac:dyDescent="0.3">
      <c r="A163" s="181">
        <v>3</v>
      </c>
      <c r="E163" s="423"/>
      <c r="F163" s="423"/>
      <c r="G163" s="423"/>
      <c r="H163" s="424" t="s">
        <v>309</v>
      </c>
      <c r="I163" s="425" t="s">
        <v>309</v>
      </c>
    </row>
    <row r="164" spans="1:9" ht="12" customHeight="1" x14ac:dyDescent="0.25">
      <c r="A164" s="181">
        <v>3</v>
      </c>
      <c r="B164" s="181" t="s">
        <v>250</v>
      </c>
      <c r="C164" s="182">
        <v>82</v>
      </c>
      <c r="E164" s="256" t="str">
        <f ca="1">INDEX(TBLStructure[Full Note Title],MATCH(C164,TBLStructure[Model Reference],0))&amp;"¹"</f>
        <v>4.1E: Other investments¹</v>
      </c>
      <c r="F164" s="256"/>
      <c r="G164" s="256"/>
      <c r="H164" s="297"/>
      <c r="I164" s="426"/>
    </row>
    <row r="165" spans="1:9" ht="12" customHeight="1" x14ac:dyDescent="0.25">
      <c r="A165" s="181">
        <v>3</v>
      </c>
      <c r="E165" s="272" t="s">
        <v>871</v>
      </c>
      <c r="F165" s="272"/>
      <c r="G165" s="470"/>
      <c r="H165" s="91">
        <v>0</v>
      </c>
      <c r="I165" s="92">
        <v>0</v>
      </c>
    </row>
    <row r="166" spans="1:9" ht="12" customHeight="1" x14ac:dyDescent="0.25">
      <c r="A166" s="181">
        <v>3</v>
      </c>
      <c r="E166" s="272" t="s">
        <v>145</v>
      </c>
      <c r="F166" s="272"/>
      <c r="G166" s="470"/>
      <c r="H166" s="91">
        <v>0</v>
      </c>
      <c r="I166" s="92">
        <v>0</v>
      </c>
    </row>
    <row r="167" spans="1:9" ht="12" customHeight="1" x14ac:dyDescent="0.25">
      <c r="A167" s="181">
        <v>3</v>
      </c>
      <c r="E167" s="272" t="s">
        <v>872</v>
      </c>
      <c r="F167" s="272"/>
      <c r="G167" s="470"/>
      <c r="H167" s="91">
        <v>0</v>
      </c>
      <c r="I167" s="92">
        <v>0</v>
      </c>
    </row>
    <row r="168" spans="1:9" ht="12" customHeight="1" x14ac:dyDescent="0.25">
      <c r="A168" s="181">
        <v>3</v>
      </c>
      <c r="E168" s="272" t="s">
        <v>873</v>
      </c>
      <c r="F168" s="272"/>
      <c r="G168" s="470"/>
      <c r="H168" s="91">
        <v>0</v>
      </c>
      <c r="I168" s="92">
        <v>0</v>
      </c>
    </row>
    <row r="169" spans="1:9" ht="12" customHeight="1" x14ac:dyDescent="0.25">
      <c r="A169" s="181">
        <v>3</v>
      </c>
      <c r="E169" s="272" t="s">
        <v>874</v>
      </c>
      <c r="F169" s="272"/>
      <c r="G169" s="470"/>
      <c r="H169" s="91"/>
      <c r="I169" s="92"/>
    </row>
    <row r="170" spans="1:9" ht="12" customHeight="1" x14ac:dyDescent="0.25">
      <c r="A170" s="181">
        <v>3</v>
      </c>
      <c r="E170" s="428" t="s">
        <v>875</v>
      </c>
      <c r="F170" s="428"/>
      <c r="G170" s="470"/>
      <c r="H170" s="91">
        <v>0</v>
      </c>
      <c r="I170" s="92">
        <v>0</v>
      </c>
    </row>
    <row r="171" spans="1:9" ht="12" customHeight="1" x14ac:dyDescent="0.25">
      <c r="A171" s="181">
        <v>3</v>
      </c>
      <c r="E171" s="428" t="s">
        <v>876</v>
      </c>
      <c r="F171" s="428"/>
      <c r="G171" s="470"/>
      <c r="H171" s="91">
        <v>0</v>
      </c>
      <c r="I171" s="92">
        <v>0</v>
      </c>
    </row>
    <row r="172" spans="1:9" ht="12" customHeight="1" x14ac:dyDescent="0.25">
      <c r="A172" s="181">
        <v>3</v>
      </c>
      <c r="E172" s="272" t="s">
        <v>1145</v>
      </c>
      <c r="F172" s="272"/>
      <c r="G172" s="470"/>
      <c r="H172" s="91">
        <v>0</v>
      </c>
      <c r="I172" s="92">
        <v>0</v>
      </c>
    </row>
    <row r="173" spans="1:9" ht="13.8" x14ac:dyDescent="0.25">
      <c r="A173" s="181">
        <v>3</v>
      </c>
      <c r="E173" s="1015" t="s">
        <v>878</v>
      </c>
      <c r="F173" s="1016"/>
      <c r="G173" s="470"/>
      <c r="H173" s="91">
        <v>0</v>
      </c>
      <c r="I173" s="92">
        <v>0</v>
      </c>
    </row>
    <row r="174" spans="1:9" ht="12" customHeight="1" x14ac:dyDescent="0.25">
      <c r="A174" s="181">
        <v>3</v>
      </c>
      <c r="E174" s="272" t="s">
        <v>879</v>
      </c>
      <c r="F174" s="272"/>
      <c r="G174" s="470"/>
      <c r="H174" s="91">
        <v>0</v>
      </c>
      <c r="I174" s="92">
        <v>0</v>
      </c>
    </row>
    <row r="175" spans="1:9" ht="12" customHeight="1" x14ac:dyDescent="0.25">
      <c r="A175" s="181">
        <v>3</v>
      </c>
      <c r="E175" s="272" t="s">
        <v>408</v>
      </c>
      <c r="F175" s="272"/>
      <c r="G175" s="470"/>
      <c r="H175" s="91">
        <v>0</v>
      </c>
      <c r="I175" s="92">
        <v>0</v>
      </c>
    </row>
    <row r="176" spans="1:9" ht="12" customHeight="1" x14ac:dyDescent="0.25">
      <c r="A176" s="181">
        <v>3</v>
      </c>
      <c r="E176" s="273" t="s">
        <v>880</v>
      </c>
      <c r="F176" s="273"/>
      <c r="G176" s="282"/>
      <c r="H176" s="95">
        <f>SUM(H164:H175)</f>
        <v>0</v>
      </c>
      <c r="I176" s="96">
        <f>SUM(I164:I175)</f>
        <v>0</v>
      </c>
    </row>
    <row r="177" spans="1:9" ht="12.6" customHeight="1" x14ac:dyDescent="0.25">
      <c r="A177" s="181">
        <v>1</v>
      </c>
      <c r="E177" s="248"/>
      <c r="F177" s="248"/>
      <c r="G177" s="248"/>
      <c r="H177" s="91"/>
      <c r="I177" s="92"/>
    </row>
    <row r="178" spans="1:9" ht="12" customHeight="1" x14ac:dyDescent="0.25">
      <c r="A178" s="181">
        <v>1</v>
      </c>
      <c r="E178" s="178" t="s">
        <v>881</v>
      </c>
      <c r="F178" s="178"/>
      <c r="G178" s="445"/>
      <c r="H178" s="265"/>
      <c r="I178" s="105"/>
    </row>
    <row r="179" spans="1:9" ht="12" customHeight="1" x14ac:dyDescent="0.25">
      <c r="A179" s="181">
        <v>1</v>
      </c>
      <c r="E179" s="260" t="s">
        <v>831</v>
      </c>
      <c r="F179" s="178"/>
      <c r="G179" s="445"/>
      <c r="H179" s="261">
        <v>0</v>
      </c>
      <c r="I179" s="92">
        <v>0</v>
      </c>
    </row>
    <row r="180" spans="1:9" ht="12" customHeight="1" x14ac:dyDescent="0.25">
      <c r="A180" s="181">
        <v>1</v>
      </c>
      <c r="E180" s="260" t="s">
        <v>832</v>
      </c>
      <c r="F180" s="178"/>
      <c r="G180" s="445"/>
      <c r="H180" s="261">
        <v>0</v>
      </c>
      <c r="I180" s="92">
        <v>0</v>
      </c>
    </row>
    <row r="181" spans="1:9" ht="12" customHeight="1" x14ac:dyDescent="0.25">
      <c r="A181" s="181">
        <v>1</v>
      </c>
      <c r="E181" s="178" t="s">
        <v>880</v>
      </c>
      <c r="F181" s="178"/>
      <c r="G181" s="445"/>
      <c r="H181" s="102">
        <f>SUM(H179:H180)</f>
        <v>0</v>
      </c>
      <c r="I181" s="96">
        <f>SUM(I179:I180)</f>
        <v>0</v>
      </c>
    </row>
    <row r="182" spans="1:9" ht="12" customHeight="1" x14ac:dyDescent="0.25">
      <c r="A182" s="181">
        <v>3</v>
      </c>
      <c r="E182" s="1021"/>
      <c r="F182" s="1021"/>
      <c r="G182" s="1021"/>
      <c r="H182" s="1021"/>
      <c r="I182" s="276"/>
    </row>
    <row r="183" spans="1:9" ht="12" customHeight="1" x14ac:dyDescent="0.25">
      <c r="A183" s="181">
        <v>3</v>
      </c>
      <c r="E183" s="1021" t="s">
        <v>1146</v>
      </c>
      <c r="F183" s="1021"/>
      <c r="G183" s="1021"/>
      <c r="H183" s="1021"/>
      <c r="I183" s="248"/>
    </row>
    <row r="184" spans="1:9" ht="12.75" customHeight="1" x14ac:dyDescent="0.25">
      <c r="A184" s="181">
        <v>3</v>
      </c>
      <c r="E184" s="456"/>
      <c r="F184" s="456"/>
      <c r="G184" s="456"/>
      <c r="H184" s="456"/>
      <c r="I184" s="248"/>
    </row>
    <row r="185" spans="1:9" ht="28.95" customHeight="1" x14ac:dyDescent="0.25">
      <c r="A185" s="181">
        <v>3</v>
      </c>
      <c r="D185" s="184" t="s">
        <v>883</v>
      </c>
      <c r="E185" s="1013" t="s">
        <v>1147</v>
      </c>
      <c r="F185" s="1013"/>
      <c r="G185" s="1013"/>
      <c r="H185" s="1013"/>
      <c r="I185" s="1013"/>
    </row>
    <row r="186" spans="1:9" ht="12.75" customHeight="1" x14ac:dyDescent="0.25">
      <c r="A186" s="181">
        <v>3</v>
      </c>
      <c r="E186" s="456"/>
      <c r="F186" s="456"/>
      <c r="G186" s="456"/>
      <c r="H186" s="456"/>
      <c r="I186" s="248"/>
    </row>
    <row r="187" spans="1:9" ht="12" customHeight="1" x14ac:dyDescent="0.25">
      <c r="A187" s="181">
        <v>3</v>
      </c>
      <c r="D187" s="184" t="s">
        <v>885</v>
      </c>
      <c r="E187" s="1012" t="s">
        <v>886</v>
      </c>
      <c r="F187" s="1012"/>
      <c r="G187" s="1012"/>
      <c r="H187" s="1012"/>
      <c r="I187" s="1012"/>
    </row>
    <row r="188" spans="1:9" ht="12" customHeight="1" x14ac:dyDescent="0.25">
      <c r="A188" s="181">
        <v>3</v>
      </c>
      <c r="E188" s="456" t="s">
        <v>887</v>
      </c>
      <c r="F188" s="456"/>
      <c r="G188" s="456"/>
      <c r="H188" s="456"/>
      <c r="I188" s="474"/>
    </row>
    <row r="189" spans="1:9" ht="12" customHeight="1" x14ac:dyDescent="0.25">
      <c r="A189" s="181">
        <v>3</v>
      </c>
      <c r="E189" s="456" t="s">
        <v>888</v>
      </c>
      <c r="F189" s="456"/>
      <c r="G189" s="456"/>
      <c r="H189" s="456"/>
      <c r="I189" s="474"/>
    </row>
    <row r="190" spans="1:9" ht="12" customHeight="1" x14ac:dyDescent="0.25">
      <c r="A190" s="181">
        <v>3</v>
      </c>
      <c r="E190" s="456" t="s">
        <v>889</v>
      </c>
      <c r="F190" s="456"/>
      <c r="G190" s="456"/>
      <c r="H190" s="456"/>
      <c r="I190" s="474"/>
    </row>
    <row r="191" spans="1:9" ht="12" customHeight="1" x14ac:dyDescent="0.25">
      <c r="A191" s="181">
        <v>1</v>
      </c>
      <c r="E191" s="456" t="s">
        <v>890</v>
      </c>
      <c r="F191" s="456"/>
      <c r="G191" s="456"/>
      <c r="H191" s="456"/>
      <c r="I191" s="474"/>
    </row>
    <row r="192" spans="1:9" ht="12" customHeight="1" x14ac:dyDescent="0.25">
      <c r="A192" s="181">
        <v>1</v>
      </c>
      <c r="E192" s="456" t="s">
        <v>891</v>
      </c>
      <c r="F192" s="456"/>
      <c r="G192" s="456"/>
      <c r="H192" s="456"/>
      <c r="I192" s="474"/>
    </row>
    <row r="193" spans="1:9" ht="12" customHeight="1" x14ac:dyDescent="0.25">
      <c r="A193" s="181">
        <v>3</v>
      </c>
      <c r="E193" s="456"/>
      <c r="F193" s="456"/>
      <c r="G193" s="456"/>
      <c r="H193" s="456"/>
      <c r="I193" s="474"/>
    </row>
    <row r="194" spans="1:9" ht="12" customHeight="1" x14ac:dyDescent="0.25">
      <c r="A194" s="181">
        <v>3</v>
      </c>
      <c r="B194" s="181" t="s">
        <v>250</v>
      </c>
      <c r="C194" s="182">
        <v>83</v>
      </c>
      <c r="E194" s="475" t="str">
        <f ca="1">INDEX(TBLStructure[Full Note Title],MATCH(C194,TBLStructure[Model Reference],0))</f>
        <v>4.1F: Other financial assets</v>
      </c>
      <c r="F194" s="475"/>
      <c r="G194" s="285"/>
      <c r="H194" s="476"/>
      <c r="I194" s="248"/>
    </row>
    <row r="195" spans="1:9" ht="12" customHeight="1" x14ac:dyDescent="0.25">
      <c r="A195" s="181">
        <v>3</v>
      </c>
      <c r="E195" s="472" t="s">
        <v>892</v>
      </c>
      <c r="F195" s="472"/>
      <c r="G195" s="285"/>
      <c r="H195" s="261">
        <v>0</v>
      </c>
      <c r="I195" s="92">
        <v>0</v>
      </c>
    </row>
    <row r="196" spans="1:9" ht="12" customHeight="1" x14ac:dyDescent="0.25">
      <c r="A196" s="181">
        <v>3</v>
      </c>
      <c r="E196" s="178" t="s">
        <v>893</v>
      </c>
      <c r="F196" s="178"/>
      <c r="G196" s="285"/>
      <c r="H196" s="102">
        <f>SUM(H195)</f>
        <v>0</v>
      </c>
      <c r="I196" s="96">
        <f>SUM(I195)</f>
        <v>0</v>
      </c>
    </row>
    <row r="197" spans="1:9" ht="12" customHeight="1" x14ac:dyDescent="0.25">
      <c r="A197" s="181">
        <v>3</v>
      </c>
      <c r="E197" s="178"/>
      <c r="F197" s="178"/>
      <c r="G197" s="285"/>
      <c r="H197" s="265"/>
      <c r="I197" s="105"/>
    </row>
    <row r="198" spans="1:9" ht="12" customHeight="1" x14ac:dyDescent="0.25">
      <c r="A198" s="181">
        <v>1</v>
      </c>
      <c r="E198" s="178" t="s">
        <v>894</v>
      </c>
      <c r="F198" s="178"/>
      <c r="G198" s="445"/>
      <c r="H198" s="265"/>
      <c r="I198" s="105"/>
    </row>
    <row r="199" spans="1:9" ht="12" customHeight="1" x14ac:dyDescent="0.25">
      <c r="A199" s="181">
        <v>1</v>
      </c>
      <c r="E199" s="260" t="s">
        <v>831</v>
      </c>
      <c r="F199" s="178"/>
      <c r="G199" s="445"/>
      <c r="H199" s="261">
        <v>0</v>
      </c>
      <c r="I199" s="92">
        <v>0</v>
      </c>
    </row>
    <row r="200" spans="1:9" ht="12" customHeight="1" x14ac:dyDescent="0.25">
      <c r="A200" s="181">
        <v>1</v>
      </c>
      <c r="E200" s="260" t="s">
        <v>832</v>
      </c>
      <c r="F200" s="178"/>
      <c r="G200" s="445"/>
      <c r="H200" s="261">
        <v>0</v>
      </c>
      <c r="I200" s="92">
        <v>0</v>
      </c>
    </row>
    <row r="201" spans="1:9" ht="12" customHeight="1" x14ac:dyDescent="0.25">
      <c r="A201" s="181">
        <v>1</v>
      </c>
      <c r="E201" s="178" t="s">
        <v>893</v>
      </c>
      <c r="F201" s="178"/>
      <c r="G201" s="445"/>
      <c r="H201" s="102">
        <f>SUM(H199:H200)</f>
        <v>0</v>
      </c>
      <c r="I201" s="96">
        <f>SUM(I199:I200)</f>
        <v>0</v>
      </c>
    </row>
    <row r="202" spans="1:9" ht="12.75" customHeight="1" x14ac:dyDescent="0.25">
      <c r="A202" s="181">
        <v>1</v>
      </c>
      <c r="E202" s="272"/>
      <c r="F202" s="272"/>
      <c r="G202" s="477"/>
      <c r="H202" s="91"/>
      <c r="I202" s="92"/>
    </row>
    <row r="203" spans="1:9" ht="12.75" customHeight="1" x14ac:dyDescent="0.25"/>
    <row r="204" spans="1:9" ht="12.75" customHeight="1" x14ac:dyDescent="0.25"/>
    <row r="205" spans="1:9" ht="25.5" customHeight="1" x14ac:dyDescent="0.25"/>
    <row r="206" spans="1:9" ht="12.75" customHeight="1" x14ac:dyDescent="0.25"/>
    <row r="207" spans="1:9" ht="12.75" customHeight="1" x14ac:dyDescent="0.25"/>
    <row r="208" spans="1:9"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25.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51" ht="13.5" customHeight="1" x14ac:dyDescent="0.25"/>
    <row r="261" ht="151.5" customHeight="1" x14ac:dyDescent="0.25"/>
    <row r="269" ht="24" customHeight="1" x14ac:dyDescent="0.25"/>
    <row r="270" ht="12.75" customHeight="1" x14ac:dyDescent="0.25"/>
    <row r="271" ht="12.75" customHeight="1" x14ac:dyDescent="0.25"/>
    <row r="275" ht="12.75" customHeight="1" x14ac:dyDescent="0.25"/>
  </sheetData>
  <mergeCells count="26">
    <mergeCell ref="E13:I13"/>
    <mergeCell ref="B2:C2"/>
    <mergeCell ref="H108:I108"/>
    <mergeCell ref="E120:H120"/>
    <mergeCell ref="E183:H183"/>
    <mergeCell ref="E73:I73"/>
    <mergeCell ref="H127:I127"/>
    <mergeCell ref="H142:I142"/>
    <mergeCell ref="E182:H182"/>
    <mergeCell ref="G109:G110"/>
    <mergeCell ref="D75:D76"/>
    <mergeCell ref="D124:D125"/>
    <mergeCell ref="D139:D140"/>
    <mergeCell ref="E187:I187"/>
    <mergeCell ref="E185:I185"/>
    <mergeCell ref="E39:I39"/>
    <mergeCell ref="E40:I40"/>
    <mergeCell ref="E41:I41"/>
    <mergeCell ref="E42:I42"/>
    <mergeCell ref="E43:I43"/>
    <mergeCell ref="E105:G105"/>
    <mergeCell ref="E102:G102"/>
    <mergeCell ref="E173:F173"/>
    <mergeCell ref="E118:I118"/>
    <mergeCell ref="H113:I113"/>
    <mergeCell ref="G114:G115"/>
  </mergeCells>
  <printOptions horizontalCentered="1"/>
  <pageMargins left="0.23622047244094491" right="0.23622047244094491" top="0.74803149606299213" bottom="0.74803149606299213" header="0.31496062992125984" footer="0.31496062992125984"/>
  <pageSetup paperSize="9" fitToHeight="0" orientation="portrait" r:id="rId1"/>
  <rowBreaks count="3" manualBreakCount="3">
    <brk id="51" min="4" max="8" man="1"/>
    <brk id="105" min="4" max="8" man="1"/>
    <brk id="161" min="4" max="8"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78D47-2555-4A23-90D1-77D94910E650}">
  <sheetPr codeName="Sheet13"/>
  <dimension ref="A1:H34"/>
  <sheetViews>
    <sheetView showGridLines="0" tabSelected="1" view="pageBreakPreview" topLeftCell="A18" zoomScale="115" zoomScaleNormal="100" zoomScaleSheetLayoutView="115" workbookViewId="0">
      <selection activeCell="G209" sqref="G209"/>
    </sheetView>
  </sheetViews>
  <sheetFormatPr defaultColWidth="9.33203125" defaultRowHeight="13.8" x14ac:dyDescent="0.25"/>
  <cols>
    <col min="1" max="1" width="3.6640625" style="1" customWidth="1"/>
    <col min="2" max="6" width="15.6640625" style="1" customWidth="1"/>
    <col min="7" max="7" width="13.33203125" style="1" customWidth="1"/>
    <col min="8" max="8" width="14.6640625" style="1" customWidth="1"/>
    <col min="9" max="16384" width="9.33203125" style="1"/>
  </cols>
  <sheetData>
    <row r="1" spans="1:8" x14ac:dyDescent="0.25">
      <c r="A1" s="3"/>
      <c r="B1" s="3"/>
      <c r="C1" s="3"/>
      <c r="D1" s="3"/>
      <c r="E1" s="3"/>
      <c r="F1" s="3"/>
      <c r="G1" s="3"/>
      <c r="H1" s="3"/>
    </row>
    <row r="2" spans="1:8" x14ac:dyDescent="0.25">
      <c r="A2" s="3"/>
      <c r="B2" s="3"/>
      <c r="C2" s="3"/>
      <c r="D2" s="3"/>
      <c r="E2" s="3"/>
      <c r="F2" s="3"/>
      <c r="G2" s="3"/>
      <c r="H2" s="3"/>
    </row>
    <row r="34" ht="45" customHeight="1" x14ac:dyDescent="0.25"/>
  </sheetData>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D7605-A97C-4CC5-ADA8-87CED4D49C20}">
  <sheetPr codeName="Sheet28">
    <tabColor theme="8" tint="-0.249977111117893"/>
  </sheetPr>
  <dimension ref="A1:S661"/>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4.44140625" style="181" hidden="1" customWidth="1"/>
    <col min="2" max="2" width="5.33203125" style="181" hidden="1" customWidth="1"/>
    <col min="3" max="3" width="7.33203125" style="182" hidden="1" customWidth="1"/>
    <col min="4" max="4" width="27.44140625" style="184" customWidth="1"/>
    <col min="5" max="5" width="53" style="184" customWidth="1"/>
    <col min="6" max="7" width="8.6640625" style="184" customWidth="1"/>
    <col min="8" max="8" width="11.44140625" style="184" customWidth="1"/>
    <col min="9" max="10" width="9.33203125" style="184" customWidth="1"/>
    <col min="11" max="11" width="9.6640625" style="184" customWidth="1"/>
    <col min="12" max="12" width="9.33203125" style="181" customWidth="1"/>
    <col min="13" max="9658" width="9.109375" style="181"/>
    <col min="9659" max="9659" width="9.33203125" style="181" customWidth="1"/>
    <col min="9660" max="16384" width="9.109375" style="181"/>
  </cols>
  <sheetData>
    <row r="1" spans="1:12" x14ac:dyDescent="0.25">
      <c r="A1" s="181" t="s">
        <v>0</v>
      </c>
      <c r="B1" s="977" t="s">
        <v>249</v>
      </c>
      <c r="C1" s="977"/>
      <c r="D1" s="184" t="s">
        <v>895</v>
      </c>
    </row>
    <row r="2" spans="1:12" ht="15" customHeight="1" x14ac:dyDescent="0.25">
      <c r="A2" s="181">
        <v>3</v>
      </c>
      <c r="B2" s="181" t="s">
        <v>560</v>
      </c>
      <c r="C2" s="182">
        <v>84</v>
      </c>
      <c r="E2" s="246" t="str">
        <f ca="1">INDEX(TBLStructure[Number],MATCH(C2,TBLStructure[Model Reference],0))&amp;"."&amp;INDEX(TBLStructure[Sub Number],MATCH(C2,TBLStructure[Model Reference],0))&amp;" "&amp;INDEX(TBLStructure[Sub-category],MATCH(C2,TBLStructure[Model Reference],0))</f>
        <v>4.2 Administered - Non-Financial Assets</v>
      </c>
      <c r="F2" s="246"/>
      <c r="G2" s="246"/>
      <c r="H2" s="246"/>
      <c r="I2" s="246"/>
      <c r="J2" s="246"/>
      <c r="K2" s="246"/>
      <c r="L2" s="246"/>
    </row>
    <row r="3" spans="1:12" ht="4.3499999999999996" customHeight="1" x14ac:dyDescent="0.25">
      <c r="A3" s="181">
        <v>3</v>
      </c>
      <c r="E3" s="178"/>
      <c r="F3" s="283"/>
      <c r="G3" s="284"/>
      <c r="H3" s="456"/>
      <c r="I3" s="456"/>
      <c r="J3" s="456"/>
      <c r="K3" s="456"/>
      <c r="L3" s="456"/>
    </row>
    <row r="4" spans="1:12" ht="12" customHeight="1" x14ac:dyDescent="0.25">
      <c r="A4" s="181">
        <v>3</v>
      </c>
      <c r="B4" s="181" t="s">
        <v>250</v>
      </c>
      <c r="C4" s="182">
        <v>84</v>
      </c>
      <c r="E4" s="478" t="str">
        <f ca="1">INDEX(TBLStructure[Full Note Title],MATCH(C4,TBLStructure[Model Reference],0))</f>
        <v>4.2A: Reconciliation of the opening and closing balances of property, plant and equipment and intangibles</v>
      </c>
      <c r="F4" s="479"/>
      <c r="G4" s="479"/>
      <c r="H4" s="479"/>
      <c r="I4" s="479"/>
      <c r="J4" s="479"/>
      <c r="K4" s="479"/>
      <c r="L4" s="475"/>
    </row>
    <row r="5" spans="1:12" ht="4.3499999999999996" customHeight="1" x14ac:dyDescent="0.25">
      <c r="A5" s="181">
        <v>3</v>
      </c>
      <c r="E5" s="475"/>
      <c r="F5" s="475"/>
      <c r="G5" s="475"/>
      <c r="H5" s="475"/>
      <c r="I5" s="475"/>
      <c r="J5" s="475"/>
      <c r="K5" s="475"/>
      <c r="L5" s="475"/>
    </row>
    <row r="6" spans="1:12" ht="12" customHeight="1" x14ac:dyDescent="0.25">
      <c r="A6" s="181">
        <v>3</v>
      </c>
      <c r="E6" s="480" t="s">
        <v>1148</v>
      </c>
      <c r="F6" s="481"/>
      <c r="G6" s="481"/>
      <c r="H6" s="481"/>
      <c r="I6" s="481"/>
      <c r="J6" s="475"/>
      <c r="K6" s="475"/>
      <c r="L6" s="475"/>
    </row>
    <row r="7" spans="1:12" ht="30" customHeight="1" x14ac:dyDescent="0.25">
      <c r="A7" s="181">
        <v>3</v>
      </c>
      <c r="D7" s="177" t="s">
        <v>897</v>
      </c>
      <c r="E7" s="482"/>
      <c r="F7" s="483" t="s">
        <v>319</v>
      </c>
      <c r="G7" s="483" t="s">
        <v>320</v>
      </c>
      <c r="H7" s="483" t="s">
        <v>1149</v>
      </c>
      <c r="I7" s="483" t="s">
        <v>322</v>
      </c>
      <c r="J7" s="483" t="s">
        <v>1150</v>
      </c>
      <c r="K7" s="484" t="s">
        <v>900</v>
      </c>
      <c r="L7" s="484" t="s">
        <v>837</v>
      </c>
    </row>
    <row r="8" spans="1:12" x14ac:dyDescent="0.25">
      <c r="A8" s="181">
        <v>3</v>
      </c>
      <c r="E8" s="485"/>
      <c r="F8" s="486" t="s">
        <v>309</v>
      </c>
      <c r="G8" s="486" t="s">
        <v>309</v>
      </c>
      <c r="H8" s="486" t="s">
        <v>309</v>
      </c>
      <c r="I8" s="486" t="s">
        <v>309</v>
      </c>
      <c r="J8" s="486" t="s">
        <v>309</v>
      </c>
      <c r="K8" s="487" t="s">
        <v>309</v>
      </c>
      <c r="L8" s="487" t="s">
        <v>309</v>
      </c>
    </row>
    <row r="9" spans="1:12" ht="12" customHeight="1" x14ac:dyDescent="0.25">
      <c r="A9" s="181">
        <v>3</v>
      </c>
      <c r="E9" s="263" t="str">
        <f>"As at 1 July "&amp;Contents!F4</f>
        <v>As at 1 July 20X1</v>
      </c>
      <c r="F9" s="261"/>
      <c r="G9" s="261"/>
      <c r="H9" s="261"/>
      <c r="I9" s="261"/>
      <c r="J9" s="261"/>
      <c r="K9" s="261"/>
      <c r="L9" s="261"/>
    </row>
    <row r="10" spans="1:12" ht="12" customHeight="1" x14ac:dyDescent="0.25">
      <c r="A10" s="181">
        <v>3</v>
      </c>
      <c r="D10" s="1004" t="s">
        <v>901</v>
      </c>
      <c r="E10" s="280" t="s">
        <v>902</v>
      </c>
      <c r="F10" s="91">
        <f t="shared" ref="F10:H11" si="0">F133</f>
        <v>0</v>
      </c>
      <c r="G10" s="91">
        <f t="shared" si="0"/>
        <v>0</v>
      </c>
      <c r="H10" s="91">
        <f t="shared" si="0"/>
        <v>0</v>
      </c>
      <c r="I10" s="91">
        <f>K133</f>
        <v>0</v>
      </c>
      <c r="J10" s="91">
        <f>I133</f>
        <v>0</v>
      </c>
      <c r="K10" s="91">
        <f>J133</f>
        <v>0</v>
      </c>
      <c r="L10" s="91">
        <f>L133</f>
        <v>0</v>
      </c>
    </row>
    <row r="11" spans="1:12" ht="12" customHeight="1" x14ac:dyDescent="0.25">
      <c r="A11" s="181">
        <v>3</v>
      </c>
      <c r="D11" s="1004"/>
      <c r="E11" s="248" t="s">
        <v>903</v>
      </c>
      <c r="F11" s="91">
        <f t="shared" si="0"/>
        <v>0</v>
      </c>
      <c r="G11" s="91">
        <f t="shared" si="0"/>
        <v>0</v>
      </c>
      <c r="H11" s="91">
        <f t="shared" si="0"/>
        <v>0</v>
      </c>
      <c r="I11" s="91">
        <f>K134</f>
        <v>0</v>
      </c>
      <c r="J11" s="91">
        <f>I134</f>
        <v>0</v>
      </c>
      <c r="K11" s="91">
        <f>J134</f>
        <v>0</v>
      </c>
      <c r="L11" s="91">
        <f>L134</f>
        <v>0</v>
      </c>
    </row>
    <row r="12" spans="1:12" ht="12" customHeight="1" x14ac:dyDescent="0.25">
      <c r="A12" s="181">
        <v>3</v>
      </c>
      <c r="D12" s="217"/>
      <c r="E12" s="438" t="str">
        <f>"Total as at 1 July "&amp;Contents!F4</f>
        <v>Total as at 1 July 20X1</v>
      </c>
      <c r="F12" s="95">
        <f t="shared" ref="F12:L12" si="1">SUM(F10:F11)</f>
        <v>0</v>
      </c>
      <c r="G12" s="95">
        <f t="shared" si="1"/>
        <v>0</v>
      </c>
      <c r="H12" s="95">
        <f t="shared" si="1"/>
        <v>0</v>
      </c>
      <c r="I12" s="95">
        <f t="shared" si="1"/>
        <v>0</v>
      </c>
      <c r="J12" s="95">
        <f t="shared" si="1"/>
        <v>0</v>
      </c>
      <c r="K12" s="95">
        <f t="shared" si="1"/>
        <v>0</v>
      </c>
      <c r="L12" s="95">
        <f t="shared" si="1"/>
        <v>0</v>
      </c>
    </row>
    <row r="13" spans="1:12" ht="12" customHeight="1" x14ac:dyDescent="0.25">
      <c r="A13" s="181">
        <v>3</v>
      </c>
      <c r="D13" s="217"/>
      <c r="E13" s="248" t="s">
        <v>1151</v>
      </c>
      <c r="F13" s="299">
        <v>0</v>
      </c>
      <c r="G13" s="299">
        <v>0</v>
      </c>
      <c r="H13" s="299">
        <v>0</v>
      </c>
      <c r="I13" s="299">
        <v>0</v>
      </c>
      <c r="J13" s="299">
        <v>0</v>
      </c>
      <c r="K13" s="299">
        <v>0</v>
      </c>
      <c r="L13" s="91">
        <f>SUM(F13:K13)</f>
        <v>0</v>
      </c>
    </row>
    <row r="14" spans="1:12" ht="12" customHeight="1" x14ac:dyDescent="0.25">
      <c r="A14" s="181">
        <v>3</v>
      </c>
      <c r="D14" s="217"/>
      <c r="E14" s="438" t="str">
        <f>"Adjusted total as at 1 July "&amp;Contents!F3</f>
        <v>Adjusted total as at 1 July 20X2</v>
      </c>
      <c r="F14" s="95">
        <f t="shared" ref="F14:L14" si="2">F12+F13</f>
        <v>0</v>
      </c>
      <c r="G14" s="95">
        <f t="shared" si="2"/>
        <v>0</v>
      </c>
      <c r="H14" s="95">
        <f t="shared" si="2"/>
        <v>0</v>
      </c>
      <c r="I14" s="95">
        <f t="shared" si="2"/>
        <v>0</v>
      </c>
      <c r="J14" s="95">
        <f t="shared" si="2"/>
        <v>0</v>
      </c>
      <c r="K14" s="95">
        <f t="shared" si="2"/>
        <v>0</v>
      </c>
      <c r="L14" s="95">
        <f t="shared" si="2"/>
        <v>0</v>
      </c>
    </row>
    <row r="15" spans="1:12" ht="12" customHeight="1" x14ac:dyDescent="0.25">
      <c r="A15" s="181">
        <v>3</v>
      </c>
      <c r="D15" s="928" t="s">
        <v>1152</v>
      </c>
      <c r="E15" s="471" t="s">
        <v>906</v>
      </c>
      <c r="F15" s="91"/>
      <c r="G15" s="91"/>
      <c r="H15" s="91"/>
      <c r="I15" s="91"/>
      <c r="J15" s="91"/>
      <c r="K15" s="91"/>
      <c r="L15" s="91"/>
    </row>
    <row r="16" spans="1:12" ht="12" customHeight="1" x14ac:dyDescent="0.25">
      <c r="A16" s="181">
        <v>3</v>
      </c>
      <c r="D16" s="928"/>
      <c r="E16" s="488" t="s">
        <v>907</v>
      </c>
      <c r="F16" s="91">
        <v>0</v>
      </c>
      <c r="G16" s="91">
        <v>0</v>
      </c>
      <c r="H16" s="91">
        <v>0</v>
      </c>
      <c r="I16" s="91">
        <v>0</v>
      </c>
      <c r="J16" s="91">
        <v>0</v>
      </c>
      <c r="K16" s="91">
        <v>0</v>
      </c>
      <c r="L16" s="91">
        <f t="shared" ref="L16:L35" si="3">SUM(F16:K16)</f>
        <v>0</v>
      </c>
    </row>
    <row r="17" spans="1:12" ht="12" customHeight="1" x14ac:dyDescent="0.25">
      <c r="A17" s="181">
        <v>3</v>
      </c>
      <c r="D17" s="217"/>
      <c r="E17" s="488" t="s">
        <v>908</v>
      </c>
      <c r="F17" s="91">
        <v>0</v>
      </c>
      <c r="G17" s="91">
        <v>0</v>
      </c>
      <c r="H17" s="91">
        <v>0</v>
      </c>
      <c r="I17" s="91">
        <v>0</v>
      </c>
      <c r="J17" s="91">
        <v>0</v>
      </c>
      <c r="K17" s="91">
        <v>0</v>
      </c>
      <c r="L17" s="91">
        <f t="shared" si="3"/>
        <v>0</v>
      </c>
    </row>
    <row r="18" spans="1:12" ht="12" customHeight="1" x14ac:dyDescent="0.25">
      <c r="A18" s="181">
        <v>3</v>
      </c>
      <c r="D18" s="217" t="s">
        <v>909</v>
      </c>
      <c r="E18" s="488" t="s">
        <v>910</v>
      </c>
      <c r="F18" s="91">
        <v>0</v>
      </c>
      <c r="G18" s="91">
        <v>0</v>
      </c>
      <c r="H18" s="91">
        <v>0</v>
      </c>
      <c r="I18" s="91">
        <v>0</v>
      </c>
      <c r="J18" s="91">
        <v>0</v>
      </c>
      <c r="K18" s="91">
        <v>0</v>
      </c>
      <c r="L18" s="91">
        <f t="shared" si="3"/>
        <v>0</v>
      </c>
    </row>
    <row r="19" spans="1:12" ht="12" customHeight="1" x14ac:dyDescent="0.25">
      <c r="A19" s="181">
        <v>3</v>
      </c>
      <c r="D19" s="217"/>
      <c r="E19" s="488" t="s">
        <v>911</v>
      </c>
      <c r="F19" s="91">
        <v>0</v>
      </c>
      <c r="G19" s="91">
        <v>0</v>
      </c>
      <c r="H19" s="91">
        <v>0</v>
      </c>
      <c r="I19" s="91">
        <v>0</v>
      </c>
      <c r="J19" s="91">
        <v>0</v>
      </c>
      <c r="K19" s="91">
        <v>0</v>
      </c>
      <c r="L19" s="91">
        <f t="shared" si="3"/>
        <v>0</v>
      </c>
    </row>
    <row r="20" spans="1:12" ht="12" customHeight="1" x14ac:dyDescent="0.25">
      <c r="A20" s="181">
        <v>3</v>
      </c>
      <c r="D20" s="217" t="s">
        <v>912</v>
      </c>
      <c r="E20" s="488" t="s">
        <v>913</v>
      </c>
      <c r="F20" s="91">
        <v>0</v>
      </c>
      <c r="G20" s="91">
        <v>0</v>
      </c>
      <c r="H20" s="91">
        <v>0</v>
      </c>
      <c r="I20" s="91">
        <v>0</v>
      </c>
      <c r="J20" s="91">
        <v>0</v>
      </c>
      <c r="K20" s="91">
        <v>0</v>
      </c>
      <c r="L20" s="91">
        <f t="shared" si="3"/>
        <v>0</v>
      </c>
    </row>
    <row r="21" spans="1:12" ht="22.8" x14ac:dyDescent="0.25">
      <c r="A21" s="181">
        <v>3</v>
      </c>
      <c r="D21" s="177" t="s">
        <v>914</v>
      </c>
      <c r="E21" s="272" t="s">
        <v>915</v>
      </c>
      <c r="F21" s="91">
        <v>0</v>
      </c>
      <c r="G21" s="91">
        <v>0</v>
      </c>
      <c r="H21" s="91">
        <v>0</v>
      </c>
      <c r="I21" s="91">
        <v>0</v>
      </c>
      <c r="J21" s="91">
        <v>0</v>
      </c>
      <c r="K21" s="91">
        <v>0</v>
      </c>
      <c r="L21" s="91">
        <f t="shared" si="3"/>
        <v>0</v>
      </c>
    </row>
    <row r="22" spans="1:12" ht="26.4" customHeight="1" x14ac:dyDescent="0.25">
      <c r="A22" s="181">
        <v>3</v>
      </c>
      <c r="D22" s="217" t="s">
        <v>916</v>
      </c>
      <c r="E22" s="272" t="s">
        <v>917</v>
      </c>
      <c r="F22" s="91">
        <v>0</v>
      </c>
      <c r="G22" s="91">
        <v>0</v>
      </c>
      <c r="H22" s="91">
        <v>0</v>
      </c>
      <c r="I22" s="91">
        <v>0</v>
      </c>
      <c r="J22" s="91">
        <v>0</v>
      </c>
      <c r="K22" s="91">
        <v>0</v>
      </c>
      <c r="L22" s="91">
        <f t="shared" si="3"/>
        <v>0</v>
      </c>
    </row>
    <row r="23" spans="1:12" ht="12" customHeight="1" x14ac:dyDescent="0.25">
      <c r="A23" s="181">
        <v>3</v>
      </c>
      <c r="D23" s="217" t="s">
        <v>918</v>
      </c>
      <c r="E23" s="272" t="s">
        <v>919</v>
      </c>
      <c r="F23" s="91">
        <v>0</v>
      </c>
      <c r="G23" s="91">
        <v>0</v>
      </c>
      <c r="H23" s="91">
        <v>0</v>
      </c>
      <c r="I23" s="91">
        <v>0</v>
      </c>
      <c r="J23" s="91">
        <v>0</v>
      </c>
      <c r="K23" s="91">
        <v>0</v>
      </c>
      <c r="L23" s="91">
        <f t="shared" si="3"/>
        <v>0</v>
      </c>
    </row>
    <row r="24" spans="1:12" ht="22.8" x14ac:dyDescent="0.25">
      <c r="A24" s="181">
        <v>3</v>
      </c>
      <c r="D24" s="177" t="s">
        <v>920</v>
      </c>
      <c r="E24" s="272" t="s">
        <v>921</v>
      </c>
      <c r="F24" s="91">
        <v>0</v>
      </c>
      <c r="G24" s="91">
        <v>0</v>
      </c>
      <c r="H24" s="91">
        <v>0</v>
      </c>
      <c r="I24" s="91">
        <v>0</v>
      </c>
      <c r="J24" s="91">
        <v>0</v>
      </c>
      <c r="K24" s="91">
        <v>0</v>
      </c>
      <c r="L24" s="91">
        <f t="shared" si="3"/>
        <v>0</v>
      </c>
    </row>
    <row r="25" spans="1:12" ht="12" customHeight="1" x14ac:dyDescent="0.25">
      <c r="A25" s="181">
        <v>3</v>
      </c>
      <c r="D25" s="217" t="s">
        <v>916</v>
      </c>
      <c r="E25" s="272" t="s">
        <v>922</v>
      </c>
      <c r="F25" s="91">
        <v>0</v>
      </c>
      <c r="G25" s="91">
        <v>0</v>
      </c>
      <c r="H25" s="91">
        <v>0</v>
      </c>
      <c r="I25" s="91">
        <v>0</v>
      </c>
      <c r="J25" s="91">
        <v>0</v>
      </c>
      <c r="K25" s="91">
        <v>0</v>
      </c>
      <c r="L25" s="91">
        <f t="shared" si="3"/>
        <v>0</v>
      </c>
    </row>
    <row r="26" spans="1:12" ht="22.8" x14ac:dyDescent="0.25">
      <c r="A26" s="181">
        <v>3</v>
      </c>
      <c r="D26" s="177" t="s">
        <v>923</v>
      </c>
      <c r="E26" s="272" t="s">
        <v>924</v>
      </c>
      <c r="F26" s="91">
        <v>0</v>
      </c>
      <c r="G26" s="91">
        <v>0</v>
      </c>
      <c r="H26" s="91">
        <v>0</v>
      </c>
      <c r="I26" s="91">
        <v>0</v>
      </c>
      <c r="J26" s="91">
        <v>0</v>
      </c>
      <c r="K26" s="91">
        <v>0</v>
      </c>
      <c r="L26" s="91">
        <f t="shared" si="3"/>
        <v>0</v>
      </c>
    </row>
    <row r="27" spans="1:12" ht="12" customHeight="1" x14ac:dyDescent="0.25">
      <c r="A27" s="181">
        <v>3</v>
      </c>
      <c r="D27" s="217" t="s">
        <v>925</v>
      </c>
      <c r="E27" s="272" t="s">
        <v>926</v>
      </c>
      <c r="F27" s="91">
        <v>0</v>
      </c>
      <c r="G27" s="91">
        <v>0</v>
      </c>
      <c r="H27" s="91">
        <v>0</v>
      </c>
      <c r="I27" s="91">
        <v>0</v>
      </c>
      <c r="J27" s="91">
        <v>0</v>
      </c>
      <c r="K27" s="91">
        <v>0</v>
      </c>
      <c r="L27" s="91">
        <f t="shared" si="3"/>
        <v>0</v>
      </c>
    </row>
    <row r="28" spans="1:12" ht="22.8" x14ac:dyDescent="0.25">
      <c r="A28" s="181">
        <v>3</v>
      </c>
      <c r="D28" s="177" t="s">
        <v>927</v>
      </c>
      <c r="E28" s="272" t="s">
        <v>257</v>
      </c>
      <c r="F28" s="91">
        <v>0</v>
      </c>
      <c r="G28" s="91">
        <v>0</v>
      </c>
      <c r="H28" s="91">
        <v>0</v>
      </c>
      <c r="I28" s="91">
        <v>0</v>
      </c>
      <c r="J28" s="91">
        <v>0</v>
      </c>
      <c r="K28" s="91">
        <v>0</v>
      </c>
      <c r="L28" s="91">
        <f t="shared" si="3"/>
        <v>0</v>
      </c>
    </row>
    <row r="29" spans="1:12" ht="12" customHeight="1" x14ac:dyDescent="0.25">
      <c r="A29" s="181">
        <v>3</v>
      </c>
      <c r="D29" s="217" t="s">
        <v>928</v>
      </c>
      <c r="E29" s="272" t="s">
        <v>929</v>
      </c>
      <c r="F29" s="91">
        <v>0</v>
      </c>
      <c r="G29" s="91">
        <v>0</v>
      </c>
      <c r="H29" s="91">
        <v>0</v>
      </c>
      <c r="I29" s="91">
        <v>0</v>
      </c>
      <c r="J29" s="91">
        <v>0</v>
      </c>
      <c r="K29" s="91">
        <v>0</v>
      </c>
      <c r="L29" s="91">
        <f t="shared" si="3"/>
        <v>0</v>
      </c>
    </row>
    <row r="30" spans="1:12" ht="10.95" customHeight="1" x14ac:dyDescent="0.25">
      <c r="A30" s="181">
        <v>3</v>
      </c>
      <c r="D30" s="928" t="s">
        <v>930</v>
      </c>
      <c r="E30" s="272" t="s">
        <v>931</v>
      </c>
      <c r="F30" s="91"/>
      <c r="G30" s="91"/>
      <c r="H30" s="91"/>
      <c r="I30" s="91"/>
      <c r="J30" s="91"/>
      <c r="K30" s="91"/>
      <c r="L30" s="91">
        <f t="shared" si="3"/>
        <v>0</v>
      </c>
    </row>
    <row r="31" spans="1:12" ht="12" customHeight="1" x14ac:dyDescent="0.25">
      <c r="A31" s="181">
        <v>3</v>
      </c>
      <c r="D31" s="928"/>
      <c r="E31" s="428" t="s">
        <v>892</v>
      </c>
      <c r="F31" s="91">
        <v>0</v>
      </c>
      <c r="G31" s="91">
        <v>0</v>
      </c>
      <c r="H31" s="91">
        <v>0</v>
      </c>
      <c r="I31" s="91">
        <v>0</v>
      </c>
      <c r="J31" s="91">
        <v>0</v>
      </c>
      <c r="K31" s="91">
        <v>0</v>
      </c>
      <c r="L31" s="91">
        <f t="shared" si="3"/>
        <v>0</v>
      </c>
    </row>
    <row r="32" spans="1:12" ht="12" customHeight="1" x14ac:dyDescent="0.25">
      <c r="A32" s="181">
        <v>3</v>
      </c>
      <c r="D32" s="217" t="s">
        <v>916</v>
      </c>
      <c r="E32" s="272" t="s">
        <v>932</v>
      </c>
      <c r="F32" s="91"/>
      <c r="G32" s="91"/>
      <c r="H32" s="91"/>
      <c r="I32" s="91"/>
      <c r="J32" s="91"/>
      <c r="K32" s="91"/>
      <c r="L32" s="91">
        <f t="shared" si="3"/>
        <v>0</v>
      </c>
    </row>
    <row r="33" spans="1:12" ht="12" customHeight="1" x14ac:dyDescent="0.25">
      <c r="A33" s="181">
        <v>3</v>
      </c>
      <c r="D33" s="217" t="s">
        <v>933</v>
      </c>
      <c r="E33" s="272" t="s">
        <v>934</v>
      </c>
      <c r="F33" s="91"/>
      <c r="G33" s="91"/>
      <c r="H33" s="91"/>
      <c r="I33" s="91"/>
      <c r="J33" s="91"/>
      <c r="K33" s="91"/>
      <c r="L33" s="91">
        <f t="shared" si="3"/>
        <v>0</v>
      </c>
    </row>
    <row r="34" spans="1:12" ht="12" customHeight="1" x14ac:dyDescent="0.25">
      <c r="A34" s="181">
        <v>3</v>
      </c>
      <c r="D34" s="217"/>
      <c r="E34" s="428" t="s">
        <v>935</v>
      </c>
      <c r="F34" s="91">
        <v>0</v>
      </c>
      <c r="G34" s="91">
        <v>0</v>
      </c>
      <c r="H34" s="91">
        <v>0</v>
      </c>
      <c r="I34" s="91">
        <v>0</v>
      </c>
      <c r="J34" s="91">
        <v>0</v>
      </c>
      <c r="K34" s="91">
        <v>0</v>
      </c>
      <c r="L34" s="91">
        <f t="shared" si="3"/>
        <v>0</v>
      </c>
    </row>
    <row r="35" spans="1:12" ht="12" customHeight="1" x14ac:dyDescent="0.25">
      <c r="A35" s="181">
        <v>3</v>
      </c>
      <c r="E35" s="488" t="s">
        <v>408</v>
      </c>
      <c r="F35" s="91">
        <v>0</v>
      </c>
      <c r="G35" s="91">
        <v>0</v>
      </c>
      <c r="H35" s="91">
        <v>0</v>
      </c>
      <c r="I35" s="91">
        <v>0</v>
      </c>
      <c r="J35" s="91">
        <v>0</v>
      </c>
      <c r="K35" s="91">
        <v>0</v>
      </c>
      <c r="L35" s="91">
        <f t="shared" si="3"/>
        <v>0</v>
      </c>
    </row>
    <row r="36" spans="1:12" ht="13.2" customHeight="1" x14ac:dyDescent="0.25">
      <c r="A36" s="181">
        <v>3</v>
      </c>
      <c r="E36" s="489" t="str">
        <f>"Total as at 30 June "&amp;Contents!F3</f>
        <v>Total as at 30 June 20X2</v>
      </c>
      <c r="F36" s="95">
        <f t="shared" ref="F36:L36" si="4">SUM(F14:F35)</f>
        <v>0</v>
      </c>
      <c r="G36" s="95">
        <f t="shared" si="4"/>
        <v>0</v>
      </c>
      <c r="H36" s="95">
        <f t="shared" si="4"/>
        <v>0</v>
      </c>
      <c r="I36" s="95">
        <f t="shared" si="4"/>
        <v>0</v>
      </c>
      <c r="J36" s="95">
        <f t="shared" si="4"/>
        <v>0</v>
      </c>
      <c r="K36" s="95">
        <f t="shared" si="4"/>
        <v>0</v>
      </c>
      <c r="L36" s="95">
        <f t="shared" si="4"/>
        <v>0</v>
      </c>
    </row>
    <row r="37" spans="1:12" ht="6.6" hidden="1" customHeight="1" x14ac:dyDescent="0.25">
      <c r="A37" s="181">
        <v>3</v>
      </c>
      <c r="E37" s="490"/>
      <c r="F37" s="91"/>
      <c r="G37" s="91"/>
      <c r="H37" s="91"/>
      <c r="I37" s="91"/>
      <c r="J37" s="91"/>
      <c r="K37" s="91"/>
      <c r="L37" s="91"/>
    </row>
    <row r="38" spans="1:12" ht="39.6" customHeight="1" x14ac:dyDescent="0.25">
      <c r="A38" s="181">
        <v>3</v>
      </c>
      <c r="D38" s="177"/>
      <c r="E38" s="482"/>
      <c r="F38" s="483" t="s">
        <v>319</v>
      </c>
      <c r="G38" s="483" t="s">
        <v>320</v>
      </c>
      <c r="H38" s="483" t="s">
        <v>1149</v>
      </c>
      <c r="I38" s="483" t="s">
        <v>322</v>
      </c>
      <c r="J38" s="483" t="s">
        <v>1150</v>
      </c>
      <c r="K38" s="484" t="s">
        <v>900</v>
      </c>
      <c r="L38" s="484" t="s">
        <v>837</v>
      </c>
    </row>
    <row r="39" spans="1:12" x14ac:dyDescent="0.25">
      <c r="A39" s="181">
        <v>3</v>
      </c>
      <c r="E39" s="485"/>
      <c r="F39" s="486" t="s">
        <v>309</v>
      </c>
      <c r="G39" s="486" t="s">
        <v>309</v>
      </c>
      <c r="H39" s="486" t="s">
        <v>309</v>
      </c>
      <c r="I39" s="486" t="s">
        <v>309</v>
      </c>
      <c r="J39" s="486" t="s">
        <v>309</v>
      </c>
      <c r="K39" s="487" t="s">
        <v>309</v>
      </c>
      <c r="L39" s="487" t="s">
        <v>309</v>
      </c>
    </row>
    <row r="40" spans="1:12" ht="13.2" customHeight="1" x14ac:dyDescent="0.25">
      <c r="A40" s="181">
        <v>1</v>
      </c>
      <c r="E40" s="258" t="str">
        <f>"Total as at 30 June "&amp;Contents!F3&amp;" represented by"</f>
        <v>Total as at 30 June 20X2 represented by</v>
      </c>
      <c r="F40" s="91"/>
      <c r="G40" s="91"/>
      <c r="H40" s="91"/>
      <c r="I40" s="91"/>
      <c r="J40" s="91"/>
      <c r="K40" s="91"/>
      <c r="L40" s="91"/>
    </row>
    <row r="41" spans="1:12" x14ac:dyDescent="0.25">
      <c r="A41" s="181">
        <v>3</v>
      </c>
      <c r="D41" s="184" t="s">
        <v>901</v>
      </c>
      <c r="E41" s="280" t="s">
        <v>902</v>
      </c>
      <c r="F41" s="91">
        <v>0</v>
      </c>
      <c r="G41" s="91">
        <v>0</v>
      </c>
      <c r="H41" s="91">
        <v>0</v>
      </c>
      <c r="I41" s="91">
        <v>0</v>
      </c>
      <c r="J41" s="91">
        <v>0</v>
      </c>
      <c r="K41" s="91">
        <v>0</v>
      </c>
      <c r="L41" s="91">
        <f>SUM(F41:K41)</f>
        <v>0</v>
      </c>
    </row>
    <row r="42" spans="1:12" x14ac:dyDescent="0.25">
      <c r="A42" s="181">
        <v>3</v>
      </c>
      <c r="D42" s="184" t="s">
        <v>901</v>
      </c>
      <c r="E42" s="280" t="s">
        <v>903</v>
      </c>
      <c r="F42" s="91">
        <v>0</v>
      </c>
      <c r="G42" s="91">
        <v>0</v>
      </c>
      <c r="H42" s="91">
        <v>0</v>
      </c>
      <c r="I42" s="91">
        <v>0</v>
      </c>
      <c r="J42" s="91">
        <v>0</v>
      </c>
      <c r="K42" s="91">
        <v>0</v>
      </c>
      <c r="L42" s="91">
        <f>SUM(F42:K42)</f>
        <v>0</v>
      </c>
    </row>
    <row r="43" spans="1:12" x14ac:dyDescent="0.25">
      <c r="A43" s="181">
        <v>1</v>
      </c>
      <c r="E43" s="491" t="str">
        <f>"Total as at 30 June "&amp;Contents!F3</f>
        <v>Total as at 30 June 20X2</v>
      </c>
      <c r="F43" s="95">
        <f t="shared" ref="F43:L43" si="5">SUM(F40:F42)</f>
        <v>0</v>
      </c>
      <c r="G43" s="95">
        <f t="shared" si="5"/>
        <v>0</v>
      </c>
      <c r="H43" s="95">
        <f t="shared" si="5"/>
        <v>0</v>
      </c>
      <c r="I43" s="95">
        <f t="shared" si="5"/>
        <v>0</v>
      </c>
      <c r="J43" s="95">
        <f t="shared" si="5"/>
        <v>0</v>
      </c>
      <c r="K43" s="95">
        <f t="shared" si="5"/>
        <v>0</v>
      </c>
      <c r="L43" s="95">
        <f t="shared" si="5"/>
        <v>0</v>
      </c>
    </row>
    <row r="44" spans="1:12" ht="4.95" customHeight="1" x14ac:dyDescent="0.25">
      <c r="A44" s="181">
        <v>3</v>
      </c>
      <c r="E44" s="490"/>
      <c r="F44" s="91"/>
      <c r="G44" s="91"/>
      <c r="H44" s="91"/>
      <c r="I44" s="91"/>
      <c r="J44" s="91"/>
      <c r="K44" s="91"/>
      <c r="L44" s="91"/>
    </row>
    <row r="45" spans="1:12" x14ac:dyDescent="0.25">
      <c r="A45" s="181">
        <v>3</v>
      </c>
      <c r="D45" s="184" t="s">
        <v>936</v>
      </c>
      <c r="E45" s="492" t="s">
        <v>937</v>
      </c>
      <c r="F45" s="95">
        <v>0</v>
      </c>
      <c r="G45" s="95">
        <v>0</v>
      </c>
      <c r="H45" s="95">
        <v>0</v>
      </c>
      <c r="I45" s="95">
        <v>0</v>
      </c>
      <c r="J45" s="95">
        <v>0</v>
      </c>
      <c r="K45" s="95">
        <v>0</v>
      </c>
      <c r="L45" s="95">
        <f>SUM(F45:K45)</f>
        <v>0</v>
      </c>
    </row>
    <row r="46" spans="1:12" ht="4.95" customHeight="1" x14ac:dyDescent="0.25">
      <c r="A46" s="181">
        <v>3</v>
      </c>
      <c r="E46" s="490"/>
      <c r="F46" s="91"/>
      <c r="G46" s="91"/>
      <c r="H46" s="91"/>
      <c r="I46" s="91"/>
      <c r="J46" s="91"/>
      <c r="K46" s="91"/>
      <c r="L46" s="91"/>
    </row>
    <row r="47" spans="1:12" x14ac:dyDescent="0.25">
      <c r="A47" s="181">
        <v>3</v>
      </c>
      <c r="D47" s="361" t="s">
        <v>938</v>
      </c>
      <c r="E47" s="492" t="s">
        <v>939</v>
      </c>
      <c r="F47" s="95">
        <v>0</v>
      </c>
      <c r="G47" s="95">
        <v>0</v>
      </c>
      <c r="H47" s="95">
        <v>0</v>
      </c>
      <c r="I47" s="95">
        <v>0</v>
      </c>
      <c r="J47" s="95">
        <v>0</v>
      </c>
      <c r="K47" s="95">
        <v>0</v>
      </c>
      <c r="L47" s="95">
        <f>SUM(F47:K47)</f>
        <v>0</v>
      </c>
    </row>
    <row r="48" spans="1:12" ht="4.95" customHeight="1" x14ac:dyDescent="0.25">
      <c r="E48" s="280"/>
      <c r="F48" s="91"/>
      <c r="G48" s="91"/>
      <c r="H48" s="91"/>
      <c r="I48" s="91"/>
      <c r="J48" s="91"/>
      <c r="K48" s="91"/>
      <c r="L48" s="91"/>
    </row>
    <row r="49" spans="1:19" ht="15" customHeight="1" x14ac:dyDescent="0.25">
      <c r="A49" s="181">
        <v>3</v>
      </c>
      <c r="D49" s="364"/>
      <c r="E49" s="1024" t="s">
        <v>940</v>
      </c>
      <c r="F49" s="1024"/>
      <c r="G49" s="1024"/>
      <c r="H49" s="1024"/>
      <c r="I49" s="1024"/>
      <c r="J49" s="1024"/>
      <c r="K49" s="1024"/>
      <c r="L49" s="1024"/>
    </row>
    <row r="50" spans="1:19" ht="15" customHeight="1" x14ac:dyDescent="0.25">
      <c r="A50" s="181">
        <v>3</v>
      </c>
      <c r="D50" s="364"/>
      <c r="E50" s="1024" t="s">
        <v>941</v>
      </c>
      <c r="F50" s="1024"/>
      <c r="G50" s="1024"/>
      <c r="H50" s="1024"/>
      <c r="I50" s="1024"/>
      <c r="J50" s="1024"/>
      <c r="K50" s="1024"/>
      <c r="L50" s="1024"/>
    </row>
    <row r="51" spans="1:19" s="493" customFormat="1" ht="15" customHeight="1" x14ac:dyDescent="0.25">
      <c r="A51" s="181">
        <v>3</v>
      </c>
      <c r="C51" s="494"/>
      <c r="D51" s="184"/>
      <c r="E51" s="1024" t="s">
        <v>942</v>
      </c>
      <c r="F51" s="1024"/>
      <c r="G51" s="1024"/>
      <c r="H51" s="1024"/>
      <c r="I51" s="1024"/>
      <c r="J51" s="1024"/>
      <c r="K51" s="1024"/>
      <c r="L51" s="1024"/>
    </row>
    <row r="52" spans="1:19" ht="15" customHeight="1" x14ac:dyDescent="0.25">
      <c r="A52" s="181">
        <v>3</v>
      </c>
      <c r="D52" s="183"/>
      <c r="E52" s="1024" t="s">
        <v>943</v>
      </c>
      <c r="F52" s="1024"/>
      <c r="G52" s="1024"/>
      <c r="H52" s="1024"/>
      <c r="I52" s="1024"/>
      <c r="J52" s="1024"/>
      <c r="K52" s="1024"/>
      <c r="L52" s="1024"/>
    </row>
    <row r="53" spans="1:19" ht="6.6" hidden="1" customHeight="1" x14ac:dyDescent="0.25">
      <c r="A53" s="181">
        <v>3</v>
      </c>
      <c r="E53" s="276"/>
      <c r="F53" s="276"/>
      <c r="G53" s="276"/>
      <c r="H53" s="272"/>
      <c r="I53" s="272"/>
      <c r="J53" s="272"/>
      <c r="K53" s="272"/>
      <c r="L53" s="272"/>
    </row>
    <row r="54" spans="1:19" ht="13.95" customHeight="1" x14ac:dyDescent="0.25">
      <c r="A54" s="181">
        <v>1</v>
      </c>
      <c r="E54" s="990" t="s">
        <v>1153</v>
      </c>
      <c r="F54" s="990"/>
      <c r="G54" s="990"/>
      <c r="H54" s="986"/>
      <c r="I54" s="986"/>
      <c r="J54" s="986"/>
      <c r="K54" s="986"/>
      <c r="L54" s="986"/>
    </row>
    <row r="55" spans="1:19" ht="6.6" customHeight="1" x14ac:dyDescent="0.25">
      <c r="A55" s="181">
        <v>1</v>
      </c>
      <c r="B55" s="181" t="s">
        <v>250</v>
      </c>
      <c r="C55" s="182">
        <v>84</v>
      </c>
      <c r="E55" s="276"/>
      <c r="F55" s="276"/>
      <c r="G55" s="276"/>
      <c r="H55" s="272"/>
      <c r="I55" s="272"/>
      <c r="J55" s="272"/>
      <c r="K55" s="272"/>
      <c r="L55" s="272"/>
    </row>
    <row r="56" spans="1:19" x14ac:dyDescent="0.25">
      <c r="A56" s="181">
        <v>1</v>
      </c>
      <c r="D56" s="184" t="s">
        <v>945</v>
      </c>
      <c r="E56" s="1026" t="s">
        <v>946</v>
      </c>
      <c r="F56" s="1026"/>
      <c r="G56" s="1026"/>
      <c r="H56" s="272"/>
      <c r="I56" s="272"/>
      <c r="J56" s="272"/>
      <c r="K56" s="272"/>
      <c r="L56" s="272"/>
    </row>
    <row r="57" spans="1:19" ht="6.6" customHeight="1" x14ac:dyDescent="0.25">
      <c r="A57" s="181">
        <v>1</v>
      </c>
      <c r="E57" s="280"/>
      <c r="F57" s="495"/>
      <c r="G57" s="495"/>
      <c r="H57" s="272"/>
      <c r="I57" s="272"/>
      <c r="J57" s="272"/>
      <c r="K57" s="272"/>
      <c r="L57" s="272"/>
    </row>
    <row r="58" spans="1:19" ht="12" customHeight="1" x14ac:dyDescent="0.25">
      <c r="A58" s="181">
        <v>1</v>
      </c>
      <c r="D58" s="184" t="s">
        <v>947</v>
      </c>
      <c r="E58" s="1026" t="s">
        <v>948</v>
      </c>
      <c r="F58" s="1026"/>
      <c r="G58" s="1026"/>
      <c r="H58" s="272"/>
      <c r="I58" s="272"/>
      <c r="J58" s="272"/>
      <c r="K58" s="272"/>
      <c r="L58" s="272"/>
    </row>
    <row r="59" spans="1:19" ht="6.6" customHeight="1" x14ac:dyDescent="0.25">
      <c r="A59" s="181">
        <v>1</v>
      </c>
      <c r="E59" s="280"/>
      <c r="F59" s="495"/>
      <c r="G59" s="495"/>
      <c r="H59" s="272"/>
      <c r="I59" s="272"/>
      <c r="J59" s="272"/>
      <c r="K59" s="272"/>
      <c r="L59" s="272"/>
      <c r="S59" s="456"/>
    </row>
    <row r="60" spans="1:19" ht="12" customHeight="1" x14ac:dyDescent="0.25">
      <c r="A60" s="181">
        <v>1</v>
      </c>
      <c r="E60" s="248" t="s">
        <v>949</v>
      </c>
      <c r="F60" s="255"/>
      <c r="G60" s="255"/>
      <c r="H60" s="272"/>
      <c r="I60" s="272"/>
      <c r="J60" s="272"/>
      <c r="K60" s="272"/>
      <c r="L60" s="272"/>
    </row>
    <row r="61" spans="1:19" ht="6.6" customHeight="1" x14ac:dyDescent="0.25">
      <c r="A61" s="181">
        <v>1</v>
      </c>
      <c r="E61" s="272"/>
      <c r="F61" s="272"/>
      <c r="G61" s="272"/>
      <c r="H61" s="272"/>
      <c r="I61" s="272"/>
      <c r="J61" s="272"/>
      <c r="K61" s="272"/>
      <c r="L61" s="272"/>
    </row>
    <row r="62" spans="1:19" ht="6.6" customHeight="1" x14ac:dyDescent="0.25">
      <c r="A62" s="181">
        <v>1</v>
      </c>
      <c r="E62" s="276"/>
      <c r="F62" s="276"/>
      <c r="G62" s="276"/>
      <c r="H62" s="272"/>
      <c r="I62" s="248"/>
      <c r="J62" s="248"/>
      <c r="K62" s="248"/>
      <c r="L62" s="248"/>
    </row>
    <row r="63" spans="1:19" ht="12" customHeight="1" x14ac:dyDescent="0.25">
      <c r="A63" s="181">
        <v>1</v>
      </c>
      <c r="D63" s="184" t="s">
        <v>950</v>
      </c>
      <c r="E63" s="496" t="s">
        <v>951</v>
      </c>
      <c r="F63" s="276"/>
      <c r="G63" s="276"/>
      <c r="H63" s="272"/>
      <c r="I63" s="248"/>
      <c r="J63" s="248"/>
      <c r="K63" s="248"/>
      <c r="L63" s="248"/>
    </row>
    <row r="64" spans="1:19" ht="23.4" customHeight="1" x14ac:dyDescent="0.25">
      <c r="A64" s="181">
        <v>1</v>
      </c>
      <c r="E64" s="990" t="s">
        <v>952</v>
      </c>
      <c r="F64" s="990"/>
      <c r="G64" s="990"/>
      <c r="H64" s="990"/>
      <c r="I64" s="990"/>
      <c r="J64" s="990"/>
      <c r="K64" s="990"/>
      <c r="L64" s="990"/>
    </row>
    <row r="65" spans="1:12" ht="6.6" customHeight="1" x14ac:dyDescent="0.25">
      <c r="A65" s="181">
        <v>1</v>
      </c>
      <c r="E65" s="248"/>
      <c r="F65" s="255"/>
      <c r="G65" s="255"/>
      <c r="H65" s="272"/>
      <c r="I65" s="248"/>
      <c r="J65" s="248"/>
      <c r="K65" s="248"/>
      <c r="L65" s="248"/>
    </row>
    <row r="66" spans="1:12" ht="12" customHeight="1" x14ac:dyDescent="0.25">
      <c r="A66" s="181">
        <v>1</v>
      </c>
      <c r="D66" s="184" t="s">
        <v>953</v>
      </c>
      <c r="E66" s="88" t="s">
        <v>954</v>
      </c>
      <c r="F66" s="98"/>
      <c r="G66" s="104"/>
      <c r="H66" s="255"/>
      <c r="I66" s="248"/>
      <c r="J66" s="248"/>
      <c r="K66" s="248"/>
      <c r="L66" s="248"/>
    </row>
    <row r="67" spans="1:12" ht="12" customHeight="1" x14ac:dyDescent="0.25">
      <c r="A67" s="181">
        <v>1</v>
      </c>
      <c r="E67" s="1025" t="s">
        <v>955</v>
      </c>
      <c r="F67" s="1025"/>
      <c r="G67" s="1025"/>
      <c r="H67" s="1025"/>
      <c r="I67" s="1025"/>
      <c r="J67" s="1025"/>
      <c r="K67" s="1025"/>
      <c r="L67" s="1025"/>
    </row>
    <row r="68" spans="1:12" ht="6.6" customHeight="1" x14ac:dyDescent="0.25">
      <c r="A68" s="181">
        <v>1</v>
      </c>
      <c r="E68" s="497"/>
      <c r="F68" s="497"/>
      <c r="G68" s="497"/>
      <c r="H68" s="497"/>
      <c r="I68" s="497"/>
      <c r="J68" s="497"/>
      <c r="K68" s="497"/>
      <c r="L68" s="497"/>
    </row>
    <row r="69" spans="1:12" ht="12" customHeight="1" x14ac:dyDescent="0.25">
      <c r="A69" s="181">
        <v>1</v>
      </c>
      <c r="E69" s="498" t="s">
        <v>1154</v>
      </c>
      <c r="F69" s="497"/>
      <c r="G69" s="497"/>
      <c r="H69" s="497"/>
      <c r="I69" s="497"/>
      <c r="J69" s="497"/>
      <c r="K69" s="497"/>
      <c r="L69" s="497"/>
    </row>
    <row r="70" spans="1:12" ht="6.6" customHeight="1" x14ac:dyDescent="0.25">
      <c r="A70" s="181">
        <v>1</v>
      </c>
      <c r="E70" s="497"/>
      <c r="F70" s="497"/>
      <c r="G70" s="497"/>
      <c r="H70" s="497"/>
      <c r="I70" s="497"/>
      <c r="J70" s="497"/>
      <c r="K70" s="497"/>
      <c r="L70" s="497"/>
    </row>
    <row r="71" spans="1:12" ht="12" customHeight="1" x14ac:dyDescent="0.25">
      <c r="A71" s="181">
        <v>1</v>
      </c>
      <c r="E71" s="287" t="s">
        <v>957</v>
      </c>
      <c r="F71" s="256"/>
      <c r="G71" s="256"/>
      <c r="H71" s="256"/>
      <c r="I71" s="256"/>
      <c r="J71" s="256"/>
      <c r="K71" s="256"/>
      <c r="L71" s="256"/>
    </row>
    <row r="72" spans="1:12" ht="37.200000000000003" customHeight="1" x14ac:dyDescent="0.25">
      <c r="A72" s="181">
        <v>1</v>
      </c>
      <c r="D72" s="177" t="s">
        <v>897</v>
      </c>
      <c r="E72" s="433"/>
      <c r="F72" s="499" t="s">
        <v>319</v>
      </c>
      <c r="G72" s="499" t="s">
        <v>320</v>
      </c>
      <c r="H72" s="483" t="s">
        <v>1149</v>
      </c>
      <c r="I72" s="483" t="s">
        <v>322</v>
      </c>
      <c r="J72" s="483" t="s">
        <v>1150</v>
      </c>
      <c r="K72" s="499" t="s">
        <v>900</v>
      </c>
      <c r="L72" s="499" t="s">
        <v>837</v>
      </c>
    </row>
    <row r="73" spans="1:12" ht="12" customHeight="1" x14ac:dyDescent="0.25">
      <c r="A73" s="181">
        <v>1</v>
      </c>
      <c r="E73" s="435"/>
      <c r="F73" s="500" t="s">
        <v>309</v>
      </c>
      <c r="G73" s="500" t="s">
        <v>309</v>
      </c>
      <c r="H73" s="500" t="s">
        <v>309</v>
      </c>
      <c r="I73" s="500" t="s">
        <v>309</v>
      </c>
      <c r="J73" s="500" t="s">
        <v>309</v>
      </c>
      <c r="K73" s="500" t="s">
        <v>309</v>
      </c>
      <c r="L73" s="500" t="s">
        <v>309</v>
      </c>
    </row>
    <row r="74" spans="1:12" ht="12" customHeight="1" x14ac:dyDescent="0.25">
      <c r="A74" s="181">
        <v>1</v>
      </c>
      <c r="E74" s="247" t="str">
        <f>"As at 1 July "&amp;Contents!F4</f>
        <v>As at 1 July 20X1</v>
      </c>
      <c r="F74" s="91"/>
      <c r="G74" s="91"/>
      <c r="H74" s="91"/>
      <c r="I74" s="91"/>
      <c r="J74" s="91"/>
      <c r="K74" s="91"/>
      <c r="L74" s="91"/>
    </row>
    <row r="75" spans="1:12" ht="12" customHeight="1" x14ac:dyDescent="0.25">
      <c r="A75" s="181">
        <v>1</v>
      </c>
      <c r="D75" s="1004" t="s">
        <v>901</v>
      </c>
      <c r="E75" s="280" t="s">
        <v>902</v>
      </c>
      <c r="F75" s="91">
        <f t="shared" ref="F75:H76" si="6">F196</f>
        <v>0</v>
      </c>
      <c r="G75" s="91">
        <f t="shared" si="6"/>
        <v>0</v>
      </c>
      <c r="H75" s="91">
        <f t="shared" si="6"/>
        <v>0</v>
      </c>
      <c r="I75" s="91">
        <f>K196</f>
        <v>0</v>
      </c>
      <c r="J75" s="91">
        <f>I196</f>
        <v>0</v>
      </c>
      <c r="K75" s="91">
        <f>J196</f>
        <v>0</v>
      </c>
      <c r="L75" s="91">
        <f>L196</f>
        <v>0</v>
      </c>
    </row>
    <row r="76" spans="1:12" ht="12" customHeight="1" x14ac:dyDescent="0.25">
      <c r="A76" s="181">
        <v>1</v>
      </c>
      <c r="D76" s="1004"/>
      <c r="E76" s="248" t="s">
        <v>903</v>
      </c>
      <c r="F76" s="91">
        <f t="shared" si="6"/>
        <v>0</v>
      </c>
      <c r="G76" s="91">
        <f t="shared" si="6"/>
        <v>0</v>
      </c>
      <c r="H76" s="91">
        <f t="shared" si="6"/>
        <v>0</v>
      </c>
      <c r="I76" s="91">
        <f>K197</f>
        <v>0</v>
      </c>
      <c r="J76" s="91">
        <f>I197</f>
        <v>0</v>
      </c>
      <c r="K76" s="91">
        <f>J197</f>
        <v>0</v>
      </c>
      <c r="L76" s="91">
        <f>L197</f>
        <v>0</v>
      </c>
    </row>
    <row r="77" spans="1:12" ht="12" customHeight="1" x14ac:dyDescent="0.25">
      <c r="A77" s="181">
        <v>1</v>
      </c>
      <c r="D77" s="217"/>
      <c r="E77" s="438" t="str">
        <f>"Total as at 1 July "&amp;Contents!F4</f>
        <v>Total as at 1 July 20X1</v>
      </c>
      <c r="F77" s="95">
        <f t="shared" ref="F77:L77" si="7">SUM(F75:F76)</f>
        <v>0</v>
      </c>
      <c r="G77" s="95">
        <f t="shared" si="7"/>
        <v>0</v>
      </c>
      <c r="H77" s="95">
        <f t="shared" si="7"/>
        <v>0</v>
      </c>
      <c r="I77" s="95">
        <f t="shared" si="7"/>
        <v>0</v>
      </c>
      <c r="J77" s="95">
        <f t="shared" si="7"/>
        <v>0</v>
      </c>
      <c r="K77" s="95">
        <f t="shared" si="7"/>
        <v>0</v>
      </c>
      <c r="L77" s="95">
        <f t="shared" si="7"/>
        <v>0</v>
      </c>
    </row>
    <row r="78" spans="1:12" ht="12" customHeight="1" x14ac:dyDescent="0.25">
      <c r="A78" s="181">
        <v>1</v>
      </c>
      <c r="D78" s="928" t="s">
        <v>1152</v>
      </c>
      <c r="E78" s="471" t="s">
        <v>906</v>
      </c>
      <c r="F78" s="91"/>
      <c r="G78" s="91"/>
      <c r="H78" s="91"/>
      <c r="I78" s="91"/>
      <c r="J78" s="91"/>
      <c r="K78" s="91"/>
      <c r="L78" s="91"/>
    </row>
    <row r="79" spans="1:12" ht="12" customHeight="1" x14ac:dyDescent="0.25">
      <c r="A79" s="181">
        <v>1</v>
      </c>
      <c r="D79" s="928"/>
      <c r="E79" s="488" t="s">
        <v>907</v>
      </c>
      <c r="F79" s="91">
        <v>0</v>
      </c>
      <c r="G79" s="91">
        <v>0</v>
      </c>
      <c r="H79" s="91">
        <v>0</v>
      </c>
      <c r="I79" s="91">
        <v>0</v>
      </c>
      <c r="J79" s="91">
        <v>0</v>
      </c>
      <c r="K79" s="91">
        <v>0</v>
      </c>
      <c r="L79" s="91">
        <f t="shared" ref="L79:L94" si="8">SUM(F79:K79)</f>
        <v>0</v>
      </c>
    </row>
    <row r="80" spans="1:12" ht="12" customHeight="1" x14ac:dyDescent="0.25">
      <c r="A80" s="181">
        <v>1</v>
      </c>
      <c r="D80" s="217"/>
      <c r="E80" s="488" t="s">
        <v>908</v>
      </c>
      <c r="F80" s="91">
        <v>0</v>
      </c>
      <c r="G80" s="91">
        <v>0</v>
      </c>
      <c r="H80" s="91">
        <v>0</v>
      </c>
      <c r="I80" s="91">
        <v>0</v>
      </c>
      <c r="J80" s="91">
        <v>0</v>
      </c>
      <c r="K80" s="91">
        <v>0</v>
      </c>
      <c r="L80" s="91">
        <f t="shared" si="8"/>
        <v>0</v>
      </c>
    </row>
    <row r="81" spans="1:12" ht="12" customHeight="1" x14ac:dyDescent="0.25">
      <c r="A81" s="181">
        <v>1</v>
      </c>
      <c r="D81" s="217"/>
      <c r="E81" s="488" t="s">
        <v>662</v>
      </c>
      <c r="F81" s="91">
        <v>0</v>
      </c>
      <c r="G81" s="91">
        <v>0</v>
      </c>
      <c r="H81" s="91">
        <v>0</v>
      </c>
      <c r="I81" s="91">
        <v>0</v>
      </c>
      <c r="J81" s="91">
        <v>0</v>
      </c>
      <c r="K81" s="91">
        <v>0</v>
      </c>
      <c r="L81" s="91">
        <f t="shared" si="8"/>
        <v>0</v>
      </c>
    </row>
    <row r="82" spans="1:12" ht="12" customHeight="1" x14ac:dyDescent="0.25">
      <c r="A82" s="181">
        <v>1</v>
      </c>
      <c r="D82" s="217"/>
      <c r="E82" s="488" t="s">
        <v>911</v>
      </c>
      <c r="F82" s="91">
        <v>0</v>
      </c>
      <c r="G82" s="91">
        <v>0</v>
      </c>
      <c r="H82" s="91">
        <v>0</v>
      </c>
      <c r="I82" s="91">
        <v>0</v>
      </c>
      <c r="J82" s="91">
        <v>0</v>
      </c>
      <c r="K82" s="91">
        <v>0</v>
      </c>
      <c r="L82" s="91">
        <f t="shared" si="8"/>
        <v>0</v>
      </c>
    </row>
    <row r="83" spans="1:12" ht="12" customHeight="1" x14ac:dyDescent="0.25">
      <c r="A83" s="181">
        <v>1</v>
      </c>
      <c r="D83" s="217" t="s">
        <v>912</v>
      </c>
      <c r="E83" s="488" t="s">
        <v>913</v>
      </c>
      <c r="F83" s="91">
        <v>0</v>
      </c>
      <c r="G83" s="91">
        <v>0</v>
      </c>
      <c r="H83" s="91">
        <v>0</v>
      </c>
      <c r="I83" s="91">
        <v>0</v>
      </c>
      <c r="J83" s="91">
        <v>0</v>
      </c>
      <c r="K83" s="91">
        <v>0</v>
      </c>
      <c r="L83" s="91">
        <f t="shared" si="8"/>
        <v>0</v>
      </c>
    </row>
    <row r="84" spans="1:12" ht="22.8" x14ac:dyDescent="0.25">
      <c r="A84" s="181">
        <v>1</v>
      </c>
      <c r="D84" s="177" t="s">
        <v>914</v>
      </c>
      <c r="E84" s="272" t="s">
        <v>915</v>
      </c>
      <c r="F84" s="91">
        <v>0</v>
      </c>
      <c r="G84" s="91">
        <v>0</v>
      </c>
      <c r="H84" s="91">
        <v>0</v>
      </c>
      <c r="I84" s="91">
        <v>0</v>
      </c>
      <c r="J84" s="91">
        <v>0</v>
      </c>
      <c r="K84" s="91">
        <v>0</v>
      </c>
      <c r="L84" s="91">
        <f t="shared" si="8"/>
        <v>0</v>
      </c>
    </row>
    <row r="85" spans="1:12" ht="12.75" customHeight="1" x14ac:dyDescent="0.25">
      <c r="A85" s="181">
        <v>3</v>
      </c>
      <c r="D85" s="217" t="s">
        <v>918</v>
      </c>
      <c r="E85" s="272" t="s">
        <v>919</v>
      </c>
      <c r="F85" s="91">
        <v>0</v>
      </c>
      <c r="G85" s="91">
        <v>0</v>
      </c>
      <c r="H85" s="91">
        <v>0</v>
      </c>
      <c r="I85" s="91">
        <v>0</v>
      </c>
      <c r="J85" s="91">
        <v>0</v>
      </c>
      <c r="K85" s="91">
        <v>0</v>
      </c>
      <c r="L85" s="91">
        <f t="shared" si="8"/>
        <v>0</v>
      </c>
    </row>
    <row r="86" spans="1:12" ht="22.8" x14ac:dyDescent="0.25">
      <c r="D86" s="177" t="s">
        <v>920</v>
      </c>
      <c r="E86" s="272" t="s">
        <v>921</v>
      </c>
      <c r="F86" s="91">
        <v>0</v>
      </c>
      <c r="G86" s="91">
        <v>0</v>
      </c>
      <c r="H86" s="91">
        <v>0</v>
      </c>
      <c r="I86" s="91">
        <v>0</v>
      </c>
      <c r="J86" s="91">
        <v>0</v>
      </c>
      <c r="K86" s="91">
        <v>0</v>
      </c>
      <c r="L86" s="91">
        <f t="shared" si="8"/>
        <v>0</v>
      </c>
    </row>
    <row r="87" spans="1:12" ht="22.8" x14ac:dyDescent="0.25">
      <c r="D87" s="177" t="s">
        <v>923</v>
      </c>
      <c r="E87" s="272" t="s">
        <v>924</v>
      </c>
      <c r="F87" s="91">
        <v>0</v>
      </c>
      <c r="G87" s="91">
        <v>0</v>
      </c>
      <c r="H87" s="91">
        <v>0</v>
      </c>
      <c r="I87" s="91">
        <v>0</v>
      </c>
      <c r="J87" s="91">
        <v>0</v>
      </c>
      <c r="K87" s="91">
        <v>0</v>
      </c>
      <c r="L87" s="91">
        <f t="shared" si="8"/>
        <v>0</v>
      </c>
    </row>
    <row r="88" spans="1:12" x14ac:dyDescent="0.25">
      <c r="D88" s="217" t="s">
        <v>925</v>
      </c>
      <c r="E88" s="272" t="s">
        <v>926</v>
      </c>
      <c r="F88" s="91">
        <v>0</v>
      </c>
      <c r="G88" s="91">
        <v>0</v>
      </c>
      <c r="H88" s="91">
        <v>0</v>
      </c>
      <c r="I88" s="91">
        <v>0</v>
      </c>
      <c r="J88" s="91">
        <v>0</v>
      </c>
      <c r="K88" s="91">
        <v>0</v>
      </c>
      <c r="L88" s="91">
        <f t="shared" si="8"/>
        <v>0</v>
      </c>
    </row>
    <row r="89" spans="1:12" ht="22.8" x14ac:dyDescent="0.25">
      <c r="D89" s="177" t="s">
        <v>927</v>
      </c>
      <c r="E89" s="272" t="s">
        <v>257</v>
      </c>
      <c r="F89" s="91">
        <v>0</v>
      </c>
      <c r="G89" s="91">
        <v>0</v>
      </c>
      <c r="H89" s="91">
        <v>0</v>
      </c>
      <c r="I89" s="91">
        <v>0</v>
      </c>
      <c r="J89" s="91">
        <v>0</v>
      </c>
      <c r="K89" s="91">
        <v>0</v>
      </c>
      <c r="L89" s="91">
        <f t="shared" si="8"/>
        <v>0</v>
      </c>
    </row>
    <row r="90" spans="1:12" ht="22.8" x14ac:dyDescent="0.25">
      <c r="D90" s="177" t="s">
        <v>930</v>
      </c>
      <c r="E90" s="272" t="s">
        <v>931</v>
      </c>
      <c r="F90" s="91"/>
      <c r="G90" s="91"/>
      <c r="H90" s="91"/>
      <c r="I90" s="91"/>
      <c r="J90" s="91"/>
      <c r="K90" s="91"/>
      <c r="L90" s="91">
        <f t="shared" si="8"/>
        <v>0</v>
      </c>
    </row>
    <row r="91" spans="1:12" x14ac:dyDescent="0.25">
      <c r="D91" s="217"/>
      <c r="E91" s="428" t="s">
        <v>892</v>
      </c>
      <c r="F91" s="91">
        <v>0</v>
      </c>
      <c r="G91" s="91">
        <v>0</v>
      </c>
      <c r="H91" s="91">
        <v>0</v>
      </c>
      <c r="I91" s="91">
        <v>0</v>
      </c>
      <c r="J91" s="91">
        <v>0</v>
      </c>
      <c r="K91" s="91">
        <v>0</v>
      </c>
      <c r="L91" s="91">
        <f t="shared" si="8"/>
        <v>0</v>
      </c>
    </row>
    <row r="92" spans="1:12" x14ac:dyDescent="0.25">
      <c r="D92" s="217" t="s">
        <v>933</v>
      </c>
      <c r="E92" s="272" t="s">
        <v>934</v>
      </c>
      <c r="F92" s="91"/>
      <c r="G92" s="91"/>
      <c r="H92" s="91"/>
      <c r="I92" s="91"/>
      <c r="J92" s="91"/>
      <c r="K92" s="91"/>
      <c r="L92" s="91">
        <f t="shared" si="8"/>
        <v>0</v>
      </c>
    </row>
    <row r="93" spans="1:12" x14ac:dyDescent="0.25">
      <c r="D93" s="217"/>
      <c r="E93" s="428" t="s">
        <v>935</v>
      </c>
      <c r="F93" s="91">
        <v>0</v>
      </c>
      <c r="G93" s="91">
        <v>0</v>
      </c>
      <c r="H93" s="91">
        <v>0</v>
      </c>
      <c r="I93" s="91">
        <v>0</v>
      </c>
      <c r="J93" s="91">
        <v>0</v>
      </c>
      <c r="K93" s="91">
        <v>0</v>
      </c>
      <c r="L93" s="91">
        <f t="shared" si="8"/>
        <v>0</v>
      </c>
    </row>
    <row r="94" spans="1:12" x14ac:dyDescent="0.25">
      <c r="E94" s="488" t="s">
        <v>408</v>
      </c>
      <c r="F94" s="91">
        <v>0</v>
      </c>
      <c r="G94" s="91">
        <v>0</v>
      </c>
      <c r="H94" s="91">
        <v>0</v>
      </c>
      <c r="I94" s="91">
        <v>0</v>
      </c>
      <c r="J94" s="91">
        <v>0</v>
      </c>
      <c r="K94" s="91">
        <v>0</v>
      </c>
      <c r="L94" s="91">
        <f t="shared" si="8"/>
        <v>0</v>
      </c>
    </row>
    <row r="95" spans="1:12" x14ac:dyDescent="0.25">
      <c r="E95" s="489" t="str">
        <f>"Total as at 30 June "&amp;Contents!F3</f>
        <v>Total as at 30 June 20X2</v>
      </c>
      <c r="F95" s="95">
        <f t="shared" ref="F95:L95" si="9">SUM(F77:F94)</f>
        <v>0</v>
      </c>
      <c r="G95" s="95">
        <f t="shared" si="9"/>
        <v>0</v>
      </c>
      <c r="H95" s="95">
        <f t="shared" si="9"/>
        <v>0</v>
      </c>
      <c r="I95" s="95">
        <f t="shared" si="9"/>
        <v>0</v>
      </c>
      <c r="J95" s="95">
        <f t="shared" si="9"/>
        <v>0</v>
      </c>
      <c r="K95" s="95">
        <f t="shared" si="9"/>
        <v>0</v>
      </c>
      <c r="L95" s="95">
        <f t="shared" si="9"/>
        <v>0</v>
      </c>
    </row>
    <row r="96" spans="1:12" ht="6.6" customHeight="1" x14ac:dyDescent="0.25">
      <c r="E96" s="490"/>
      <c r="F96" s="91"/>
      <c r="G96" s="91"/>
      <c r="H96" s="91"/>
      <c r="I96" s="91"/>
      <c r="J96" s="91"/>
      <c r="K96" s="91"/>
      <c r="L96" s="91"/>
    </row>
    <row r="97" spans="1:12" x14ac:dyDescent="0.25">
      <c r="E97" s="258" t="str">
        <f>"Total as at 30 June "&amp;Contents!F3&amp;" represented by"</f>
        <v>Total as at 30 June 20X2 represented by</v>
      </c>
      <c r="F97" s="91"/>
      <c r="G97" s="91"/>
      <c r="H97" s="91"/>
      <c r="I97" s="91"/>
      <c r="J97" s="91"/>
      <c r="K97" s="91"/>
      <c r="L97" s="91"/>
    </row>
    <row r="98" spans="1:12" x14ac:dyDescent="0.25">
      <c r="D98" s="184" t="s">
        <v>901</v>
      </c>
      <c r="E98" s="280" t="s">
        <v>902</v>
      </c>
      <c r="F98" s="91">
        <v>0</v>
      </c>
      <c r="G98" s="91">
        <v>0</v>
      </c>
      <c r="H98" s="91">
        <v>0</v>
      </c>
      <c r="I98" s="91">
        <v>0</v>
      </c>
      <c r="J98" s="91">
        <v>0</v>
      </c>
      <c r="K98" s="91">
        <v>0</v>
      </c>
      <c r="L98" s="91">
        <f>SUM(F98:K98)</f>
        <v>0</v>
      </c>
    </row>
    <row r="99" spans="1:12" x14ac:dyDescent="0.25">
      <c r="D99" s="184" t="s">
        <v>901</v>
      </c>
      <c r="E99" s="280" t="s">
        <v>903</v>
      </c>
      <c r="F99" s="91">
        <v>0</v>
      </c>
      <c r="G99" s="91">
        <v>0</v>
      </c>
      <c r="H99" s="91">
        <v>0</v>
      </c>
      <c r="I99" s="91">
        <v>0</v>
      </c>
      <c r="J99" s="91">
        <v>0</v>
      </c>
      <c r="K99" s="91">
        <v>0</v>
      </c>
      <c r="L99" s="91">
        <f>SUM(F99:K99)</f>
        <v>0</v>
      </c>
    </row>
    <row r="100" spans="1:12" x14ac:dyDescent="0.25">
      <c r="E100" s="491" t="str">
        <f>"Total as at 30 June "&amp;Contents!F3</f>
        <v>Total as at 30 June 20X2</v>
      </c>
      <c r="F100" s="95">
        <f t="shared" ref="F100:L100" si="10">SUM(F97:F99)</f>
        <v>0</v>
      </c>
      <c r="G100" s="95">
        <f t="shared" si="10"/>
        <v>0</v>
      </c>
      <c r="H100" s="95">
        <f t="shared" si="10"/>
        <v>0</v>
      </c>
      <c r="I100" s="95">
        <f t="shared" si="10"/>
        <v>0</v>
      </c>
      <c r="J100" s="95">
        <f t="shared" si="10"/>
        <v>0</v>
      </c>
      <c r="K100" s="95">
        <f t="shared" si="10"/>
        <v>0</v>
      </c>
      <c r="L100" s="95">
        <f t="shared" si="10"/>
        <v>0</v>
      </c>
    </row>
    <row r="101" spans="1:12" hidden="1" x14ac:dyDescent="0.25">
      <c r="E101" s="490"/>
      <c r="F101" s="91"/>
      <c r="G101" s="91"/>
      <c r="H101" s="91"/>
      <c r="I101" s="91"/>
      <c r="J101" s="91"/>
      <c r="K101" s="91"/>
      <c r="L101" s="91"/>
    </row>
    <row r="102" spans="1:12" ht="6.6" customHeight="1" x14ac:dyDescent="0.25">
      <c r="E102" s="159"/>
      <c r="F102" s="267"/>
      <c r="G102" s="267"/>
      <c r="H102" s="255"/>
      <c r="I102" s="248"/>
      <c r="J102" s="248"/>
      <c r="K102" s="248"/>
      <c r="L102" s="248"/>
    </row>
    <row r="103" spans="1:12" x14ac:dyDescent="0.25">
      <c r="D103" s="184" t="s">
        <v>1155</v>
      </c>
      <c r="E103" s="287" t="s">
        <v>959</v>
      </c>
      <c r="F103" s="471"/>
      <c r="G103" s="478"/>
      <c r="H103" s="478"/>
      <c r="I103" s="478"/>
      <c r="J103" s="478"/>
      <c r="K103" s="478"/>
      <c r="L103" s="478"/>
    </row>
    <row r="104" spans="1:12" ht="23.4" x14ac:dyDescent="0.25">
      <c r="D104" s="177" t="s">
        <v>897</v>
      </c>
      <c r="E104" s="501"/>
      <c r="F104" s="502" t="s">
        <v>319</v>
      </c>
      <c r="G104" s="502" t="s">
        <v>320</v>
      </c>
      <c r="H104" s="503" t="s">
        <v>321</v>
      </c>
      <c r="I104" s="503" t="s">
        <v>322</v>
      </c>
      <c r="J104" s="503" t="s">
        <v>960</v>
      </c>
      <c r="K104" s="502" t="s">
        <v>900</v>
      </c>
      <c r="L104" s="502" t="s">
        <v>837</v>
      </c>
    </row>
    <row r="105" spans="1:12" x14ac:dyDescent="0.25">
      <c r="E105" s="504"/>
      <c r="F105" s="505" t="s">
        <v>309</v>
      </c>
      <c r="G105" s="505" t="s">
        <v>309</v>
      </c>
      <c r="H105" s="505" t="s">
        <v>309</v>
      </c>
      <c r="I105" s="505" t="s">
        <v>309</v>
      </c>
      <c r="J105" s="505" t="s">
        <v>309</v>
      </c>
      <c r="K105" s="505" t="s">
        <v>309</v>
      </c>
      <c r="L105" s="505" t="s">
        <v>309</v>
      </c>
    </row>
    <row r="106" spans="1:12" x14ac:dyDescent="0.25">
      <c r="E106" s="248" t="s">
        <v>961</v>
      </c>
      <c r="F106" s="506"/>
      <c r="G106" s="92"/>
      <c r="H106" s="92"/>
      <c r="I106" s="92"/>
      <c r="J106" s="92"/>
      <c r="K106" s="92"/>
      <c r="L106" s="92"/>
    </row>
    <row r="107" spans="1:12" x14ac:dyDescent="0.25">
      <c r="D107" s="184" t="s">
        <v>901</v>
      </c>
      <c r="E107" s="280" t="s">
        <v>902</v>
      </c>
      <c r="F107" s="92">
        <v>0</v>
      </c>
      <c r="G107" s="92">
        <v>0</v>
      </c>
      <c r="H107" s="92">
        <v>0</v>
      </c>
      <c r="I107" s="92">
        <v>0</v>
      </c>
      <c r="J107" s="92">
        <v>0</v>
      </c>
      <c r="K107" s="92">
        <v>0</v>
      </c>
      <c r="L107" s="92">
        <f>SUM(F107:K107)</f>
        <v>0</v>
      </c>
    </row>
    <row r="108" spans="1:12" x14ac:dyDescent="0.25">
      <c r="D108" s="184" t="s">
        <v>901</v>
      </c>
      <c r="E108" s="248" t="s">
        <v>903</v>
      </c>
      <c r="F108" s="92">
        <v>0</v>
      </c>
      <c r="G108" s="92">
        <v>0</v>
      </c>
      <c r="H108" s="92">
        <v>0</v>
      </c>
      <c r="I108" s="92">
        <v>0</v>
      </c>
      <c r="J108" s="92">
        <v>0</v>
      </c>
      <c r="K108" s="92">
        <v>0</v>
      </c>
      <c r="L108" s="92">
        <f>SUM(F108:K108)</f>
        <v>0</v>
      </c>
    </row>
    <row r="109" spans="1:12" x14ac:dyDescent="0.25">
      <c r="E109" s="441" t="s">
        <v>962</v>
      </c>
      <c r="F109" s="96">
        <f t="shared" ref="F109:L109" si="11">SUM(F107:F108)</f>
        <v>0</v>
      </c>
      <c r="G109" s="96">
        <f t="shared" si="11"/>
        <v>0</v>
      </c>
      <c r="H109" s="96">
        <f t="shared" si="11"/>
        <v>0</v>
      </c>
      <c r="I109" s="96">
        <f t="shared" si="11"/>
        <v>0</v>
      </c>
      <c r="J109" s="96">
        <f t="shared" si="11"/>
        <v>0</v>
      </c>
      <c r="K109" s="96">
        <f t="shared" si="11"/>
        <v>0</v>
      </c>
      <c r="L109" s="96">
        <f t="shared" si="11"/>
        <v>0</v>
      </c>
    </row>
    <row r="110" spans="1:12" ht="12" customHeight="1" x14ac:dyDescent="0.25">
      <c r="A110" s="181">
        <v>3</v>
      </c>
      <c r="D110" s="928" t="s">
        <v>1156</v>
      </c>
      <c r="E110" s="471" t="s">
        <v>906</v>
      </c>
      <c r="F110" s="506"/>
      <c r="G110" s="506"/>
      <c r="H110" s="506"/>
      <c r="I110" s="506"/>
      <c r="J110" s="506"/>
      <c r="K110" s="506"/>
      <c r="L110" s="506"/>
    </row>
    <row r="111" spans="1:12" ht="12" customHeight="1" x14ac:dyDescent="0.25">
      <c r="A111" s="181">
        <v>3</v>
      </c>
      <c r="D111" s="928"/>
      <c r="E111" s="488" t="s">
        <v>907</v>
      </c>
      <c r="F111" s="506">
        <v>0</v>
      </c>
      <c r="G111" s="506">
        <v>0</v>
      </c>
      <c r="H111" s="506">
        <v>0</v>
      </c>
      <c r="I111" s="506">
        <v>0</v>
      </c>
      <c r="J111" s="506">
        <v>0</v>
      </c>
      <c r="K111" s="506">
        <v>0</v>
      </c>
      <c r="L111" s="506">
        <f t="shared" ref="L111:L130" si="12">SUM(F111:K111)</f>
        <v>0</v>
      </c>
    </row>
    <row r="112" spans="1:12" ht="12" customHeight="1" x14ac:dyDescent="0.25">
      <c r="A112" s="181">
        <v>3</v>
      </c>
      <c r="D112" s="217"/>
      <c r="E112" s="488" t="s">
        <v>908</v>
      </c>
      <c r="F112" s="506">
        <v>0</v>
      </c>
      <c r="G112" s="506">
        <v>0</v>
      </c>
      <c r="H112" s="506">
        <v>0</v>
      </c>
      <c r="I112" s="506">
        <v>0</v>
      </c>
      <c r="J112" s="506">
        <v>0</v>
      </c>
      <c r="K112" s="506">
        <v>0</v>
      </c>
      <c r="L112" s="506">
        <f t="shared" si="12"/>
        <v>0</v>
      </c>
    </row>
    <row r="113" spans="1:12" ht="12" customHeight="1" x14ac:dyDescent="0.25">
      <c r="A113" s="181">
        <v>3</v>
      </c>
      <c r="D113" s="217" t="s">
        <v>909</v>
      </c>
      <c r="E113" s="488" t="s">
        <v>910</v>
      </c>
      <c r="F113" s="506">
        <v>0</v>
      </c>
      <c r="G113" s="506">
        <v>0</v>
      </c>
      <c r="H113" s="506">
        <v>0</v>
      </c>
      <c r="I113" s="506">
        <v>0</v>
      </c>
      <c r="J113" s="506">
        <v>0</v>
      </c>
      <c r="K113" s="506">
        <v>0</v>
      </c>
      <c r="L113" s="506">
        <f t="shared" si="12"/>
        <v>0</v>
      </c>
    </row>
    <row r="114" spans="1:12" ht="12" customHeight="1" x14ac:dyDescent="0.25">
      <c r="A114" s="181">
        <v>3</v>
      </c>
      <c r="D114" s="217"/>
      <c r="E114" s="488" t="s">
        <v>911</v>
      </c>
      <c r="F114" s="506">
        <v>0</v>
      </c>
      <c r="G114" s="506">
        <v>0</v>
      </c>
      <c r="H114" s="506">
        <v>0</v>
      </c>
      <c r="I114" s="506">
        <v>0</v>
      </c>
      <c r="J114" s="506">
        <v>0</v>
      </c>
      <c r="K114" s="506">
        <v>0</v>
      </c>
      <c r="L114" s="506">
        <f t="shared" si="12"/>
        <v>0</v>
      </c>
    </row>
    <row r="115" spans="1:12" ht="12" customHeight="1" x14ac:dyDescent="0.25">
      <c r="A115" s="181">
        <v>3</v>
      </c>
      <c r="D115" s="217" t="s">
        <v>912</v>
      </c>
      <c r="E115" s="488" t="s">
        <v>913</v>
      </c>
      <c r="F115" s="506">
        <v>0</v>
      </c>
      <c r="G115" s="506">
        <v>0</v>
      </c>
      <c r="H115" s="506">
        <v>0</v>
      </c>
      <c r="I115" s="506">
        <v>0</v>
      </c>
      <c r="J115" s="506">
        <v>0</v>
      </c>
      <c r="K115" s="506">
        <v>0</v>
      </c>
      <c r="L115" s="506">
        <f t="shared" si="12"/>
        <v>0</v>
      </c>
    </row>
    <row r="116" spans="1:12" ht="22.8" x14ac:dyDescent="0.25">
      <c r="A116" s="181">
        <v>3</v>
      </c>
      <c r="D116" s="177" t="s">
        <v>914</v>
      </c>
      <c r="E116" s="272" t="s">
        <v>915</v>
      </c>
      <c r="F116" s="506">
        <v>0</v>
      </c>
      <c r="G116" s="506">
        <v>0</v>
      </c>
      <c r="H116" s="506">
        <v>0</v>
      </c>
      <c r="I116" s="506">
        <v>0</v>
      </c>
      <c r="J116" s="506">
        <v>0</v>
      </c>
      <c r="K116" s="506">
        <v>0</v>
      </c>
      <c r="L116" s="506">
        <f t="shared" si="12"/>
        <v>0</v>
      </c>
    </row>
    <row r="117" spans="1:12" ht="22.95" customHeight="1" x14ac:dyDescent="0.25">
      <c r="A117" s="181">
        <v>3</v>
      </c>
      <c r="D117" s="217" t="s">
        <v>916</v>
      </c>
      <c r="E117" s="272" t="s">
        <v>917</v>
      </c>
      <c r="F117" s="506">
        <v>0</v>
      </c>
      <c r="G117" s="506">
        <v>0</v>
      </c>
      <c r="H117" s="506">
        <v>0</v>
      </c>
      <c r="I117" s="506">
        <v>0</v>
      </c>
      <c r="J117" s="506">
        <v>0</v>
      </c>
      <c r="K117" s="506">
        <v>0</v>
      </c>
      <c r="L117" s="506">
        <f t="shared" si="12"/>
        <v>0</v>
      </c>
    </row>
    <row r="118" spans="1:12" ht="12" customHeight="1" x14ac:dyDescent="0.25">
      <c r="A118" s="181">
        <v>3</v>
      </c>
      <c r="D118" s="217" t="s">
        <v>918</v>
      </c>
      <c r="E118" s="272" t="s">
        <v>919</v>
      </c>
      <c r="F118" s="506">
        <v>0</v>
      </c>
      <c r="G118" s="506">
        <v>0</v>
      </c>
      <c r="H118" s="506">
        <v>0</v>
      </c>
      <c r="I118" s="506">
        <v>0</v>
      </c>
      <c r="J118" s="506">
        <v>0</v>
      </c>
      <c r="K118" s="506">
        <v>0</v>
      </c>
      <c r="L118" s="506">
        <f t="shared" si="12"/>
        <v>0</v>
      </c>
    </row>
    <row r="119" spans="1:12" ht="22.8" x14ac:dyDescent="0.25">
      <c r="A119" s="181">
        <v>3</v>
      </c>
      <c r="D119" s="177" t="s">
        <v>920</v>
      </c>
      <c r="E119" s="272" t="s">
        <v>921</v>
      </c>
      <c r="F119" s="506">
        <v>0</v>
      </c>
      <c r="G119" s="506">
        <v>0</v>
      </c>
      <c r="H119" s="506">
        <v>0</v>
      </c>
      <c r="I119" s="506">
        <v>0</v>
      </c>
      <c r="J119" s="506">
        <v>0</v>
      </c>
      <c r="K119" s="506">
        <v>0</v>
      </c>
      <c r="L119" s="506">
        <f t="shared" si="12"/>
        <v>0</v>
      </c>
    </row>
    <row r="120" spans="1:12" ht="12" customHeight="1" x14ac:dyDescent="0.25">
      <c r="A120" s="181">
        <v>3</v>
      </c>
      <c r="D120" s="217" t="s">
        <v>916</v>
      </c>
      <c r="E120" s="272" t="s">
        <v>922</v>
      </c>
      <c r="F120" s="506">
        <v>0</v>
      </c>
      <c r="G120" s="506">
        <v>0</v>
      </c>
      <c r="H120" s="506">
        <v>0</v>
      </c>
      <c r="I120" s="506">
        <v>0</v>
      </c>
      <c r="J120" s="506">
        <v>0</v>
      </c>
      <c r="K120" s="506">
        <v>0</v>
      </c>
      <c r="L120" s="506">
        <f t="shared" si="12"/>
        <v>0</v>
      </c>
    </row>
    <row r="121" spans="1:12" ht="22.8" x14ac:dyDescent="0.25">
      <c r="A121" s="181">
        <v>3</v>
      </c>
      <c r="D121" s="177" t="s">
        <v>923</v>
      </c>
      <c r="E121" s="272" t="s">
        <v>924</v>
      </c>
      <c r="F121" s="506">
        <v>0</v>
      </c>
      <c r="G121" s="506">
        <v>0</v>
      </c>
      <c r="H121" s="506">
        <v>0</v>
      </c>
      <c r="I121" s="506">
        <v>0</v>
      </c>
      <c r="J121" s="506">
        <v>0</v>
      </c>
      <c r="K121" s="506">
        <v>0</v>
      </c>
      <c r="L121" s="506">
        <f t="shared" si="12"/>
        <v>0</v>
      </c>
    </row>
    <row r="122" spans="1:12" ht="12" customHeight="1" x14ac:dyDescent="0.25">
      <c r="A122" s="181">
        <v>3</v>
      </c>
      <c r="D122" s="217" t="s">
        <v>925</v>
      </c>
      <c r="E122" s="272" t="s">
        <v>926</v>
      </c>
      <c r="F122" s="506">
        <v>0</v>
      </c>
      <c r="G122" s="506">
        <v>0</v>
      </c>
      <c r="H122" s="506">
        <v>0</v>
      </c>
      <c r="I122" s="506">
        <v>0</v>
      </c>
      <c r="J122" s="506">
        <v>0</v>
      </c>
      <c r="K122" s="506">
        <v>0</v>
      </c>
      <c r="L122" s="506">
        <f t="shared" si="12"/>
        <v>0</v>
      </c>
    </row>
    <row r="123" spans="1:12" ht="22.8" x14ac:dyDescent="0.25">
      <c r="A123" s="181">
        <v>3</v>
      </c>
      <c r="D123" s="177" t="s">
        <v>927</v>
      </c>
      <c r="E123" s="272" t="s">
        <v>257</v>
      </c>
      <c r="F123" s="506">
        <v>0</v>
      </c>
      <c r="G123" s="506">
        <v>0</v>
      </c>
      <c r="H123" s="506">
        <v>0</v>
      </c>
      <c r="I123" s="506">
        <v>0</v>
      </c>
      <c r="J123" s="506">
        <v>0</v>
      </c>
      <c r="K123" s="506">
        <v>0</v>
      </c>
      <c r="L123" s="506">
        <f t="shared" si="12"/>
        <v>0</v>
      </c>
    </row>
    <row r="124" spans="1:12" ht="12" customHeight="1" x14ac:dyDescent="0.25">
      <c r="A124" s="181">
        <v>3</v>
      </c>
      <c r="D124" s="217" t="s">
        <v>928</v>
      </c>
      <c r="E124" s="272" t="s">
        <v>929</v>
      </c>
      <c r="F124" s="506">
        <v>0</v>
      </c>
      <c r="G124" s="506">
        <v>0</v>
      </c>
      <c r="H124" s="506">
        <v>0</v>
      </c>
      <c r="I124" s="506">
        <v>0</v>
      </c>
      <c r="J124" s="506">
        <v>0</v>
      </c>
      <c r="K124" s="506">
        <v>0</v>
      </c>
      <c r="L124" s="506">
        <f t="shared" si="12"/>
        <v>0</v>
      </c>
    </row>
    <row r="125" spans="1:12" ht="12" customHeight="1" x14ac:dyDescent="0.25">
      <c r="A125" s="181">
        <v>3</v>
      </c>
      <c r="D125" s="928" t="s">
        <v>930</v>
      </c>
      <c r="E125" s="272" t="s">
        <v>931</v>
      </c>
      <c r="F125" s="506"/>
      <c r="G125" s="506"/>
      <c r="H125" s="506"/>
      <c r="I125" s="506"/>
      <c r="J125" s="506"/>
      <c r="K125" s="506"/>
      <c r="L125" s="506">
        <f t="shared" si="12"/>
        <v>0</v>
      </c>
    </row>
    <row r="126" spans="1:12" ht="12" customHeight="1" x14ac:dyDescent="0.25">
      <c r="A126" s="181">
        <v>3</v>
      </c>
      <c r="D126" s="928"/>
      <c r="E126" s="428" t="s">
        <v>892</v>
      </c>
      <c r="F126" s="506">
        <v>0</v>
      </c>
      <c r="G126" s="506">
        <v>0</v>
      </c>
      <c r="H126" s="506">
        <v>0</v>
      </c>
      <c r="I126" s="506">
        <v>0</v>
      </c>
      <c r="J126" s="506">
        <v>0</v>
      </c>
      <c r="K126" s="506">
        <v>0</v>
      </c>
      <c r="L126" s="506">
        <f t="shared" si="12"/>
        <v>0</v>
      </c>
    </row>
    <row r="127" spans="1:12" ht="12" customHeight="1" x14ac:dyDescent="0.25">
      <c r="A127" s="181">
        <v>3</v>
      </c>
      <c r="D127" s="217" t="s">
        <v>916</v>
      </c>
      <c r="E127" s="272" t="s">
        <v>932</v>
      </c>
      <c r="F127" s="506"/>
      <c r="G127" s="506"/>
      <c r="H127" s="506"/>
      <c r="I127" s="506"/>
      <c r="J127" s="506"/>
      <c r="K127" s="506"/>
      <c r="L127" s="506">
        <f t="shared" si="12"/>
        <v>0</v>
      </c>
    </row>
    <row r="128" spans="1:12" ht="12" customHeight="1" x14ac:dyDescent="0.25">
      <c r="A128" s="181">
        <v>3</v>
      </c>
      <c r="D128" s="217" t="s">
        <v>933</v>
      </c>
      <c r="E128" s="272" t="s">
        <v>934</v>
      </c>
      <c r="F128" s="506"/>
      <c r="G128" s="506"/>
      <c r="H128" s="506"/>
      <c r="I128" s="506"/>
      <c r="J128" s="506"/>
      <c r="K128" s="506"/>
      <c r="L128" s="506">
        <f t="shared" si="12"/>
        <v>0</v>
      </c>
    </row>
    <row r="129" spans="1:12" ht="12" customHeight="1" x14ac:dyDescent="0.25">
      <c r="A129" s="181">
        <v>3</v>
      </c>
      <c r="D129" s="217"/>
      <c r="E129" s="428" t="s">
        <v>935</v>
      </c>
      <c r="F129" s="506">
        <v>0</v>
      </c>
      <c r="G129" s="506">
        <v>0</v>
      </c>
      <c r="H129" s="506">
        <v>0</v>
      </c>
      <c r="I129" s="506">
        <v>0</v>
      </c>
      <c r="J129" s="506">
        <v>0</v>
      </c>
      <c r="K129" s="506">
        <v>0</v>
      </c>
      <c r="L129" s="506">
        <f t="shared" si="12"/>
        <v>0</v>
      </c>
    </row>
    <row r="130" spans="1:12" ht="12" customHeight="1" x14ac:dyDescent="0.25">
      <c r="A130" s="181">
        <v>3</v>
      </c>
      <c r="E130" s="488" t="s">
        <v>408</v>
      </c>
      <c r="F130" s="506">
        <v>0</v>
      </c>
      <c r="G130" s="506">
        <v>0</v>
      </c>
      <c r="H130" s="506">
        <v>0</v>
      </c>
      <c r="I130" s="506">
        <v>0</v>
      </c>
      <c r="J130" s="506">
        <v>0</v>
      </c>
      <c r="K130" s="506">
        <v>0</v>
      </c>
      <c r="L130" s="506">
        <f t="shared" si="12"/>
        <v>0</v>
      </c>
    </row>
    <row r="131" spans="1:12" x14ac:dyDescent="0.25">
      <c r="E131" s="507" t="str">
        <f>"Total as at 30 June "&amp;Contents!F4</f>
        <v>Total as at 30 June 20X1</v>
      </c>
      <c r="F131" s="302">
        <f t="shared" ref="F131:L131" si="13">SUM(F109:F130)</f>
        <v>0</v>
      </c>
      <c r="G131" s="302">
        <f t="shared" si="13"/>
        <v>0</v>
      </c>
      <c r="H131" s="302">
        <f t="shared" si="13"/>
        <v>0</v>
      </c>
      <c r="I131" s="302">
        <f t="shared" si="13"/>
        <v>0</v>
      </c>
      <c r="J131" s="302">
        <f t="shared" si="13"/>
        <v>0</v>
      </c>
      <c r="K131" s="302">
        <f t="shared" si="13"/>
        <v>0</v>
      </c>
      <c r="L131" s="302">
        <f t="shared" si="13"/>
        <v>0</v>
      </c>
    </row>
    <row r="132" spans="1:12" x14ac:dyDescent="0.25">
      <c r="E132" s="280" t="str">
        <f>"Total as at 30 June "&amp;Contents!F4 &amp;" represented by"</f>
        <v>Total as at 30 June 20X1 represented by</v>
      </c>
      <c r="F132" s="92"/>
      <c r="G132" s="92"/>
      <c r="H132" s="92"/>
      <c r="I132" s="92"/>
      <c r="J132" s="92"/>
      <c r="K132" s="92"/>
      <c r="L132" s="92"/>
    </row>
    <row r="133" spans="1:12" x14ac:dyDescent="0.25">
      <c r="D133" s="184" t="s">
        <v>901</v>
      </c>
      <c r="E133" s="280" t="s">
        <v>902</v>
      </c>
      <c r="F133" s="92">
        <v>0</v>
      </c>
      <c r="G133" s="92">
        <v>0</v>
      </c>
      <c r="H133" s="92">
        <v>0</v>
      </c>
      <c r="I133" s="92">
        <v>0</v>
      </c>
      <c r="J133" s="92">
        <v>0</v>
      </c>
      <c r="K133" s="92">
        <v>0</v>
      </c>
      <c r="L133" s="92">
        <f>SUM(F133:K133)</f>
        <v>0</v>
      </c>
    </row>
    <row r="134" spans="1:12" x14ac:dyDescent="0.25">
      <c r="D134" s="184" t="s">
        <v>901</v>
      </c>
      <c r="E134" s="280" t="s">
        <v>903</v>
      </c>
      <c r="F134" s="92">
        <v>0</v>
      </c>
      <c r="G134" s="92">
        <v>0</v>
      </c>
      <c r="H134" s="92">
        <v>0</v>
      </c>
      <c r="I134" s="92">
        <v>0</v>
      </c>
      <c r="J134" s="92">
        <v>0</v>
      </c>
      <c r="K134" s="92">
        <v>0</v>
      </c>
      <c r="L134" s="92">
        <f>SUM(F134:K134)</f>
        <v>0</v>
      </c>
    </row>
    <row r="135" spans="1:12" x14ac:dyDescent="0.25">
      <c r="E135" s="492" t="str">
        <f>"Total as at 30 June "&amp;Contents!F4</f>
        <v>Total as at 30 June 20X1</v>
      </c>
      <c r="F135" s="96">
        <f t="shared" ref="F135:L135" si="14">SUM(F133:F134)</f>
        <v>0</v>
      </c>
      <c r="G135" s="96">
        <f t="shared" si="14"/>
        <v>0</v>
      </c>
      <c r="H135" s="96">
        <f t="shared" si="14"/>
        <v>0</v>
      </c>
      <c r="I135" s="96">
        <f t="shared" si="14"/>
        <v>0</v>
      </c>
      <c r="J135" s="96">
        <f t="shared" si="14"/>
        <v>0</v>
      </c>
      <c r="K135" s="96">
        <f t="shared" si="14"/>
        <v>0</v>
      </c>
      <c r="L135" s="96">
        <f t="shared" si="14"/>
        <v>0</v>
      </c>
    </row>
    <row r="136" spans="1:12" ht="4.95" customHeight="1" x14ac:dyDescent="0.25">
      <c r="A136" s="181">
        <v>3</v>
      </c>
      <c r="E136" s="490"/>
      <c r="F136" s="91"/>
      <c r="G136" s="91"/>
      <c r="H136" s="91"/>
      <c r="I136" s="91"/>
      <c r="J136" s="91"/>
      <c r="K136" s="91"/>
      <c r="L136" s="91"/>
    </row>
    <row r="137" spans="1:12" x14ac:dyDescent="0.25">
      <c r="A137" s="181">
        <v>3</v>
      </c>
      <c r="D137" s="184" t="s">
        <v>936</v>
      </c>
      <c r="E137" s="492" t="s">
        <v>937</v>
      </c>
      <c r="F137" s="95">
        <v>0</v>
      </c>
      <c r="G137" s="95">
        <v>0</v>
      </c>
      <c r="H137" s="95">
        <v>0</v>
      </c>
      <c r="I137" s="95">
        <v>0</v>
      </c>
      <c r="J137" s="95">
        <v>0</v>
      </c>
      <c r="K137" s="95">
        <v>0</v>
      </c>
      <c r="L137" s="95">
        <f>SUM(F137:K137)</f>
        <v>0</v>
      </c>
    </row>
    <row r="138" spans="1:12" ht="6.6" customHeight="1" x14ac:dyDescent="0.25">
      <c r="E138" s="309"/>
      <c r="F138" s="92"/>
      <c r="G138" s="92"/>
      <c r="H138" s="92"/>
      <c r="I138" s="92"/>
      <c r="J138" s="92"/>
      <c r="K138" s="92"/>
      <c r="L138" s="92"/>
    </row>
    <row r="139" spans="1:12" ht="22.95" hidden="1" customHeight="1" x14ac:dyDescent="0.25">
      <c r="E139" s="1024" t="s">
        <v>941</v>
      </c>
      <c r="F139" s="1024"/>
      <c r="G139" s="1024"/>
      <c r="H139" s="1024"/>
      <c r="I139" s="1024"/>
      <c r="J139" s="1024"/>
      <c r="K139" s="1024"/>
      <c r="L139" s="1024"/>
    </row>
    <row r="142" spans="1:12" ht="13.2" customHeight="1" x14ac:dyDescent="0.25"/>
    <row r="144" spans="1:12" ht="13.2"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60" ht="12.75" customHeight="1" x14ac:dyDescent="0.25"/>
    <row r="175" ht="25.5" customHeight="1" x14ac:dyDescent="0.25"/>
    <row r="660" spans="3:11" x14ac:dyDescent="0.25">
      <c r="H660" s="217"/>
    </row>
    <row r="661" spans="3:11" s="509" customFormat="1" ht="11.4" x14ac:dyDescent="0.2">
      <c r="C661" s="508"/>
      <c r="D661" s="217"/>
      <c r="E661" s="184"/>
      <c r="F661" s="184"/>
      <c r="G661" s="184"/>
      <c r="H661" s="184"/>
      <c r="I661" s="217"/>
      <c r="J661" s="217"/>
      <c r="K661" s="217"/>
    </row>
  </sheetData>
  <mergeCells count="18">
    <mergeCell ref="E139:L139"/>
    <mergeCell ref="E52:L52"/>
    <mergeCell ref="E54:L54"/>
    <mergeCell ref="E56:G56"/>
    <mergeCell ref="E58:G58"/>
    <mergeCell ref="E64:L64"/>
    <mergeCell ref="D125:D126"/>
    <mergeCell ref="B1:C1"/>
    <mergeCell ref="D10:D11"/>
    <mergeCell ref="E49:L49"/>
    <mergeCell ref="E50:L50"/>
    <mergeCell ref="E51:L51"/>
    <mergeCell ref="D15:D16"/>
    <mergeCell ref="D30:D31"/>
    <mergeCell ref="E67:L67"/>
    <mergeCell ref="D75:D76"/>
    <mergeCell ref="D78:D79"/>
    <mergeCell ref="D110:D111"/>
  </mergeCells>
  <printOptions horizontalCentered="1"/>
  <pageMargins left="0.23622047244094491" right="0.23622047244094491" top="0.74803149606299213" bottom="0.74803149606299213" header="0.31496062992125984" footer="0.31496062992125984"/>
  <pageSetup paperSize="9" scale="97" fitToWidth="0" fitToHeight="0" orientation="landscape" r:id="rId1"/>
  <rowBreaks count="3" manualBreakCount="3">
    <brk id="36" min="4" max="11" man="1"/>
    <brk id="68" min="4" max="11" man="1"/>
    <brk id="102" min="4" max="11" man="1"/>
  </rowBreaks>
  <customProperties>
    <customPr name="_pios_id" r:id="rId2"/>
  </customProperties>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5F1AD-12B4-4CF4-A605-86FDD2029C2C}">
  <sheetPr codeName="Sheet11">
    <tabColor theme="8" tint="-0.249977111117893"/>
  </sheetPr>
  <dimension ref="A1:H124"/>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4" style="1" hidden="1" customWidth="1"/>
    <col min="2" max="2" width="4.33203125" style="1" hidden="1" customWidth="1"/>
    <col min="3" max="3" width="4.44140625" style="195" hidden="1" customWidth="1"/>
    <col min="4" max="4" width="15.6640625" style="4" customWidth="1"/>
    <col min="5" max="5" width="49.33203125" style="1" customWidth="1"/>
    <col min="6" max="7" width="10.44140625" style="1" customWidth="1"/>
    <col min="8" max="8" width="10.33203125" style="1" customWidth="1"/>
    <col min="9" max="16384" width="9.33203125" style="1"/>
  </cols>
  <sheetData>
    <row r="1" spans="1:8" ht="23.4" x14ac:dyDescent="0.25">
      <c r="A1" s="1" t="s">
        <v>0</v>
      </c>
      <c r="B1" s="935" t="s">
        <v>249</v>
      </c>
      <c r="C1" s="935"/>
      <c r="D1" s="10" t="s">
        <v>895</v>
      </c>
    </row>
    <row r="2" spans="1:8" ht="12" customHeight="1" x14ac:dyDescent="0.25">
      <c r="A2" s="1">
        <v>1</v>
      </c>
      <c r="E2" s="456"/>
      <c r="F2" s="456"/>
      <c r="G2" s="510" t="str">
        <f>Contents!F3</f>
        <v>20X2</v>
      </c>
      <c r="H2" s="511" t="str">
        <f>Contents!F4</f>
        <v>20X1</v>
      </c>
    </row>
    <row r="3" spans="1:8" ht="12" customHeight="1" thickBot="1" x14ac:dyDescent="0.3">
      <c r="A3" s="1">
        <v>1</v>
      </c>
      <c r="E3" s="423"/>
      <c r="F3" s="423"/>
      <c r="G3" s="424" t="s">
        <v>309</v>
      </c>
      <c r="H3" s="425" t="s">
        <v>309</v>
      </c>
    </row>
    <row r="4" spans="1:8" ht="12" customHeight="1" x14ac:dyDescent="0.25">
      <c r="A4" s="1">
        <v>1</v>
      </c>
      <c r="B4" s="181" t="s">
        <v>250</v>
      </c>
      <c r="C4" s="182">
        <v>85</v>
      </c>
      <c r="D4" s="184"/>
      <c r="E4" s="479" t="str">
        <f ca="1">INDEX(TBLStructure[Full Note Title],MATCH(C4,TBLStructure[Model Reference],0))</f>
        <v>4.2B: Investment property</v>
      </c>
      <c r="F4" s="479"/>
      <c r="G4" s="479"/>
      <c r="H4" s="512"/>
    </row>
    <row r="5" spans="1:8" ht="12" customHeight="1" x14ac:dyDescent="0.25">
      <c r="A5" s="1">
        <v>1</v>
      </c>
      <c r="D5" s="4" t="s">
        <v>965</v>
      </c>
      <c r="E5" s="264" t="s">
        <v>966</v>
      </c>
      <c r="F5" s="264"/>
      <c r="G5" s="261">
        <v>0</v>
      </c>
      <c r="H5" s="506">
        <v>0</v>
      </c>
    </row>
    <row r="6" spans="1:8" ht="12" customHeight="1" x14ac:dyDescent="0.25">
      <c r="A6" s="1">
        <v>1</v>
      </c>
      <c r="D6" s="4" t="s">
        <v>967</v>
      </c>
      <c r="E6" s="513" t="s">
        <v>906</v>
      </c>
      <c r="F6" s="513"/>
      <c r="G6" s="261"/>
      <c r="H6" s="506"/>
    </row>
    <row r="7" spans="1:8" ht="13.5" customHeight="1" x14ac:dyDescent="0.25">
      <c r="A7" s="1">
        <v>1</v>
      </c>
      <c r="E7" s="514" t="s">
        <v>968</v>
      </c>
      <c r="F7" s="514"/>
      <c r="G7" s="261">
        <v>0</v>
      </c>
      <c r="H7" s="506">
        <v>0</v>
      </c>
    </row>
    <row r="8" spans="1:8" ht="12" customHeight="1" x14ac:dyDescent="0.25">
      <c r="A8" s="1">
        <v>1</v>
      </c>
      <c r="E8" s="514" t="s">
        <v>662</v>
      </c>
      <c r="F8" s="514"/>
      <c r="G8" s="261">
        <v>0</v>
      </c>
      <c r="H8" s="506">
        <v>0</v>
      </c>
    </row>
    <row r="9" spans="1:8" ht="12" customHeight="1" x14ac:dyDescent="0.25">
      <c r="A9" s="1">
        <v>1</v>
      </c>
      <c r="E9" s="514" t="s">
        <v>911</v>
      </c>
      <c r="F9" s="514"/>
      <c r="G9" s="261">
        <v>0</v>
      </c>
      <c r="H9" s="506">
        <v>0</v>
      </c>
    </row>
    <row r="10" spans="1:8" ht="12" customHeight="1" x14ac:dyDescent="0.25">
      <c r="A10" s="1">
        <v>1</v>
      </c>
      <c r="D10" s="4" t="s">
        <v>969</v>
      </c>
      <c r="E10" s="514" t="s">
        <v>913</v>
      </c>
      <c r="F10" s="514"/>
      <c r="G10" s="261">
        <v>0</v>
      </c>
      <c r="H10" s="506">
        <v>0</v>
      </c>
    </row>
    <row r="11" spans="1:8" ht="12" customHeight="1" x14ac:dyDescent="0.25">
      <c r="A11" s="1">
        <v>1</v>
      </c>
      <c r="D11" s="4" t="s">
        <v>970</v>
      </c>
      <c r="E11" s="515" t="s">
        <v>971</v>
      </c>
      <c r="F11" s="515"/>
      <c r="G11" s="261">
        <v>0</v>
      </c>
      <c r="H11" s="506">
        <v>0</v>
      </c>
    </row>
    <row r="12" spans="1:8" ht="12" customHeight="1" x14ac:dyDescent="0.25">
      <c r="A12" s="1">
        <v>1</v>
      </c>
      <c r="D12" s="4" t="s">
        <v>972</v>
      </c>
      <c r="E12" s="513" t="s">
        <v>973</v>
      </c>
      <c r="F12" s="513"/>
      <c r="G12" s="261">
        <v>0</v>
      </c>
      <c r="H12" s="506">
        <v>0</v>
      </c>
    </row>
    <row r="13" spans="1:8" ht="12" customHeight="1" x14ac:dyDescent="0.25">
      <c r="A13" s="1">
        <v>1</v>
      </c>
      <c r="D13" s="4" t="s">
        <v>974</v>
      </c>
      <c r="E13" s="513" t="s">
        <v>975</v>
      </c>
      <c r="F13" s="513"/>
      <c r="G13" s="261"/>
      <c r="H13" s="506"/>
    </row>
    <row r="14" spans="1:8" ht="12" customHeight="1" x14ac:dyDescent="0.25">
      <c r="A14" s="1">
        <v>1</v>
      </c>
      <c r="D14" s="4" t="s">
        <v>976</v>
      </c>
      <c r="E14" s="513" t="s">
        <v>977</v>
      </c>
      <c r="F14" s="513"/>
      <c r="G14" s="261">
        <v>0</v>
      </c>
      <c r="H14" s="506">
        <v>0</v>
      </c>
    </row>
    <row r="15" spans="1:8" ht="12" customHeight="1" x14ac:dyDescent="0.25">
      <c r="A15" s="1">
        <v>1</v>
      </c>
      <c r="D15" s="4" t="s">
        <v>978</v>
      </c>
      <c r="E15" s="513" t="s">
        <v>979</v>
      </c>
      <c r="F15" s="513"/>
      <c r="G15" s="261">
        <v>0</v>
      </c>
      <c r="H15" s="506">
        <v>0</v>
      </c>
    </row>
    <row r="16" spans="1:8" ht="12" customHeight="1" x14ac:dyDescent="0.25">
      <c r="A16" s="1">
        <v>1</v>
      </c>
      <c r="D16" s="4" t="s">
        <v>965</v>
      </c>
      <c r="E16" s="263" t="s">
        <v>980</v>
      </c>
      <c r="F16" s="263"/>
      <c r="G16" s="102">
        <f>SUM(G5:G15)</f>
        <v>0</v>
      </c>
      <c r="H16" s="302">
        <f>SUM(H5:H15)</f>
        <v>0</v>
      </c>
    </row>
    <row r="17" spans="1:8" ht="12" customHeight="1" x14ac:dyDescent="0.25">
      <c r="A17" s="1">
        <v>1</v>
      </c>
      <c r="E17" s="516"/>
      <c r="F17" s="516"/>
      <c r="G17" s="517"/>
      <c r="H17" s="518"/>
    </row>
    <row r="18" spans="1:8" ht="39" customHeight="1" x14ac:dyDescent="0.25">
      <c r="A18" s="1">
        <v>1</v>
      </c>
      <c r="D18" s="4" t="s">
        <v>981</v>
      </c>
      <c r="E18" s="1032" t="s">
        <v>982</v>
      </c>
      <c r="F18" s="1032"/>
      <c r="G18" s="1032"/>
      <c r="H18" s="1032"/>
    </row>
    <row r="19" spans="1:8" ht="12" hidden="1" customHeight="1" x14ac:dyDescent="0.25">
      <c r="A19" s="1">
        <v>2</v>
      </c>
      <c r="E19" s="456"/>
      <c r="F19" s="456"/>
      <c r="G19" s="510">
        <f ca="1">YEAR(TODAY())</f>
        <v>2024</v>
      </c>
      <c r="H19" s="511"/>
    </row>
    <row r="20" spans="1:8" ht="12" hidden="1" customHeight="1" thickBot="1" x14ac:dyDescent="0.3">
      <c r="A20" s="1">
        <v>2</v>
      </c>
      <c r="E20" s="423"/>
      <c r="F20" s="423"/>
      <c r="G20" s="424" t="s">
        <v>309</v>
      </c>
      <c r="H20" s="425"/>
    </row>
    <row r="21" spans="1:8" ht="12" hidden="1" customHeight="1" x14ac:dyDescent="0.25">
      <c r="A21" s="1">
        <v>2</v>
      </c>
      <c r="B21" s="181" t="s">
        <v>250</v>
      </c>
      <c r="C21" s="182">
        <v>85</v>
      </c>
      <c r="D21" s="184"/>
      <c r="E21" s="479" t="str">
        <f ca="1">INDEX(TBLStructure[Full Note Title],MATCH(C21,TBLStructure[Model Reference],0))</f>
        <v>4.2B: Investment property</v>
      </c>
      <c r="F21" s="479"/>
      <c r="G21" s="479"/>
      <c r="H21" s="512"/>
    </row>
    <row r="22" spans="1:8" ht="12" hidden="1" customHeight="1" x14ac:dyDescent="0.25">
      <c r="A22" s="1">
        <v>2</v>
      </c>
      <c r="D22" s="4" t="s">
        <v>965</v>
      </c>
      <c r="E22" s="264" t="s">
        <v>966</v>
      </c>
      <c r="F22" s="264"/>
      <c r="G22" s="261">
        <v>0</v>
      </c>
      <c r="H22" s="506"/>
    </row>
    <row r="23" spans="1:8" ht="12" hidden="1" customHeight="1" x14ac:dyDescent="0.25">
      <c r="A23" s="1">
        <v>2</v>
      </c>
      <c r="D23" s="4" t="s">
        <v>967</v>
      </c>
      <c r="E23" s="513" t="s">
        <v>906</v>
      </c>
      <c r="F23" s="513"/>
      <c r="G23" s="261"/>
      <c r="H23" s="506"/>
    </row>
    <row r="24" spans="1:8" ht="12" hidden="1" customHeight="1" x14ac:dyDescent="0.25">
      <c r="A24" s="1">
        <v>2</v>
      </c>
      <c r="E24" s="514" t="s">
        <v>968</v>
      </c>
      <c r="F24" s="514"/>
      <c r="G24" s="261">
        <v>0</v>
      </c>
      <c r="H24" s="506"/>
    </row>
    <row r="25" spans="1:8" ht="12" hidden="1" customHeight="1" x14ac:dyDescent="0.25">
      <c r="A25" s="1">
        <v>2</v>
      </c>
      <c r="E25" s="514" t="s">
        <v>662</v>
      </c>
      <c r="F25" s="514"/>
      <c r="G25" s="261">
        <v>0</v>
      </c>
      <c r="H25" s="506"/>
    </row>
    <row r="26" spans="1:8" ht="12" hidden="1" customHeight="1" x14ac:dyDescent="0.25">
      <c r="A26" s="1">
        <v>2</v>
      </c>
      <c r="E26" s="514" t="s">
        <v>911</v>
      </c>
      <c r="F26" s="514"/>
      <c r="G26" s="261">
        <v>0</v>
      </c>
      <c r="H26" s="506"/>
    </row>
    <row r="27" spans="1:8" ht="12" hidden="1" customHeight="1" x14ac:dyDescent="0.25">
      <c r="A27" s="1">
        <v>2</v>
      </c>
      <c r="D27" s="4" t="s">
        <v>969</v>
      </c>
      <c r="E27" s="514" t="s">
        <v>913</v>
      </c>
      <c r="F27" s="514"/>
      <c r="G27" s="261">
        <v>0</v>
      </c>
      <c r="H27" s="506"/>
    </row>
    <row r="28" spans="1:8" ht="12" hidden="1" customHeight="1" x14ac:dyDescent="0.25">
      <c r="A28" s="1">
        <v>2</v>
      </c>
      <c r="D28" s="4" t="s">
        <v>970</v>
      </c>
      <c r="E28" s="515" t="s">
        <v>971</v>
      </c>
      <c r="F28" s="515"/>
      <c r="G28" s="261">
        <v>0</v>
      </c>
      <c r="H28" s="506"/>
    </row>
    <row r="29" spans="1:8" ht="12" hidden="1" customHeight="1" x14ac:dyDescent="0.25">
      <c r="A29" s="1">
        <v>2</v>
      </c>
      <c r="D29" s="4" t="s">
        <v>972</v>
      </c>
      <c r="E29" s="513" t="s">
        <v>973</v>
      </c>
      <c r="F29" s="513"/>
      <c r="G29" s="261">
        <v>0</v>
      </c>
      <c r="H29" s="506"/>
    </row>
    <row r="30" spans="1:8" ht="12" hidden="1" customHeight="1" x14ac:dyDescent="0.25">
      <c r="A30" s="1">
        <v>2</v>
      </c>
      <c r="D30" s="4" t="s">
        <v>976</v>
      </c>
      <c r="E30" s="513" t="s">
        <v>977</v>
      </c>
      <c r="F30" s="513"/>
      <c r="G30" s="261">
        <v>0</v>
      </c>
      <c r="H30" s="506"/>
    </row>
    <row r="31" spans="1:8" ht="12" hidden="1" customHeight="1" x14ac:dyDescent="0.25">
      <c r="A31" s="1">
        <v>2</v>
      </c>
      <c r="D31" s="4" t="s">
        <v>978</v>
      </c>
      <c r="E31" s="513" t="s">
        <v>979</v>
      </c>
      <c r="F31" s="513"/>
      <c r="G31" s="261">
        <v>0</v>
      </c>
      <c r="H31" s="506"/>
    </row>
    <row r="32" spans="1:8" ht="12" hidden="1" customHeight="1" x14ac:dyDescent="0.25">
      <c r="A32" s="1">
        <v>2</v>
      </c>
      <c r="D32" s="4" t="s">
        <v>965</v>
      </c>
      <c r="E32" s="263" t="s">
        <v>980</v>
      </c>
      <c r="F32" s="263"/>
      <c r="G32" s="102">
        <f>SUM(G22:G31)</f>
        <v>0</v>
      </c>
      <c r="H32" s="506"/>
    </row>
    <row r="33" spans="1:8" ht="12" hidden="1" customHeight="1" x14ac:dyDescent="0.25">
      <c r="A33" s="1">
        <v>2</v>
      </c>
      <c r="E33" s="516"/>
      <c r="F33" s="516"/>
      <c r="G33" s="517"/>
      <c r="H33" s="518"/>
    </row>
    <row r="34" spans="1:8" ht="12" customHeight="1" x14ac:dyDescent="0.25">
      <c r="A34" s="1">
        <v>3</v>
      </c>
      <c r="E34" s="1027"/>
      <c r="F34" s="1027"/>
      <c r="G34" s="1027"/>
      <c r="H34" s="1027"/>
    </row>
    <row r="35" spans="1:8" ht="12" customHeight="1" x14ac:dyDescent="0.25">
      <c r="A35" s="1">
        <v>3</v>
      </c>
      <c r="E35" s="272"/>
      <c r="F35" s="272"/>
      <c r="G35" s="272"/>
      <c r="H35" s="272"/>
    </row>
    <row r="36" spans="1:8" ht="12" customHeight="1" x14ac:dyDescent="0.25">
      <c r="A36" s="1">
        <v>3</v>
      </c>
      <c r="E36" s="272"/>
      <c r="F36" s="272"/>
      <c r="G36" s="272"/>
      <c r="H36" s="272"/>
    </row>
    <row r="37" spans="1:8" ht="12" customHeight="1" x14ac:dyDescent="0.25">
      <c r="A37" s="1">
        <v>3</v>
      </c>
      <c r="E37" s="272"/>
      <c r="F37" s="272"/>
      <c r="G37" s="272"/>
      <c r="H37" s="272"/>
    </row>
    <row r="38" spans="1:8" ht="4.95" customHeight="1" x14ac:dyDescent="0.25">
      <c r="A38" s="1">
        <v>3</v>
      </c>
      <c r="E38" s="272"/>
      <c r="F38" s="272"/>
      <c r="G38" s="254"/>
      <c r="H38" s="255"/>
    </row>
    <row r="39" spans="1:8" s="181" customFormat="1" ht="13.2" hidden="1" x14ac:dyDescent="0.25">
      <c r="A39" s="181">
        <v>2</v>
      </c>
      <c r="C39" s="182"/>
      <c r="D39" s="184"/>
      <c r="E39" s="248"/>
      <c r="F39" s="248"/>
      <c r="G39" s="249">
        <f ca="1">YEAR(TODAY())</f>
        <v>2024</v>
      </c>
      <c r="H39" s="250">
        <f ca="1">YEAR(TODAY()) - 1</f>
        <v>2023</v>
      </c>
    </row>
    <row r="40" spans="1:8" s="181" customFormat="1" ht="12.75" hidden="1" customHeight="1" thickBot="1" x14ac:dyDescent="0.3">
      <c r="A40" s="181">
        <v>2</v>
      </c>
      <c r="C40" s="182"/>
      <c r="D40" s="184"/>
      <c r="E40" s="423"/>
      <c r="F40" s="423"/>
      <c r="G40" s="424" t="s">
        <v>309</v>
      </c>
      <c r="H40" s="425" t="s">
        <v>309</v>
      </c>
    </row>
    <row r="41" spans="1:8" ht="12" customHeight="1" x14ac:dyDescent="0.25">
      <c r="A41" s="1">
        <v>3</v>
      </c>
      <c r="B41" s="181" t="s">
        <v>250</v>
      </c>
      <c r="C41" s="182">
        <v>86</v>
      </c>
      <c r="D41" s="184"/>
      <c r="E41" s="306" t="str">
        <f ca="1">INDEX(TBLStructure[Full Note Title],MATCH(C41,TBLStructure[Model Reference],0))</f>
        <v>4.2C: Inventories</v>
      </c>
      <c r="F41" s="306"/>
      <c r="G41" s="306"/>
      <c r="H41" s="306"/>
    </row>
    <row r="42" spans="1:8" ht="12" customHeight="1" x14ac:dyDescent="0.25">
      <c r="A42" s="1">
        <v>3</v>
      </c>
      <c r="E42" s="273" t="s">
        <v>983</v>
      </c>
      <c r="F42" s="273"/>
      <c r="G42" s="248"/>
      <c r="H42" s="248"/>
    </row>
    <row r="43" spans="1:8" ht="12" customHeight="1" x14ac:dyDescent="0.25">
      <c r="A43" s="1">
        <v>3</v>
      </c>
      <c r="D43" s="4" t="s">
        <v>984</v>
      </c>
      <c r="E43" s="430" t="s">
        <v>985</v>
      </c>
      <c r="F43" s="430"/>
      <c r="G43" s="91">
        <v>0</v>
      </c>
      <c r="H43" s="92">
        <v>0</v>
      </c>
    </row>
    <row r="44" spans="1:8" ht="12" customHeight="1" x14ac:dyDescent="0.25">
      <c r="A44" s="1">
        <v>3</v>
      </c>
      <c r="D44" s="4" t="s">
        <v>984</v>
      </c>
      <c r="E44" s="430" t="s">
        <v>986</v>
      </c>
      <c r="F44" s="430"/>
      <c r="G44" s="91">
        <v>0</v>
      </c>
      <c r="H44" s="92">
        <v>0</v>
      </c>
    </row>
    <row r="45" spans="1:8" ht="12" customHeight="1" x14ac:dyDescent="0.25">
      <c r="A45" s="1">
        <v>3</v>
      </c>
      <c r="E45" s="273" t="s">
        <v>987</v>
      </c>
      <c r="F45" s="273"/>
      <c r="G45" s="95">
        <f>SUM(G42:G44)</f>
        <v>0</v>
      </c>
      <c r="H45" s="96">
        <f>SUM(H42:H44)</f>
        <v>0</v>
      </c>
    </row>
    <row r="46" spans="1:8" ht="12" customHeight="1" x14ac:dyDescent="0.25">
      <c r="A46" s="1">
        <v>3</v>
      </c>
      <c r="D46" s="4" t="s">
        <v>988</v>
      </c>
      <c r="E46" s="272" t="s">
        <v>989</v>
      </c>
      <c r="F46" s="272"/>
      <c r="G46" s="95">
        <v>0</v>
      </c>
      <c r="H46" s="96">
        <v>0</v>
      </c>
    </row>
    <row r="47" spans="1:8" ht="12" customHeight="1" x14ac:dyDescent="0.25">
      <c r="A47" s="1">
        <v>3</v>
      </c>
      <c r="E47" s="273" t="s">
        <v>990</v>
      </c>
      <c r="F47" s="273"/>
      <c r="G47" s="95">
        <f>SUM(G45:G46)</f>
        <v>0</v>
      </c>
      <c r="H47" s="96">
        <f>SUM(H45:H46)</f>
        <v>0</v>
      </c>
    </row>
    <row r="48" spans="1:8" ht="12" customHeight="1" x14ac:dyDescent="0.25">
      <c r="A48" s="1">
        <v>3</v>
      </c>
      <c r="D48" s="10"/>
      <c r="E48" s="282"/>
      <c r="F48" s="282"/>
      <c r="G48" s="248"/>
      <c r="H48" s="248"/>
    </row>
    <row r="49" spans="1:8" ht="12" customHeight="1" x14ac:dyDescent="0.25">
      <c r="A49" s="1">
        <v>3</v>
      </c>
      <c r="D49" s="4" t="s">
        <v>572</v>
      </c>
      <c r="E49" s="471" t="s">
        <v>991</v>
      </c>
      <c r="F49" s="471"/>
      <c r="G49" s="471"/>
      <c r="H49" s="471"/>
    </row>
    <row r="50" spans="1:8" ht="6.6" customHeight="1" x14ac:dyDescent="0.25">
      <c r="A50" s="1">
        <v>3</v>
      </c>
      <c r="E50" s="471"/>
      <c r="F50" s="471"/>
      <c r="G50" s="471"/>
      <c r="H50" s="471"/>
    </row>
    <row r="51" spans="1:8" ht="12" customHeight="1" x14ac:dyDescent="0.25">
      <c r="A51" s="1">
        <v>3</v>
      </c>
      <c r="D51" s="10"/>
      <c r="E51" s="471" t="s">
        <v>993</v>
      </c>
      <c r="F51" s="471"/>
      <c r="G51" s="471"/>
      <c r="H51" s="471"/>
    </row>
    <row r="52" spans="1:8" ht="4.95" customHeight="1" x14ac:dyDescent="0.25">
      <c r="A52" s="1">
        <v>3</v>
      </c>
      <c r="E52" s="519"/>
      <c r="F52" s="519"/>
      <c r="G52" s="519"/>
      <c r="H52" s="519"/>
    </row>
    <row r="53" spans="1:8" x14ac:dyDescent="0.25">
      <c r="A53" s="1">
        <v>1</v>
      </c>
      <c r="D53" s="4" t="s">
        <v>994</v>
      </c>
      <c r="E53" s="519" t="s">
        <v>995</v>
      </c>
      <c r="F53" s="519"/>
      <c r="G53" s="519"/>
      <c r="H53" s="519"/>
    </row>
    <row r="54" spans="1:8" ht="6.6" customHeight="1" x14ac:dyDescent="0.25">
      <c r="A54" s="1">
        <v>1</v>
      </c>
      <c r="E54" s="519"/>
      <c r="F54" s="519"/>
      <c r="G54" s="519"/>
      <c r="H54" s="519"/>
    </row>
    <row r="55" spans="1:8" ht="12" customHeight="1" x14ac:dyDescent="0.25">
      <c r="A55" s="1">
        <v>1</v>
      </c>
      <c r="E55" s="519" t="s">
        <v>996</v>
      </c>
      <c r="F55" s="519"/>
      <c r="G55" s="519"/>
      <c r="H55" s="519"/>
    </row>
    <row r="56" spans="1:8" x14ac:dyDescent="0.25">
      <c r="A56" s="1">
        <v>3</v>
      </c>
      <c r="E56" s="472"/>
      <c r="F56" s="472"/>
      <c r="G56" s="519"/>
      <c r="H56" s="519"/>
    </row>
    <row r="57" spans="1:8" ht="12" customHeight="1" x14ac:dyDescent="0.25">
      <c r="A57" s="1">
        <v>3</v>
      </c>
      <c r="B57" s="181" t="s">
        <v>250</v>
      </c>
      <c r="C57" s="182">
        <v>87</v>
      </c>
      <c r="D57" s="184"/>
      <c r="E57" s="479" t="str">
        <f ca="1">INDEX(TBLStructure[Full Note Title],MATCH(C57,TBLStructure[Model Reference],0))</f>
        <v>4.2D: Tax assets (competitive neutrality)</v>
      </c>
      <c r="F57" s="479"/>
      <c r="G57" s="479"/>
      <c r="H57" s="479"/>
    </row>
    <row r="58" spans="1:8" ht="12" customHeight="1" x14ac:dyDescent="0.25">
      <c r="A58" s="1">
        <v>3</v>
      </c>
      <c r="E58" s="520" t="s">
        <v>892</v>
      </c>
      <c r="F58" s="520"/>
      <c r="G58" s="261" t="s">
        <v>998</v>
      </c>
      <c r="H58" s="262" t="s">
        <v>998</v>
      </c>
    </row>
    <row r="59" spans="1:8" ht="12" customHeight="1" x14ac:dyDescent="0.25">
      <c r="A59" s="1">
        <v>3</v>
      </c>
      <c r="E59" s="178" t="s">
        <v>999</v>
      </c>
      <c r="F59" s="178"/>
      <c r="G59" s="102">
        <f>SUM(G57:G58)</f>
        <v>0</v>
      </c>
      <c r="H59" s="103">
        <f>SUM(H57:H58)</f>
        <v>0</v>
      </c>
    </row>
    <row r="60" spans="1:8" ht="12" customHeight="1" x14ac:dyDescent="0.25">
      <c r="A60" s="1">
        <v>3</v>
      </c>
      <c r="E60" s="178"/>
      <c r="F60" s="178"/>
      <c r="G60" s="265"/>
      <c r="H60" s="266"/>
    </row>
    <row r="61" spans="1:8" s="181" customFormat="1" ht="12" customHeight="1" x14ac:dyDescent="0.25">
      <c r="A61" s="181">
        <v>1</v>
      </c>
      <c r="C61" s="182"/>
      <c r="D61" s="184"/>
      <c r="E61" s="178" t="s">
        <v>1000</v>
      </c>
      <c r="F61" s="178"/>
      <c r="G61" s="265"/>
      <c r="H61" s="266"/>
    </row>
    <row r="62" spans="1:8" s="181" customFormat="1" ht="12" customHeight="1" x14ac:dyDescent="0.25">
      <c r="A62" s="181">
        <v>1</v>
      </c>
      <c r="C62" s="182"/>
      <c r="D62" s="184"/>
      <c r="E62" s="260" t="s">
        <v>831</v>
      </c>
      <c r="F62" s="260"/>
      <c r="G62" s="261">
        <v>0</v>
      </c>
      <c r="H62" s="262">
        <v>0</v>
      </c>
    </row>
    <row r="63" spans="1:8" s="181" customFormat="1" ht="12" customHeight="1" x14ac:dyDescent="0.25">
      <c r="A63" s="181">
        <v>1</v>
      </c>
      <c r="C63" s="182"/>
      <c r="D63" s="184"/>
      <c r="E63" s="260" t="s">
        <v>832</v>
      </c>
      <c r="F63" s="260"/>
      <c r="G63" s="261">
        <v>0</v>
      </c>
      <c r="H63" s="262">
        <v>0</v>
      </c>
    </row>
    <row r="64" spans="1:8" s="181" customFormat="1" ht="12" customHeight="1" x14ac:dyDescent="0.25">
      <c r="A64" s="181">
        <v>1</v>
      </c>
      <c r="C64" s="182"/>
      <c r="D64" s="184"/>
      <c r="E64" s="178" t="s">
        <v>999</v>
      </c>
      <c r="F64" s="178"/>
      <c r="G64" s="102">
        <f>SUM(G62:G63)</f>
        <v>0</v>
      </c>
      <c r="H64" s="103">
        <f>SUM(H62:H63)</f>
        <v>0</v>
      </c>
    </row>
    <row r="65" spans="1:8" ht="12" customHeight="1" x14ac:dyDescent="0.25">
      <c r="A65" s="181">
        <v>1</v>
      </c>
      <c r="E65" s="178"/>
      <c r="F65" s="178"/>
      <c r="G65" s="261"/>
      <c r="H65" s="262"/>
    </row>
    <row r="66" spans="1:8" ht="12" customHeight="1" x14ac:dyDescent="0.25">
      <c r="A66" s="181">
        <v>3</v>
      </c>
      <c r="B66" s="181" t="s">
        <v>250</v>
      </c>
      <c r="C66" s="182">
        <v>88</v>
      </c>
      <c r="D66" s="184"/>
      <c r="E66" s="479" t="str">
        <f ca="1">INDEX(TBLStructure[Full Note Title],MATCH(C66,TBLStructure[Model Reference],0))</f>
        <v>4.2E: Other non-financial assets</v>
      </c>
      <c r="F66" s="479"/>
      <c r="G66" s="479"/>
      <c r="H66" s="479"/>
    </row>
    <row r="67" spans="1:8" ht="12" customHeight="1" x14ac:dyDescent="0.25">
      <c r="A67" s="181">
        <v>3</v>
      </c>
      <c r="E67" s="472" t="s">
        <v>892</v>
      </c>
      <c r="F67" s="472"/>
      <c r="G67" s="261">
        <v>0</v>
      </c>
      <c r="H67" s="262">
        <v>0</v>
      </c>
    </row>
    <row r="68" spans="1:8" ht="12" customHeight="1" x14ac:dyDescent="0.25">
      <c r="A68" s="181">
        <v>3</v>
      </c>
      <c r="E68" s="178" t="s">
        <v>1002</v>
      </c>
      <c r="F68" s="178"/>
      <c r="G68" s="102">
        <f>SUM(G66:G67)</f>
        <v>0</v>
      </c>
      <c r="H68" s="103">
        <f>SUM(H66:H67)</f>
        <v>0</v>
      </c>
    </row>
    <row r="69" spans="1:8" ht="9.6" customHeight="1" x14ac:dyDescent="0.25">
      <c r="A69" s="181">
        <v>3</v>
      </c>
      <c r="E69" s="178"/>
      <c r="F69" s="178"/>
      <c r="G69" s="265"/>
      <c r="H69" s="266"/>
    </row>
    <row r="70" spans="1:8" s="181" customFormat="1" ht="12" customHeight="1" x14ac:dyDescent="0.25">
      <c r="A70" s="181">
        <v>1</v>
      </c>
      <c r="C70" s="182"/>
      <c r="D70" s="184"/>
      <c r="E70" s="178" t="s">
        <v>1003</v>
      </c>
      <c r="F70" s="178"/>
      <c r="G70" s="265"/>
      <c r="H70" s="266"/>
    </row>
    <row r="71" spans="1:8" s="181" customFormat="1" ht="12" customHeight="1" x14ac:dyDescent="0.25">
      <c r="A71" s="181">
        <v>1</v>
      </c>
      <c r="C71" s="182"/>
      <c r="D71" s="184"/>
      <c r="E71" s="260" t="s">
        <v>831</v>
      </c>
      <c r="F71" s="260"/>
      <c r="G71" s="261">
        <v>0</v>
      </c>
      <c r="H71" s="262">
        <v>0</v>
      </c>
    </row>
    <row r="72" spans="1:8" s="181" customFormat="1" ht="12" customHeight="1" x14ac:dyDescent="0.25">
      <c r="A72" s="181">
        <v>1</v>
      </c>
      <c r="C72" s="182"/>
      <c r="D72" s="184"/>
      <c r="E72" s="260" t="s">
        <v>832</v>
      </c>
      <c r="F72" s="260"/>
      <c r="G72" s="261">
        <v>0</v>
      </c>
      <c r="H72" s="262">
        <v>0</v>
      </c>
    </row>
    <row r="73" spans="1:8" s="181" customFormat="1" ht="12" customHeight="1" x14ac:dyDescent="0.25">
      <c r="A73" s="181">
        <v>1</v>
      </c>
      <c r="C73" s="182"/>
      <c r="D73" s="184"/>
      <c r="E73" s="178" t="s">
        <v>1002</v>
      </c>
      <c r="F73" s="178"/>
      <c r="G73" s="102">
        <f>SUM(G71:G72)</f>
        <v>0</v>
      </c>
      <c r="H73" s="103">
        <f>SUM(H71:H72)</f>
        <v>0</v>
      </c>
    </row>
    <row r="74" spans="1:8" ht="12" customHeight="1" x14ac:dyDescent="0.25">
      <c r="A74" s="181">
        <v>1</v>
      </c>
      <c r="E74" s="472"/>
      <c r="F74" s="472"/>
      <c r="G74" s="519"/>
      <c r="H74" s="519"/>
    </row>
    <row r="75" spans="1:8" ht="12" customHeight="1" x14ac:dyDescent="0.25">
      <c r="A75" s="181">
        <v>3</v>
      </c>
      <c r="E75" s="456" t="s">
        <v>1005</v>
      </c>
      <c r="F75" s="456"/>
      <c r="G75" s="521"/>
      <c r="H75" s="522"/>
    </row>
    <row r="76" spans="1:8" x14ac:dyDescent="0.25">
      <c r="A76" s="181">
        <v>3</v>
      </c>
      <c r="E76" s="456"/>
      <c r="F76" s="456"/>
      <c r="G76" s="521"/>
      <c r="H76" s="522"/>
    </row>
    <row r="77" spans="1:8" x14ac:dyDescent="0.25">
      <c r="A77" s="181">
        <v>3</v>
      </c>
      <c r="B77" s="181" t="s">
        <v>250</v>
      </c>
      <c r="C77" s="182">
        <v>89</v>
      </c>
      <c r="D77" s="184"/>
      <c r="E77" s="479" t="str">
        <f ca="1">INDEX(TBLStructure[Full Note Title],MATCH(C77,TBLStructure[Model Reference],0))</f>
        <v>4.2F: Joint operations</v>
      </c>
      <c r="F77" s="479"/>
      <c r="G77" s="479"/>
      <c r="H77" s="479"/>
    </row>
    <row r="78" spans="1:8" x14ac:dyDescent="0.25">
      <c r="A78" s="181">
        <v>3</v>
      </c>
      <c r="E78" s="456"/>
      <c r="F78" s="456"/>
      <c r="G78" s="456"/>
      <c r="H78" s="456"/>
    </row>
    <row r="79" spans="1:8" x14ac:dyDescent="0.25">
      <c r="A79" s="181">
        <v>3</v>
      </c>
      <c r="D79" s="4" t="s">
        <v>848</v>
      </c>
      <c r="E79" s="447" t="s">
        <v>1006</v>
      </c>
      <c r="F79" s="447"/>
      <c r="G79" s="456"/>
      <c r="H79" s="456"/>
    </row>
    <row r="80" spans="1:8" x14ac:dyDescent="0.25">
      <c r="A80" s="181">
        <v>1</v>
      </c>
      <c r="E80" s="523"/>
      <c r="F80" s="1028" t="s">
        <v>851</v>
      </c>
      <c r="G80" s="1031" t="s">
        <v>1007</v>
      </c>
      <c r="H80" s="1031"/>
    </row>
    <row r="81" spans="1:8" x14ac:dyDescent="0.25">
      <c r="A81" s="1">
        <v>1</v>
      </c>
      <c r="E81" s="263"/>
      <c r="F81" s="1029"/>
      <c r="G81" s="510" t="str">
        <f>Contents!F3</f>
        <v>20X2</v>
      </c>
      <c r="H81" s="525" t="str">
        <f>Contents!F4</f>
        <v>20X1</v>
      </c>
    </row>
    <row r="82" spans="1:8" x14ac:dyDescent="0.25">
      <c r="A82" s="1">
        <v>1</v>
      </c>
      <c r="E82" s="526"/>
      <c r="F82" s="1030"/>
      <c r="G82" s="468" t="s">
        <v>853</v>
      </c>
      <c r="H82" s="527" t="s">
        <v>853</v>
      </c>
    </row>
    <row r="83" spans="1:8" x14ac:dyDescent="0.25">
      <c r="A83" s="1">
        <v>1</v>
      </c>
      <c r="E83" s="528" t="s">
        <v>1008</v>
      </c>
      <c r="F83" s="165">
        <v>0</v>
      </c>
      <c r="G83" s="529">
        <v>0</v>
      </c>
      <c r="H83" s="530">
        <v>0</v>
      </c>
    </row>
    <row r="84" spans="1:8" x14ac:dyDescent="0.25">
      <c r="A84" s="1">
        <v>1</v>
      </c>
      <c r="E84" s="272"/>
      <c r="F84" s="272"/>
      <c r="G84" s="248"/>
      <c r="H84" s="248"/>
    </row>
    <row r="85" spans="1:8" hidden="1" x14ac:dyDescent="0.25">
      <c r="A85" s="181">
        <v>2</v>
      </c>
      <c r="E85" s="523"/>
      <c r="F85" s="1028"/>
      <c r="G85" s="1031" t="s">
        <v>1007</v>
      </c>
      <c r="H85" s="1031"/>
    </row>
    <row r="86" spans="1:8" hidden="1" x14ac:dyDescent="0.25">
      <c r="A86" s="181">
        <v>2</v>
      </c>
      <c r="E86" s="263"/>
      <c r="F86" s="1029"/>
      <c r="G86" s="510">
        <f ca="1">YEAR(TODAY())</f>
        <v>2024</v>
      </c>
      <c r="H86" s="525">
        <f ca="1">YEAR(TODAY()) - 1</f>
        <v>2023</v>
      </c>
    </row>
    <row r="87" spans="1:8" hidden="1" x14ac:dyDescent="0.25">
      <c r="A87" s="181">
        <v>2</v>
      </c>
      <c r="E87" s="526"/>
      <c r="F87" s="1030"/>
      <c r="G87" s="468" t="s">
        <v>853</v>
      </c>
      <c r="H87" s="527" t="s">
        <v>853</v>
      </c>
    </row>
    <row r="88" spans="1:8" hidden="1" x14ac:dyDescent="0.25">
      <c r="A88" s="181">
        <v>2</v>
      </c>
      <c r="E88" s="528" t="s">
        <v>1008</v>
      </c>
      <c r="F88" s="165"/>
      <c r="G88" s="529">
        <v>0</v>
      </c>
      <c r="H88" s="530">
        <v>0</v>
      </c>
    </row>
    <row r="89" spans="1:8" hidden="1" x14ac:dyDescent="0.25">
      <c r="A89" s="181">
        <v>2</v>
      </c>
      <c r="E89" s="272"/>
      <c r="F89" s="272"/>
      <c r="G89" s="248"/>
      <c r="H89" s="248"/>
    </row>
    <row r="90" spans="1:8" ht="24" customHeight="1" x14ac:dyDescent="0.25">
      <c r="A90" s="1">
        <v>3</v>
      </c>
      <c r="D90" s="4" t="s">
        <v>1009</v>
      </c>
      <c r="E90" s="1027" t="s">
        <v>1010</v>
      </c>
      <c r="F90" s="1027"/>
      <c r="G90" s="1027"/>
      <c r="H90" s="1027"/>
    </row>
    <row r="91" spans="1:8" x14ac:dyDescent="0.25">
      <c r="A91" s="1">
        <v>1</v>
      </c>
      <c r="E91" s="248"/>
      <c r="F91" s="248"/>
      <c r="G91" s="531" t="str">
        <f>Contents!F3</f>
        <v>20X2</v>
      </c>
      <c r="H91" s="451" t="str">
        <f>Contents!F4</f>
        <v>20X1</v>
      </c>
    </row>
    <row r="92" spans="1:8" x14ac:dyDescent="0.25">
      <c r="A92" s="1">
        <v>1</v>
      </c>
      <c r="E92" s="248"/>
      <c r="F92" s="248"/>
      <c r="G92" s="297" t="s">
        <v>309</v>
      </c>
      <c r="H92" s="426" t="s">
        <v>309</v>
      </c>
    </row>
    <row r="93" spans="1:8" x14ac:dyDescent="0.25">
      <c r="A93" s="1">
        <v>1</v>
      </c>
      <c r="E93" s="273" t="s">
        <v>134</v>
      </c>
      <c r="F93" s="273"/>
      <c r="G93" s="91"/>
      <c r="H93" s="92"/>
    </row>
    <row r="94" spans="1:8" x14ac:dyDescent="0.25">
      <c r="A94" s="1">
        <v>1</v>
      </c>
      <c r="E94" s="432" t="s">
        <v>860</v>
      </c>
      <c r="F94" s="432"/>
      <c r="G94" s="91"/>
      <c r="H94" s="92"/>
    </row>
    <row r="95" spans="1:8" x14ac:dyDescent="0.25">
      <c r="A95" s="1">
        <v>1</v>
      </c>
      <c r="E95" s="442" t="s">
        <v>1008</v>
      </c>
      <c r="F95" s="442"/>
      <c r="G95" s="91">
        <v>0</v>
      </c>
      <c r="H95" s="92">
        <v>0</v>
      </c>
    </row>
    <row r="96" spans="1:8" x14ac:dyDescent="0.25">
      <c r="A96" s="1">
        <v>1</v>
      </c>
      <c r="E96" s="432" t="s">
        <v>1011</v>
      </c>
      <c r="F96" s="432"/>
      <c r="G96" s="95">
        <f>SUM(G94:G95)</f>
        <v>0</v>
      </c>
      <c r="H96" s="96">
        <f>SUM(H94:H95)</f>
        <v>0</v>
      </c>
    </row>
    <row r="97" spans="1:8" x14ac:dyDescent="0.25">
      <c r="A97" s="1">
        <v>1</v>
      </c>
      <c r="E97" s="443"/>
      <c r="F97" s="443"/>
      <c r="G97" s="91"/>
      <c r="H97" s="92"/>
    </row>
    <row r="98" spans="1:8" x14ac:dyDescent="0.25">
      <c r="A98" s="1">
        <v>1</v>
      </c>
      <c r="E98" s="432" t="s">
        <v>861</v>
      </c>
      <c r="F98" s="432"/>
      <c r="G98" s="91"/>
      <c r="H98" s="92"/>
    </row>
    <row r="99" spans="1:8" x14ac:dyDescent="0.25">
      <c r="A99" s="1">
        <v>1</v>
      </c>
      <c r="E99" s="442" t="s">
        <v>1008</v>
      </c>
      <c r="F99" s="442"/>
      <c r="G99" s="91">
        <v>0</v>
      </c>
      <c r="H99" s="92">
        <v>0</v>
      </c>
    </row>
    <row r="100" spans="1:8" x14ac:dyDescent="0.25">
      <c r="A100" s="1">
        <v>1</v>
      </c>
      <c r="E100" s="432" t="s">
        <v>1012</v>
      </c>
      <c r="F100" s="432"/>
      <c r="G100" s="95">
        <f>SUM(G98:G99)</f>
        <v>0</v>
      </c>
      <c r="H100" s="96">
        <f>SUM(H98:H99)</f>
        <v>0</v>
      </c>
    </row>
    <row r="101" spans="1:8" x14ac:dyDescent="0.25">
      <c r="A101" s="1">
        <v>1</v>
      </c>
      <c r="E101" s="432" t="s">
        <v>333</v>
      </c>
      <c r="F101" s="432"/>
      <c r="G101" s="95">
        <f>G96+G100</f>
        <v>0</v>
      </c>
      <c r="H101" s="96">
        <f>H96+H100</f>
        <v>0</v>
      </c>
    </row>
    <row r="102" spans="1:8" x14ac:dyDescent="0.25">
      <c r="A102" s="1">
        <v>3</v>
      </c>
      <c r="E102" s="304"/>
      <c r="F102" s="304"/>
      <c r="G102" s="304"/>
      <c r="H102" s="304"/>
    </row>
    <row r="103" spans="1:8" x14ac:dyDescent="0.25">
      <c r="A103" s="1">
        <v>3</v>
      </c>
      <c r="E103" s="304"/>
      <c r="F103" s="304"/>
      <c r="G103" s="304"/>
      <c r="H103" s="304"/>
    </row>
    <row r="104" spans="1:8" x14ac:dyDescent="0.25">
      <c r="E104" s="304"/>
      <c r="F104" s="304"/>
      <c r="G104" s="304"/>
      <c r="H104" s="304"/>
    </row>
    <row r="105" spans="1:8" hidden="1" x14ac:dyDescent="0.25">
      <c r="A105" s="181">
        <v>3</v>
      </c>
      <c r="B105" s="181" t="s">
        <v>250</v>
      </c>
      <c r="C105" s="182">
        <v>165</v>
      </c>
      <c r="E105" s="479" t="str">
        <f ca="1">INDEX(TBLStructure[Full Note Title],MATCH(C105,TBLStructure[Model Reference],0))</f>
        <v>4.2GHidden: Volunteer services</v>
      </c>
      <c r="F105" s="479"/>
      <c r="G105" s="479"/>
      <c r="H105" s="479"/>
    </row>
    <row r="106" spans="1:8" x14ac:dyDescent="0.25">
      <c r="A106" s="181">
        <v>3</v>
      </c>
      <c r="B106" s="181" t="s">
        <v>250</v>
      </c>
      <c r="C106" s="182">
        <v>166</v>
      </c>
      <c r="D106" s="184" t="s">
        <v>1013</v>
      </c>
      <c r="E106" s="306" t="str">
        <f ca="1">INDEX(TBLStructure[Full Note Title],MATCH(C106,TBLStructure[Model Reference],0))</f>
        <v>4.2G: Transfers to acquire or construct a non-financial asset</v>
      </c>
      <c r="F106" s="306"/>
      <c r="G106" s="306"/>
      <c r="H106" s="306"/>
    </row>
    <row r="107" spans="1:8" ht="23.4" x14ac:dyDescent="0.25">
      <c r="D107" s="184"/>
      <c r="E107" s="113"/>
      <c r="F107" s="113"/>
      <c r="G107" s="451" t="s">
        <v>1014</v>
      </c>
      <c r="H107" s="451" t="s">
        <v>389</v>
      </c>
    </row>
    <row r="108" spans="1:8" ht="14.4" thickBot="1" x14ac:dyDescent="0.3">
      <c r="E108" s="113"/>
      <c r="F108" s="113"/>
      <c r="G108" s="424" t="s">
        <v>309</v>
      </c>
      <c r="H108" s="425" t="s">
        <v>309</v>
      </c>
    </row>
    <row r="109" spans="1:8" x14ac:dyDescent="0.25">
      <c r="E109" s="442" t="s">
        <v>1015</v>
      </c>
      <c r="F109" s="113"/>
      <c r="G109" s="113"/>
      <c r="H109" s="113"/>
    </row>
    <row r="110" spans="1:8" x14ac:dyDescent="0.25">
      <c r="E110" s="442" t="s">
        <v>1016</v>
      </c>
      <c r="F110" s="113"/>
      <c r="G110" s="113"/>
      <c r="H110" s="113"/>
    </row>
    <row r="111" spans="1:8" x14ac:dyDescent="0.25">
      <c r="E111" s="113"/>
      <c r="F111" s="113"/>
      <c r="G111" s="113"/>
      <c r="H111" s="113"/>
    </row>
    <row r="112" spans="1:8" ht="75" customHeight="1" x14ac:dyDescent="0.25">
      <c r="D112" s="404" t="s">
        <v>1017</v>
      </c>
      <c r="E112" s="1027" t="s">
        <v>1018</v>
      </c>
      <c r="F112" s="1027"/>
      <c r="G112" s="1027"/>
      <c r="H112" s="1027"/>
    </row>
    <row r="113" spans="1:8" s="304" customFormat="1" x14ac:dyDescent="0.25">
      <c r="C113" s="305"/>
      <c r="D113" s="404"/>
      <c r="E113" s="113"/>
      <c r="F113" s="113"/>
      <c r="G113" s="113"/>
      <c r="H113" s="113"/>
    </row>
    <row r="114" spans="1:8" x14ac:dyDescent="0.25">
      <c r="A114" s="181">
        <v>3</v>
      </c>
      <c r="B114" s="181" t="s">
        <v>250</v>
      </c>
      <c r="C114" s="182">
        <v>168</v>
      </c>
      <c r="D114" s="184"/>
      <c r="E114" s="306" t="str">
        <f ca="1">INDEX(TBLStructure[Full Note Title],MATCH(C114,TBLStructure[Model Reference],0))</f>
        <v>4.2H: Service concession arrangements</v>
      </c>
      <c r="F114" s="306"/>
      <c r="G114" s="306"/>
      <c r="H114" s="306"/>
    </row>
    <row r="115" spans="1:8" x14ac:dyDescent="0.25">
      <c r="E115" s="248"/>
      <c r="F115" s="248"/>
      <c r="G115" s="531" t="str">
        <f>Contents!F3</f>
        <v>20X2</v>
      </c>
      <c r="H115" s="451" t="str">
        <f>Contents!F4</f>
        <v>20X1</v>
      </c>
    </row>
    <row r="116" spans="1:8" ht="14.4" thickBot="1" x14ac:dyDescent="0.3">
      <c r="E116" s="423"/>
      <c r="F116" s="423"/>
      <c r="G116" s="424" t="s">
        <v>309</v>
      </c>
      <c r="H116" s="425" t="s">
        <v>309</v>
      </c>
    </row>
    <row r="117" spans="1:8" x14ac:dyDescent="0.25">
      <c r="D117" s="361" t="s">
        <v>1019</v>
      </c>
      <c r="E117" s="532" t="s">
        <v>1020</v>
      </c>
      <c r="F117" s="113"/>
      <c r="G117" s="113"/>
      <c r="H117" s="113"/>
    </row>
    <row r="118" spans="1:8" x14ac:dyDescent="0.25">
      <c r="E118" s="533" t="s">
        <v>1021</v>
      </c>
      <c r="F118" s="113"/>
      <c r="G118" s="91">
        <v>0</v>
      </c>
      <c r="H118" s="92">
        <v>0</v>
      </c>
    </row>
    <row r="119" spans="1:8" x14ac:dyDescent="0.25">
      <c r="E119" s="273" t="s">
        <v>1022</v>
      </c>
      <c r="F119" s="282"/>
      <c r="G119" s="95">
        <f>SUM(G117:G118)</f>
        <v>0</v>
      </c>
      <c r="H119" s="96">
        <f>SUM(H117:H118)</f>
        <v>0</v>
      </c>
    </row>
    <row r="120" spans="1:8" x14ac:dyDescent="0.25">
      <c r="D120" s="326"/>
      <c r="E120" s="273"/>
      <c r="F120" s="282"/>
      <c r="G120" s="104"/>
      <c r="H120" s="105"/>
    </row>
    <row r="121" spans="1:8" x14ac:dyDescent="0.25">
      <c r="A121" s="1">
        <v>3</v>
      </c>
      <c r="D121" s="361" t="s">
        <v>938</v>
      </c>
      <c r="E121" s="1027" t="s">
        <v>1023</v>
      </c>
      <c r="F121" s="1027"/>
      <c r="G121" s="1027"/>
      <c r="H121" s="1027"/>
    </row>
    <row r="122" spans="1:8" x14ac:dyDescent="0.25">
      <c r="E122" s="272"/>
      <c r="F122" s="272"/>
      <c r="G122" s="272"/>
      <c r="H122" s="272"/>
    </row>
    <row r="123" spans="1:8" ht="39.75" customHeight="1" x14ac:dyDescent="0.25">
      <c r="D123" s="361" t="s">
        <v>1024</v>
      </c>
      <c r="E123" s="1027" t="s">
        <v>1025</v>
      </c>
      <c r="F123" s="1027"/>
      <c r="G123" s="1027"/>
      <c r="H123" s="1027"/>
    </row>
    <row r="124" spans="1:8" x14ac:dyDescent="0.25">
      <c r="E124" s="113"/>
      <c r="F124" s="113"/>
      <c r="G124" s="113"/>
      <c r="H124" s="113"/>
    </row>
  </sheetData>
  <mergeCells count="11">
    <mergeCell ref="B1:C1"/>
    <mergeCell ref="E34:H34"/>
    <mergeCell ref="G80:H80"/>
    <mergeCell ref="E18:H18"/>
    <mergeCell ref="F80:F82"/>
    <mergeCell ref="E123:H123"/>
    <mergeCell ref="E112:H112"/>
    <mergeCell ref="E90:H90"/>
    <mergeCell ref="F85:F87"/>
    <mergeCell ref="G85:H85"/>
    <mergeCell ref="E121:H121"/>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76" min="4" max="7" man="1"/>
  </rowBreaks>
  <customProperties>
    <customPr name="_pios_id" r:id="rId2"/>
  </customProperties>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2FC36-A0EE-473B-BA08-B985583CDD08}">
  <sheetPr codeName="Sheet40">
    <tabColor theme="8" tint="0.79998168889431442"/>
  </sheetPr>
  <dimension ref="A1:K116"/>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3.44140625" style="181" hidden="1" customWidth="1"/>
    <col min="2" max="2" width="6.5546875" style="181" hidden="1" customWidth="1"/>
    <col min="3" max="3" width="10.33203125" style="182" hidden="1" customWidth="1"/>
    <col min="4" max="4" width="14.33203125" style="184" customWidth="1"/>
    <col min="5" max="5" width="60" style="184" customWidth="1"/>
    <col min="6" max="7" width="11" style="184" customWidth="1"/>
    <col min="8" max="11" width="9.109375" style="184"/>
    <col min="12" max="9672" width="9.109375" style="181"/>
    <col min="9673" max="9673" width="9.33203125" style="181" customWidth="1"/>
    <col min="9674" max="16384" width="9.109375" style="181"/>
  </cols>
  <sheetData>
    <row r="1" spans="1:11" x14ac:dyDescent="0.25">
      <c r="A1" s="181" t="s">
        <v>0</v>
      </c>
      <c r="B1" s="977" t="s">
        <v>249</v>
      </c>
      <c r="C1" s="977"/>
    </row>
    <row r="2" spans="1:11" ht="15" customHeight="1" x14ac:dyDescent="0.25">
      <c r="A2" s="181">
        <v>3</v>
      </c>
      <c r="B2" s="181" t="s">
        <v>560</v>
      </c>
      <c r="C2" s="182">
        <v>90</v>
      </c>
      <c r="E2" s="246" t="str">
        <f ca="1">INDEX(TBLStructure[Number],MATCH(C2,TBLStructure[Model Reference],0))&amp;"."&amp;INDEX(TBLStructure[Sub Number],MATCH(C2,TBLStructure[Model Reference],0))&amp;" "&amp;INDEX(TBLStructure[Sub-category],MATCH(C2,TBLStructure[Model Reference],0))</f>
        <v>4.3 Administered - Payables</v>
      </c>
      <c r="F2" s="246"/>
      <c r="G2" s="246"/>
    </row>
    <row r="3" spans="1:11" x14ac:dyDescent="0.25">
      <c r="A3" s="181">
        <v>3</v>
      </c>
      <c r="E3" s="543"/>
      <c r="F3" s="543"/>
      <c r="G3" s="543"/>
    </row>
    <row r="4" spans="1:11" x14ac:dyDescent="0.25">
      <c r="A4" s="181">
        <v>3</v>
      </c>
      <c r="E4" s="272"/>
      <c r="F4" s="249" t="str">
        <f>Contents!F3</f>
        <v>20X2</v>
      </c>
      <c r="G4" s="250" t="str">
        <f>Contents!F4</f>
        <v>20X1</v>
      </c>
    </row>
    <row r="5" spans="1:11" ht="12.75" customHeight="1" x14ac:dyDescent="0.25">
      <c r="A5" s="181">
        <v>3</v>
      </c>
      <c r="D5" s="184" t="s">
        <v>463</v>
      </c>
      <c r="E5" s="423"/>
      <c r="F5" s="252" t="s">
        <v>309</v>
      </c>
      <c r="G5" s="253" t="s">
        <v>309</v>
      </c>
    </row>
    <row r="6" spans="1:11" ht="12.75" customHeight="1" x14ac:dyDescent="0.25">
      <c r="A6" s="181">
        <v>3</v>
      </c>
      <c r="E6" s="272"/>
      <c r="F6" s="254"/>
      <c r="G6" s="255"/>
    </row>
    <row r="7" spans="1:11" ht="12" customHeight="1" x14ac:dyDescent="0.25">
      <c r="A7" s="181">
        <v>3</v>
      </c>
      <c r="B7" s="181" t="s">
        <v>250</v>
      </c>
      <c r="C7" s="182">
        <v>90</v>
      </c>
      <c r="E7" s="306" t="str">
        <f ca="1">INDEX(TBLStructure[Full Note Title],MATCH(C7,TBLStructure[Model Reference],0))</f>
        <v>4.3A: Suppliers</v>
      </c>
      <c r="F7" s="306"/>
      <c r="G7" s="306"/>
    </row>
    <row r="8" spans="1:11" ht="12" customHeight="1" x14ac:dyDescent="0.25">
      <c r="A8" s="181">
        <v>3</v>
      </c>
      <c r="E8" s="272" t="s">
        <v>1027</v>
      </c>
      <c r="F8" s="91">
        <v>0</v>
      </c>
      <c r="G8" s="92">
        <v>0</v>
      </c>
    </row>
    <row r="9" spans="1:11" ht="12" customHeight="1" x14ac:dyDescent="0.25">
      <c r="D9" s="4" t="s">
        <v>807</v>
      </c>
      <c r="E9" s="272" t="s">
        <v>1028</v>
      </c>
      <c r="F9" s="91">
        <v>0</v>
      </c>
      <c r="G9" s="92">
        <v>0</v>
      </c>
      <c r="H9" s="544"/>
      <c r="I9" s="181"/>
      <c r="J9" s="181"/>
      <c r="K9" s="181"/>
    </row>
    <row r="10" spans="1:11" ht="12" customHeight="1" x14ac:dyDescent="0.25">
      <c r="D10" s="4" t="s">
        <v>809</v>
      </c>
      <c r="E10" s="272" t="s">
        <v>1029</v>
      </c>
      <c r="F10" s="91">
        <v>0</v>
      </c>
      <c r="G10" s="92">
        <v>0</v>
      </c>
      <c r="H10" s="544"/>
      <c r="I10" s="181"/>
      <c r="J10" s="181"/>
      <c r="K10" s="181"/>
    </row>
    <row r="11" spans="1:11" ht="12" customHeight="1" x14ac:dyDescent="0.25">
      <c r="A11" s="181">
        <v>3</v>
      </c>
      <c r="E11" s="273" t="s">
        <v>589</v>
      </c>
      <c r="F11" s="95">
        <f>SUM(F8:F10)</f>
        <v>0</v>
      </c>
      <c r="G11" s="95">
        <f>SUM(G8:G10)</f>
        <v>0</v>
      </c>
      <c r="H11" s="248"/>
    </row>
    <row r="12" spans="1:11" ht="12" customHeight="1" x14ac:dyDescent="0.25">
      <c r="A12" s="181">
        <v>3</v>
      </c>
      <c r="E12" s="273"/>
      <c r="F12" s="104"/>
      <c r="G12" s="105"/>
      <c r="H12" s="544"/>
      <c r="I12" s="181"/>
      <c r="J12" s="181"/>
      <c r="K12" s="181"/>
    </row>
    <row r="13" spans="1:11" ht="12" customHeight="1" x14ac:dyDescent="0.25">
      <c r="A13" s="181">
        <v>1</v>
      </c>
      <c r="E13" s="273" t="s">
        <v>1030</v>
      </c>
      <c r="F13" s="104"/>
      <c r="G13" s="105"/>
      <c r="H13" s="544"/>
      <c r="I13" s="181"/>
      <c r="J13" s="181"/>
      <c r="K13" s="181"/>
    </row>
    <row r="14" spans="1:11" ht="12" customHeight="1" x14ac:dyDescent="0.25">
      <c r="A14" s="181">
        <v>1</v>
      </c>
      <c r="E14" s="430" t="s">
        <v>831</v>
      </c>
      <c r="F14" s="91">
        <v>0</v>
      </c>
      <c r="G14" s="92">
        <v>0</v>
      </c>
      <c r="H14" s="544"/>
      <c r="I14" s="181"/>
      <c r="J14" s="181"/>
      <c r="K14" s="181"/>
    </row>
    <row r="15" spans="1:11" ht="12" customHeight="1" x14ac:dyDescent="0.25">
      <c r="A15" s="181">
        <v>1</v>
      </c>
      <c r="E15" s="430" t="s">
        <v>832</v>
      </c>
      <c r="F15" s="91">
        <v>0</v>
      </c>
      <c r="G15" s="92">
        <v>0</v>
      </c>
      <c r="H15" s="544"/>
      <c r="I15" s="181"/>
      <c r="J15" s="181"/>
      <c r="K15" s="181"/>
    </row>
    <row r="16" spans="1:11" ht="12" customHeight="1" x14ac:dyDescent="0.25">
      <c r="A16" s="181">
        <v>1</v>
      </c>
      <c r="E16" s="273" t="s">
        <v>589</v>
      </c>
      <c r="F16" s="95">
        <f>SUM(F14:F15)</f>
        <v>0</v>
      </c>
      <c r="G16" s="96">
        <f>SUM(G14:G15)</f>
        <v>0</v>
      </c>
      <c r="H16" s="544"/>
      <c r="I16" s="181"/>
      <c r="J16" s="181"/>
      <c r="K16" s="181"/>
    </row>
    <row r="17" spans="1:11" ht="12" customHeight="1" x14ac:dyDescent="0.25">
      <c r="A17" s="181">
        <v>1</v>
      </c>
      <c r="E17" s="276"/>
      <c r="F17" s="91"/>
      <c r="G17" s="92"/>
      <c r="H17" s="248"/>
    </row>
    <row r="18" spans="1:11" ht="12" customHeight="1" x14ac:dyDescent="0.25">
      <c r="A18" s="181">
        <v>3</v>
      </c>
      <c r="E18" s="248" t="s">
        <v>1031</v>
      </c>
      <c r="F18" s="91"/>
      <c r="G18" s="92"/>
      <c r="H18" s="248"/>
    </row>
    <row r="19" spans="1:11" ht="12" customHeight="1" x14ac:dyDescent="0.25">
      <c r="A19" s="181">
        <v>3</v>
      </c>
      <c r="E19" s="273"/>
      <c r="F19" s="104"/>
      <c r="G19" s="105"/>
      <c r="H19" s="248"/>
    </row>
    <row r="20" spans="1:11" x14ac:dyDescent="0.25">
      <c r="E20" s="990" t="s">
        <v>1032</v>
      </c>
      <c r="F20" s="990"/>
      <c r="G20" s="990"/>
      <c r="H20" s="990"/>
      <c r="I20" s="181"/>
      <c r="J20" s="181"/>
      <c r="K20" s="181"/>
    </row>
    <row r="21" spans="1:11" ht="24" customHeight="1" x14ac:dyDescent="0.25">
      <c r="D21" s="55" t="s">
        <v>1033</v>
      </c>
      <c r="E21" s="990" t="s">
        <v>1034</v>
      </c>
      <c r="F21" s="990"/>
      <c r="G21" s="990"/>
      <c r="H21" s="272"/>
      <c r="I21" s="181"/>
      <c r="J21" s="181"/>
      <c r="K21" s="181"/>
    </row>
    <row r="22" spans="1:11" ht="12" customHeight="1" x14ac:dyDescent="0.25">
      <c r="A22" s="181">
        <v>3</v>
      </c>
      <c r="E22" s="272" t="s">
        <v>1157</v>
      </c>
      <c r="F22" s="272"/>
      <c r="G22" s="272"/>
      <c r="H22" s="544"/>
      <c r="I22" s="181"/>
      <c r="J22" s="181"/>
      <c r="K22" s="181"/>
    </row>
    <row r="23" spans="1:11" ht="12" customHeight="1" x14ac:dyDescent="0.25">
      <c r="E23" s="479"/>
      <c r="F23" s="91"/>
      <c r="G23" s="92"/>
    </row>
    <row r="24" spans="1:11" ht="12" customHeight="1" x14ac:dyDescent="0.25">
      <c r="A24" s="181">
        <v>3</v>
      </c>
      <c r="B24" s="181" t="s">
        <v>250</v>
      </c>
      <c r="C24" s="182">
        <v>91</v>
      </c>
      <c r="E24" s="479" t="str">
        <f ca="1">INDEX(TBLStructure[Full Note Title],MATCH(C24,TBLStructure[Model Reference],0))</f>
        <v>4.3B: Subsidies</v>
      </c>
      <c r="F24" s="91"/>
      <c r="G24" s="92"/>
    </row>
    <row r="25" spans="1:11" ht="12" customHeight="1" x14ac:dyDescent="0.25">
      <c r="A25" s="181">
        <v>3</v>
      </c>
      <c r="E25" s="464" t="s">
        <v>892</v>
      </c>
      <c r="F25" s="91">
        <v>0</v>
      </c>
      <c r="G25" s="92">
        <v>0</v>
      </c>
    </row>
    <row r="26" spans="1:11" ht="12" customHeight="1" x14ac:dyDescent="0.25">
      <c r="A26" s="181">
        <v>3</v>
      </c>
      <c r="E26" s="178" t="s">
        <v>745</v>
      </c>
      <c r="F26" s="95">
        <f>SUM(F24:F25)</f>
        <v>0</v>
      </c>
      <c r="G26" s="96">
        <f>SUM(G24:G25)</f>
        <v>0</v>
      </c>
    </row>
    <row r="27" spans="1:11" ht="12" customHeight="1" x14ac:dyDescent="0.25">
      <c r="A27" s="181">
        <v>3</v>
      </c>
      <c r="E27" s="178"/>
      <c r="F27" s="104"/>
      <c r="G27" s="105"/>
      <c r="H27" s="181"/>
      <c r="I27" s="181"/>
      <c r="J27" s="181"/>
      <c r="K27" s="181"/>
    </row>
    <row r="28" spans="1:11" ht="12" customHeight="1" x14ac:dyDescent="0.25">
      <c r="A28" s="181">
        <v>1</v>
      </c>
      <c r="E28" s="178" t="s">
        <v>1036</v>
      </c>
      <c r="F28" s="104"/>
      <c r="G28" s="105"/>
      <c r="H28" s="181"/>
      <c r="I28" s="181"/>
      <c r="J28" s="181"/>
      <c r="K28" s="181"/>
    </row>
    <row r="29" spans="1:11" ht="12" customHeight="1" x14ac:dyDescent="0.25">
      <c r="A29" s="181">
        <v>1</v>
      </c>
      <c r="E29" s="260" t="s">
        <v>831</v>
      </c>
      <c r="F29" s="91">
        <v>0</v>
      </c>
      <c r="G29" s="92">
        <v>0</v>
      </c>
      <c r="H29" s="181"/>
      <c r="I29" s="181"/>
      <c r="J29" s="181"/>
      <c r="K29" s="181"/>
    </row>
    <row r="30" spans="1:11" ht="12" customHeight="1" x14ac:dyDescent="0.25">
      <c r="A30" s="181">
        <v>1</v>
      </c>
      <c r="E30" s="260" t="s">
        <v>832</v>
      </c>
      <c r="F30" s="91">
        <v>0</v>
      </c>
      <c r="G30" s="92">
        <v>0</v>
      </c>
      <c r="H30" s="181"/>
      <c r="I30" s="181"/>
      <c r="J30" s="181"/>
      <c r="K30" s="181"/>
    </row>
    <row r="31" spans="1:11" ht="12" customHeight="1" x14ac:dyDescent="0.25">
      <c r="A31" s="181">
        <v>1</v>
      </c>
      <c r="E31" s="178" t="s">
        <v>745</v>
      </c>
      <c r="F31" s="95">
        <f>SUM(F29:F30)</f>
        <v>0</v>
      </c>
      <c r="G31" s="96">
        <f>SUM(G29:G30)</f>
        <v>0</v>
      </c>
      <c r="H31" s="181"/>
      <c r="I31" s="181"/>
      <c r="J31" s="181"/>
      <c r="K31" s="181"/>
    </row>
    <row r="32" spans="1:11" ht="12" customHeight="1" x14ac:dyDescent="0.25">
      <c r="A32" s="181">
        <v>1</v>
      </c>
      <c r="E32" s="178"/>
      <c r="F32" s="91"/>
      <c r="G32" s="92"/>
    </row>
    <row r="33" spans="1:11" ht="12" customHeight="1" x14ac:dyDescent="0.25">
      <c r="A33" s="181">
        <v>3</v>
      </c>
      <c r="B33" s="181" t="s">
        <v>250</v>
      </c>
      <c r="C33" s="182">
        <v>92</v>
      </c>
      <c r="E33" s="479" t="str">
        <f ca="1">INDEX(TBLStructure[Full Note Title],MATCH(C33,TBLStructure[Model Reference],0))</f>
        <v>4.3C: Personal benefits</v>
      </c>
      <c r="F33" s="91"/>
      <c r="G33" s="92"/>
    </row>
    <row r="34" spans="1:11" ht="12" customHeight="1" x14ac:dyDescent="0.25">
      <c r="A34" s="181">
        <v>3</v>
      </c>
      <c r="E34" s="545" t="s">
        <v>598</v>
      </c>
      <c r="F34" s="91">
        <v>0</v>
      </c>
      <c r="G34" s="92">
        <v>0</v>
      </c>
    </row>
    <row r="35" spans="1:11" ht="12" customHeight="1" x14ac:dyDescent="0.25">
      <c r="A35" s="181">
        <v>3</v>
      </c>
      <c r="E35" s="178" t="s">
        <v>749</v>
      </c>
      <c r="F35" s="95">
        <f>SUM(F33:F34)</f>
        <v>0</v>
      </c>
      <c r="G35" s="96">
        <f>SUM(G33:G34)</f>
        <v>0</v>
      </c>
    </row>
    <row r="36" spans="1:11" ht="12" customHeight="1" x14ac:dyDescent="0.25">
      <c r="A36" s="181">
        <v>3</v>
      </c>
      <c r="E36" s="178"/>
      <c r="F36" s="104"/>
      <c r="G36" s="105"/>
      <c r="H36" s="181"/>
      <c r="I36" s="181"/>
      <c r="J36" s="181"/>
      <c r="K36" s="181"/>
    </row>
    <row r="37" spans="1:11" ht="12" customHeight="1" x14ac:dyDescent="0.25">
      <c r="A37" s="181">
        <v>1</v>
      </c>
      <c r="E37" s="178" t="s">
        <v>1037</v>
      </c>
      <c r="F37" s="104"/>
      <c r="G37" s="105"/>
      <c r="H37" s="181"/>
      <c r="I37" s="181"/>
      <c r="J37" s="181"/>
      <c r="K37" s="181"/>
    </row>
    <row r="38" spans="1:11" ht="12" customHeight="1" x14ac:dyDescent="0.25">
      <c r="A38" s="181">
        <v>1</v>
      </c>
      <c r="E38" s="260" t="s">
        <v>831</v>
      </c>
      <c r="F38" s="91">
        <v>0</v>
      </c>
      <c r="G38" s="92">
        <v>0</v>
      </c>
      <c r="H38" s="181"/>
      <c r="I38" s="181"/>
      <c r="J38" s="181"/>
      <c r="K38" s="181"/>
    </row>
    <row r="39" spans="1:11" ht="12" customHeight="1" x14ac:dyDescent="0.25">
      <c r="A39" s="181">
        <v>1</v>
      </c>
      <c r="E39" s="260" t="s">
        <v>832</v>
      </c>
      <c r="F39" s="91">
        <v>0</v>
      </c>
      <c r="G39" s="92">
        <v>0</v>
      </c>
      <c r="H39" s="181"/>
      <c r="I39" s="181"/>
      <c r="J39" s="181"/>
      <c r="K39" s="181"/>
    </row>
    <row r="40" spans="1:11" ht="12" customHeight="1" x14ac:dyDescent="0.25">
      <c r="A40" s="181">
        <v>1</v>
      </c>
      <c r="E40" s="178" t="s">
        <v>749</v>
      </c>
      <c r="F40" s="95">
        <f>SUM(F38:F39)</f>
        <v>0</v>
      </c>
      <c r="G40" s="96">
        <f>SUM(G38:G39)</f>
        <v>0</v>
      </c>
      <c r="H40" s="181"/>
      <c r="I40" s="181"/>
      <c r="J40" s="181"/>
      <c r="K40" s="181"/>
    </row>
    <row r="41" spans="1:11" ht="12" customHeight="1" x14ac:dyDescent="0.25">
      <c r="A41" s="181">
        <v>1</v>
      </c>
      <c r="E41" s="285"/>
      <c r="F41" s="91"/>
      <c r="G41" s="92"/>
    </row>
    <row r="42" spans="1:11" ht="12" customHeight="1" x14ac:dyDescent="0.25">
      <c r="A42" s="181">
        <v>3</v>
      </c>
      <c r="B42" s="181" t="s">
        <v>250</v>
      </c>
      <c r="C42" s="182">
        <v>93</v>
      </c>
      <c r="E42" s="479" t="str">
        <f ca="1">INDEX(TBLStructure[Full Note Title],MATCH(C42,TBLStructure[Model Reference],0))</f>
        <v>4.3D: Grants</v>
      </c>
      <c r="F42" s="91"/>
      <c r="G42" s="92"/>
    </row>
    <row r="43" spans="1:11" ht="12" customHeight="1" x14ac:dyDescent="0.25">
      <c r="A43" s="181">
        <v>3</v>
      </c>
      <c r="E43" s="545" t="s">
        <v>793</v>
      </c>
      <c r="F43" s="91">
        <v>0</v>
      </c>
      <c r="G43" s="92">
        <v>0</v>
      </c>
    </row>
    <row r="44" spans="1:11" ht="12" customHeight="1" x14ac:dyDescent="0.25">
      <c r="A44" s="181">
        <v>3</v>
      </c>
      <c r="E44" s="545" t="s">
        <v>596</v>
      </c>
      <c r="F44" s="91">
        <v>0</v>
      </c>
      <c r="G44" s="92">
        <v>0</v>
      </c>
    </row>
    <row r="45" spans="1:11" ht="12" customHeight="1" x14ac:dyDescent="0.25">
      <c r="A45" s="181">
        <v>3</v>
      </c>
      <c r="E45" s="545" t="s">
        <v>597</v>
      </c>
      <c r="F45" s="91">
        <v>0</v>
      </c>
      <c r="G45" s="92">
        <v>0</v>
      </c>
    </row>
    <row r="46" spans="1:11" ht="12" customHeight="1" x14ac:dyDescent="0.25">
      <c r="A46" s="181">
        <v>3</v>
      </c>
      <c r="E46" s="545" t="s">
        <v>1158</v>
      </c>
      <c r="F46" s="91">
        <v>0</v>
      </c>
      <c r="G46" s="92">
        <v>0</v>
      </c>
    </row>
    <row r="47" spans="1:11" ht="12" customHeight="1" x14ac:dyDescent="0.25">
      <c r="A47" s="181">
        <v>3</v>
      </c>
      <c r="E47" s="545" t="s">
        <v>753</v>
      </c>
      <c r="F47" s="91">
        <v>0</v>
      </c>
      <c r="G47" s="92">
        <v>0</v>
      </c>
    </row>
    <row r="48" spans="1:11" ht="12" customHeight="1" x14ac:dyDescent="0.25">
      <c r="A48" s="181">
        <v>3</v>
      </c>
      <c r="E48" s="545" t="s">
        <v>408</v>
      </c>
      <c r="F48" s="91">
        <v>0</v>
      </c>
      <c r="G48" s="92">
        <v>0</v>
      </c>
    </row>
    <row r="49" spans="1:11" ht="12" customHeight="1" x14ac:dyDescent="0.25">
      <c r="A49" s="181">
        <v>3</v>
      </c>
      <c r="E49" s="545" t="s">
        <v>598</v>
      </c>
      <c r="F49" s="91">
        <v>0</v>
      </c>
      <c r="G49" s="92">
        <v>0</v>
      </c>
    </row>
    <row r="50" spans="1:11" ht="12" customHeight="1" x14ac:dyDescent="0.25">
      <c r="A50" s="181">
        <v>3</v>
      </c>
      <c r="E50" s="178" t="s">
        <v>599</v>
      </c>
      <c r="F50" s="95">
        <f>SUM(F42:F49)</f>
        <v>0</v>
      </c>
      <c r="G50" s="96">
        <f>SUM(G42:G49)</f>
        <v>0</v>
      </c>
    </row>
    <row r="51" spans="1:11" ht="12" customHeight="1" x14ac:dyDescent="0.25">
      <c r="A51" s="181">
        <v>3</v>
      </c>
      <c r="E51" s="178"/>
      <c r="F51" s="104"/>
      <c r="G51" s="105"/>
      <c r="H51" s="181"/>
      <c r="I51" s="181"/>
      <c r="J51" s="181"/>
      <c r="K51" s="181"/>
    </row>
    <row r="52" spans="1:11" ht="12" customHeight="1" x14ac:dyDescent="0.25">
      <c r="A52" s="181">
        <v>1</v>
      </c>
      <c r="E52" s="178" t="s">
        <v>1038</v>
      </c>
      <c r="F52" s="104"/>
      <c r="G52" s="105"/>
      <c r="H52" s="181"/>
      <c r="I52" s="181"/>
      <c r="J52" s="181"/>
      <c r="K52" s="181"/>
    </row>
    <row r="53" spans="1:11" ht="12" customHeight="1" x14ac:dyDescent="0.25">
      <c r="A53" s="181">
        <v>1</v>
      </c>
      <c r="D53" s="183"/>
      <c r="E53" s="260" t="s">
        <v>831</v>
      </c>
      <c r="F53" s="91">
        <v>0</v>
      </c>
      <c r="G53" s="92">
        <v>0</v>
      </c>
      <c r="H53" s="181"/>
      <c r="I53" s="181"/>
      <c r="J53" s="181"/>
      <c r="K53" s="181"/>
    </row>
    <row r="54" spans="1:11" ht="12" customHeight="1" x14ac:dyDescent="0.25">
      <c r="A54" s="181">
        <v>1</v>
      </c>
      <c r="E54" s="260" t="s">
        <v>832</v>
      </c>
      <c r="F54" s="91">
        <v>0</v>
      </c>
      <c r="G54" s="92">
        <v>0</v>
      </c>
      <c r="H54" s="181"/>
      <c r="I54" s="181"/>
      <c r="J54" s="181"/>
      <c r="K54" s="181"/>
    </row>
    <row r="55" spans="1:11" ht="12" customHeight="1" x14ac:dyDescent="0.25">
      <c r="A55" s="181">
        <v>1</v>
      </c>
      <c r="E55" s="178" t="s">
        <v>599</v>
      </c>
      <c r="F55" s="95">
        <f>SUM(F53:F54)</f>
        <v>0</v>
      </c>
      <c r="G55" s="96">
        <f>SUM(G53:G54)</f>
        <v>0</v>
      </c>
      <c r="H55" s="181"/>
      <c r="I55" s="181"/>
      <c r="J55" s="181"/>
      <c r="K55" s="181"/>
    </row>
    <row r="56" spans="1:11" ht="12" customHeight="1" x14ac:dyDescent="0.25">
      <c r="A56" s="181">
        <v>1</v>
      </c>
      <c r="D56" s="183"/>
      <c r="E56" s="178"/>
      <c r="F56" s="104"/>
      <c r="G56" s="105"/>
      <c r="H56" s="181"/>
      <c r="I56" s="181"/>
      <c r="J56" s="181"/>
      <c r="K56" s="181"/>
    </row>
    <row r="57" spans="1:11" ht="12" customHeight="1" x14ac:dyDescent="0.25">
      <c r="A57" s="181">
        <v>3</v>
      </c>
      <c r="E57" s="285" t="s">
        <v>1159</v>
      </c>
      <c r="F57" s="104"/>
      <c r="G57" s="105"/>
      <c r="H57" s="181"/>
      <c r="I57" s="181"/>
      <c r="J57" s="181"/>
      <c r="K57" s="181"/>
    </row>
    <row r="58" spans="1:11" ht="12" customHeight="1" x14ac:dyDescent="0.25">
      <c r="A58" s="181">
        <v>3</v>
      </c>
      <c r="E58" s="178"/>
      <c r="F58" s="104"/>
      <c r="G58" s="105"/>
    </row>
    <row r="59" spans="1:11" x14ac:dyDescent="0.25">
      <c r="A59" s="181">
        <v>1</v>
      </c>
      <c r="E59" s="272"/>
      <c r="F59" s="249" t="str">
        <f>Contents!F3</f>
        <v>20X2</v>
      </c>
      <c r="G59" s="250" t="str">
        <f>Contents!F4</f>
        <v>20X1</v>
      </c>
    </row>
    <row r="60" spans="1:11" ht="12.75" customHeight="1" x14ac:dyDescent="0.25">
      <c r="A60" s="181">
        <v>1</v>
      </c>
      <c r="E60" s="423"/>
      <c r="F60" s="252" t="s">
        <v>309</v>
      </c>
      <c r="G60" s="253" t="s">
        <v>309</v>
      </c>
    </row>
    <row r="61" spans="1:11" ht="12" customHeight="1" x14ac:dyDescent="0.25">
      <c r="A61" s="181">
        <v>3</v>
      </c>
      <c r="B61" s="181" t="s">
        <v>250</v>
      </c>
      <c r="C61" s="182">
        <v>94</v>
      </c>
      <c r="E61" s="479" t="str">
        <f ca="1">INDEX(TBLStructure[Full Note Title],MATCH(C61,TBLStructure[Model Reference],0))</f>
        <v>4.3E: Other payables</v>
      </c>
      <c r="F61" s="546"/>
      <c r="G61" s="547"/>
    </row>
    <row r="62" spans="1:11" ht="12" customHeight="1" x14ac:dyDescent="0.25">
      <c r="A62" s="181">
        <v>3</v>
      </c>
      <c r="E62" s="285" t="s">
        <v>1042</v>
      </c>
      <c r="F62" s="91">
        <v>0</v>
      </c>
      <c r="G62" s="92">
        <v>0</v>
      </c>
    </row>
    <row r="63" spans="1:11" x14ac:dyDescent="0.25">
      <c r="A63" s="181">
        <v>3</v>
      </c>
      <c r="D63" s="184" t="s">
        <v>1160</v>
      </c>
      <c r="E63" s="272" t="s">
        <v>1161</v>
      </c>
      <c r="F63" s="91">
        <v>0</v>
      </c>
      <c r="G63" s="92">
        <v>0</v>
      </c>
    </row>
    <row r="64" spans="1:11" x14ac:dyDescent="0.25">
      <c r="A64" s="181">
        <v>3</v>
      </c>
      <c r="D64" s="184" t="s">
        <v>1044</v>
      </c>
      <c r="E64" s="272" t="s">
        <v>1045</v>
      </c>
      <c r="F64" s="91">
        <v>0</v>
      </c>
      <c r="G64" s="92">
        <v>0</v>
      </c>
    </row>
    <row r="65" spans="1:11" ht="12" customHeight="1" x14ac:dyDescent="0.25">
      <c r="A65" s="181">
        <v>3</v>
      </c>
      <c r="E65" s="272" t="s">
        <v>1046</v>
      </c>
      <c r="F65" s="91">
        <v>0</v>
      </c>
      <c r="G65" s="92">
        <v>0</v>
      </c>
    </row>
    <row r="66" spans="1:11" ht="12" customHeight="1" x14ac:dyDescent="0.25">
      <c r="A66" s="181">
        <v>3</v>
      </c>
      <c r="E66" s="272" t="s">
        <v>1041</v>
      </c>
      <c r="F66" s="91">
        <v>0</v>
      </c>
      <c r="G66" s="92">
        <v>0</v>
      </c>
    </row>
    <row r="67" spans="1:11" ht="12" customHeight="1" x14ac:dyDescent="0.25">
      <c r="A67" s="181">
        <v>3</v>
      </c>
      <c r="E67" s="272" t="s">
        <v>562</v>
      </c>
      <c r="F67" s="91">
        <v>0</v>
      </c>
      <c r="G67" s="92">
        <v>0</v>
      </c>
    </row>
    <row r="68" spans="1:11" ht="12" customHeight="1" x14ac:dyDescent="0.25">
      <c r="A68" s="181">
        <v>3</v>
      </c>
      <c r="E68" s="272" t="s">
        <v>736</v>
      </c>
      <c r="F68" s="91">
        <v>0</v>
      </c>
      <c r="G68" s="92">
        <v>0</v>
      </c>
    </row>
    <row r="69" spans="1:11" ht="12" customHeight="1" x14ac:dyDescent="0.25">
      <c r="A69" s="181">
        <v>3</v>
      </c>
      <c r="E69" s="272" t="s">
        <v>408</v>
      </c>
      <c r="F69" s="91">
        <v>0</v>
      </c>
      <c r="G69" s="92">
        <v>0</v>
      </c>
    </row>
    <row r="70" spans="1:11" ht="12" customHeight="1" x14ac:dyDescent="0.25">
      <c r="A70" s="181">
        <v>3</v>
      </c>
      <c r="E70" s="273" t="s">
        <v>1047</v>
      </c>
      <c r="F70" s="95">
        <f>SUM(F61:F69)</f>
        <v>0</v>
      </c>
      <c r="G70" s="96">
        <f>SUM(G61:G69)</f>
        <v>0</v>
      </c>
    </row>
    <row r="71" spans="1:11" ht="12" customHeight="1" x14ac:dyDescent="0.25">
      <c r="A71" s="181">
        <v>1</v>
      </c>
      <c r="E71" s="273"/>
      <c r="F71" s="104"/>
      <c r="G71" s="105"/>
      <c r="H71" s="181"/>
      <c r="I71" s="181"/>
      <c r="J71" s="181"/>
      <c r="K71" s="181"/>
    </row>
    <row r="72" spans="1:11" ht="12" customHeight="1" x14ac:dyDescent="0.25">
      <c r="A72" s="181">
        <v>1</v>
      </c>
      <c r="E72" s="273" t="s">
        <v>1162</v>
      </c>
      <c r="F72" s="104"/>
      <c r="G72" s="105"/>
      <c r="H72" s="181"/>
      <c r="I72" s="181"/>
      <c r="J72" s="181"/>
      <c r="K72" s="181"/>
    </row>
    <row r="73" spans="1:11" ht="12" customHeight="1" x14ac:dyDescent="0.25">
      <c r="A73" s="181">
        <v>1</v>
      </c>
      <c r="E73" s="430" t="s">
        <v>831</v>
      </c>
      <c r="F73" s="91">
        <v>0</v>
      </c>
      <c r="G73" s="92">
        <v>0</v>
      </c>
      <c r="H73" s="181"/>
      <c r="I73" s="181"/>
      <c r="J73" s="181"/>
      <c r="K73" s="181"/>
    </row>
    <row r="74" spans="1:11" ht="12" customHeight="1" x14ac:dyDescent="0.25">
      <c r="A74" s="181">
        <v>1</v>
      </c>
      <c r="E74" s="430" t="s">
        <v>832</v>
      </c>
      <c r="F74" s="91">
        <v>0</v>
      </c>
      <c r="G74" s="92">
        <v>0</v>
      </c>
      <c r="H74" s="181"/>
      <c r="I74" s="181"/>
      <c r="J74" s="181"/>
      <c r="K74" s="181"/>
    </row>
    <row r="75" spans="1:11" ht="12" customHeight="1" x14ac:dyDescent="0.25">
      <c r="A75" s="181">
        <v>1</v>
      </c>
      <c r="E75" s="273" t="s">
        <v>1047</v>
      </c>
      <c r="F75" s="95">
        <f>SUM(F73:F74)</f>
        <v>0</v>
      </c>
      <c r="G75" s="96">
        <f>SUM(G73:G74)</f>
        <v>0</v>
      </c>
      <c r="H75" s="181"/>
      <c r="I75" s="181"/>
      <c r="J75" s="181"/>
      <c r="K75" s="181"/>
    </row>
    <row r="76" spans="1:11" ht="12" customHeight="1" x14ac:dyDescent="0.25">
      <c r="E76" s="273"/>
      <c r="F76" s="104"/>
      <c r="G76" s="105"/>
      <c r="H76" s="181"/>
      <c r="I76" s="181"/>
      <c r="J76" s="181"/>
      <c r="K76" s="181"/>
    </row>
    <row r="77" spans="1:11" ht="30.6" customHeight="1" x14ac:dyDescent="0.25">
      <c r="A77" s="181">
        <v>3</v>
      </c>
      <c r="D77" s="217" t="s">
        <v>1160</v>
      </c>
      <c r="E77" s="947" t="s">
        <v>1163</v>
      </c>
      <c r="F77" s="986"/>
      <c r="G77" s="986"/>
      <c r="H77" s="29"/>
      <c r="I77" s="181"/>
      <c r="J77" s="181"/>
      <c r="K77" s="181"/>
    </row>
    <row r="78" spans="1:11" ht="12.75" customHeight="1" x14ac:dyDescent="0.25">
      <c r="A78" s="181">
        <v>1</v>
      </c>
      <c r="E78" s="272"/>
      <c r="F78" s="91"/>
      <c r="G78" s="92"/>
    </row>
    <row r="79" spans="1:11" ht="12.75" customHeight="1" x14ac:dyDescent="0.25"/>
    <row r="80" spans="1:11"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25.5" customHeight="1" x14ac:dyDescent="0.25"/>
    <row r="99" ht="12.75" customHeight="1" x14ac:dyDescent="0.25"/>
    <row r="100" ht="13.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sheetData>
  <mergeCells count="4">
    <mergeCell ref="B1:C1"/>
    <mergeCell ref="E20:H20"/>
    <mergeCell ref="E21:G21"/>
    <mergeCell ref="E77:G77"/>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58" min="4" max="6" man="1"/>
  </rowBreaks>
  <customProperties>
    <customPr name="_pios_id" r:id="rId2"/>
  </customProperties>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C8C8-CEC7-420A-A3F2-C092FF978014}">
  <sheetPr codeName="Sheet41">
    <tabColor theme="8" tint="0.79998168889431442"/>
  </sheetPr>
  <dimension ref="A1:K809"/>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4.33203125" style="181" hidden="1" customWidth="1"/>
    <col min="2" max="2" width="4.5546875" style="181" hidden="1" customWidth="1"/>
    <col min="3" max="3" width="6.33203125" style="182" hidden="1" customWidth="1"/>
    <col min="4" max="4" width="14.5546875" style="184" customWidth="1"/>
    <col min="5" max="5" width="58.33203125" style="184" customWidth="1"/>
    <col min="6" max="7" width="10.6640625" style="184" customWidth="1"/>
    <col min="8" max="11" width="9.109375" style="184"/>
    <col min="12" max="9668" width="9.109375" style="181"/>
    <col min="9669" max="9669" width="9.33203125" style="181" customWidth="1"/>
    <col min="9670" max="16384" width="9.109375" style="181"/>
  </cols>
  <sheetData>
    <row r="1" spans="1:7" x14ac:dyDescent="0.25">
      <c r="A1" s="181" t="s">
        <v>0</v>
      </c>
      <c r="B1" s="977" t="s">
        <v>249</v>
      </c>
      <c r="C1" s="977"/>
      <c r="D1" s="184" t="s">
        <v>1049</v>
      </c>
    </row>
    <row r="2" spans="1:7" ht="15" customHeight="1" x14ac:dyDescent="0.25">
      <c r="A2" s="181">
        <v>3</v>
      </c>
      <c r="B2" s="181" t="s">
        <v>560</v>
      </c>
      <c r="C2" s="182">
        <v>95</v>
      </c>
      <c r="E2" s="246" t="str">
        <f ca="1">INDEX(TBLStructure[Number],MATCH(C2,TBLStructure[Model Reference],0))&amp;"."&amp;INDEX(TBLStructure[Sub Number],MATCH(C2,TBLStructure[Model Reference],0))&amp;" "&amp;INDEX(TBLStructure[Sub-category],MATCH(C2,TBLStructure[Model Reference],0))</f>
        <v>4.4 Administered - Interest Bearing Liabilities</v>
      </c>
      <c r="F2" s="246"/>
      <c r="G2" s="246"/>
    </row>
    <row r="3" spans="1:7" hidden="1" x14ac:dyDescent="0.25">
      <c r="A3" s="181">
        <v>3</v>
      </c>
      <c r="E3" s="273"/>
      <c r="F3" s="91"/>
      <c r="G3" s="92"/>
    </row>
    <row r="4" spans="1:7" x14ac:dyDescent="0.25">
      <c r="A4" s="181">
        <v>3</v>
      </c>
      <c r="E4" s="272"/>
      <c r="F4" s="249" t="str">
        <f>Contents!F3</f>
        <v>20X2</v>
      </c>
      <c r="G4" s="250" t="str">
        <f>Contents!F4</f>
        <v>20X1</v>
      </c>
    </row>
    <row r="5" spans="1:7" ht="12.75" customHeight="1" thickBot="1" x14ac:dyDescent="0.3">
      <c r="A5" s="181">
        <v>3</v>
      </c>
      <c r="E5" s="423"/>
      <c r="F5" s="252" t="s">
        <v>309</v>
      </c>
      <c r="G5" s="253" t="s">
        <v>309</v>
      </c>
    </row>
    <row r="6" spans="1:7" ht="12.75" hidden="1" customHeight="1" x14ac:dyDescent="0.25">
      <c r="A6" s="181">
        <v>3</v>
      </c>
      <c r="E6" s="247"/>
      <c r="F6" s="278"/>
      <c r="G6" s="279"/>
    </row>
    <row r="7" spans="1:7" ht="12" customHeight="1" x14ac:dyDescent="0.25">
      <c r="A7" s="181">
        <v>3</v>
      </c>
      <c r="B7" s="181" t="s">
        <v>250</v>
      </c>
      <c r="C7" s="182">
        <v>95</v>
      </c>
      <c r="E7" s="306" t="str">
        <f ca="1">INDEX(TBLStructure[Full Note Title],MATCH(C7,TBLStructure[Model Reference],0))&amp;"¹"</f>
        <v>4.4A: Australian Government securities¹</v>
      </c>
      <c r="F7" s="91"/>
      <c r="G7" s="92"/>
    </row>
    <row r="8" spans="1:7" ht="12" customHeight="1" x14ac:dyDescent="0.25">
      <c r="A8" s="181">
        <v>3</v>
      </c>
      <c r="E8" s="248" t="s">
        <v>1164</v>
      </c>
      <c r="F8" s="91">
        <v>0</v>
      </c>
      <c r="G8" s="92">
        <v>0</v>
      </c>
    </row>
    <row r="9" spans="1:7" ht="12" customHeight="1" x14ac:dyDescent="0.25">
      <c r="A9" s="181">
        <v>3</v>
      </c>
      <c r="E9" s="248" t="s">
        <v>1165</v>
      </c>
      <c r="F9" s="91">
        <v>0</v>
      </c>
      <c r="G9" s="92">
        <v>0</v>
      </c>
    </row>
    <row r="10" spans="1:7" ht="12" customHeight="1" x14ac:dyDescent="0.25">
      <c r="A10" s="181">
        <v>3</v>
      </c>
      <c r="E10" s="248" t="s">
        <v>1166</v>
      </c>
      <c r="F10" s="91">
        <v>0</v>
      </c>
      <c r="G10" s="92">
        <v>0</v>
      </c>
    </row>
    <row r="11" spans="1:7" ht="12" customHeight="1" x14ac:dyDescent="0.25">
      <c r="A11" s="181">
        <v>3</v>
      </c>
      <c r="E11" s="248" t="s">
        <v>1167</v>
      </c>
      <c r="F11" s="91">
        <v>0</v>
      </c>
      <c r="G11" s="92">
        <v>0</v>
      </c>
    </row>
    <row r="12" spans="1:7" ht="12" customHeight="1" x14ac:dyDescent="0.25">
      <c r="A12" s="181">
        <v>3</v>
      </c>
      <c r="E12" s="248" t="s">
        <v>408</v>
      </c>
      <c r="F12" s="91">
        <v>0</v>
      </c>
      <c r="G12" s="92">
        <v>0</v>
      </c>
    </row>
    <row r="13" spans="1:7" ht="12" customHeight="1" x14ac:dyDescent="0.25">
      <c r="A13" s="181">
        <v>3</v>
      </c>
      <c r="E13" s="273" t="s">
        <v>1168</v>
      </c>
      <c r="F13" s="95">
        <f>SUM(F7:F12)</f>
        <v>0</v>
      </c>
      <c r="G13" s="96">
        <f>SUM(G7:G12)</f>
        <v>0</v>
      </c>
    </row>
    <row r="14" spans="1:7" ht="12" customHeight="1" x14ac:dyDescent="0.25">
      <c r="A14" s="181">
        <v>3</v>
      </c>
      <c r="E14" s="272"/>
      <c r="F14" s="91"/>
      <c r="G14" s="92"/>
    </row>
    <row r="15" spans="1:7" ht="12" customHeight="1" x14ac:dyDescent="0.25">
      <c r="A15" s="181">
        <v>1</v>
      </c>
      <c r="E15" s="178" t="s">
        <v>1169</v>
      </c>
      <c r="F15" s="261"/>
      <c r="G15" s="262"/>
    </row>
    <row r="16" spans="1:7" ht="12" customHeight="1" x14ac:dyDescent="0.25">
      <c r="A16" s="181">
        <v>1</v>
      </c>
      <c r="E16" s="534" t="s">
        <v>831</v>
      </c>
      <c r="F16" s="261">
        <v>0</v>
      </c>
      <c r="G16" s="262">
        <v>0</v>
      </c>
    </row>
    <row r="17" spans="1:7" ht="12" customHeight="1" x14ac:dyDescent="0.25">
      <c r="A17" s="181">
        <v>1</v>
      </c>
      <c r="E17" s="534" t="s">
        <v>832</v>
      </c>
      <c r="F17" s="261">
        <v>0</v>
      </c>
      <c r="G17" s="262">
        <v>0</v>
      </c>
    </row>
    <row r="18" spans="1:7" ht="12" customHeight="1" x14ac:dyDescent="0.25">
      <c r="A18" s="181">
        <v>1</v>
      </c>
      <c r="E18" s="178" t="s">
        <v>1168</v>
      </c>
      <c r="F18" s="102">
        <f>SUM(F15:F17)</f>
        <v>0</v>
      </c>
      <c r="G18" s="103">
        <f>SUM(G15:G17)</f>
        <v>0</v>
      </c>
    </row>
    <row r="19" spans="1:7" ht="12" customHeight="1" x14ac:dyDescent="0.25">
      <c r="A19" s="181">
        <v>1</v>
      </c>
      <c r="E19" s="456"/>
      <c r="F19" s="104"/>
      <c r="G19" s="105"/>
    </row>
    <row r="20" spans="1:7" ht="12" customHeight="1" x14ac:dyDescent="0.25">
      <c r="A20" s="181">
        <v>3</v>
      </c>
      <c r="D20" s="184" t="s">
        <v>1058</v>
      </c>
      <c r="E20" s="285" t="s">
        <v>1170</v>
      </c>
      <c r="F20" s="91"/>
      <c r="G20" s="92"/>
    </row>
    <row r="21" spans="1:7" ht="12" customHeight="1" x14ac:dyDescent="0.25">
      <c r="A21" s="181">
        <v>3</v>
      </c>
      <c r="E21" s="285"/>
      <c r="F21" s="91"/>
      <c r="G21" s="92"/>
    </row>
    <row r="22" spans="1:7" ht="12" customHeight="1" x14ac:dyDescent="0.25">
      <c r="A22" s="181">
        <v>3</v>
      </c>
      <c r="B22" s="181" t="s">
        <v>250</v>
      </c>
      <c r="C22" s="182">
        <v>96</v>
      </c>
      <c r="E22" s="479" t="str">
        <f ca="1">INDEX(TBLStructure[Full Note Title],MATCH(C22,TBLStructure[Model Reference],0))&amp;"¹"</f>
        <v>4.4B: Loans¹</v>
      </c>
      <c r="F22" s="104"/>
      <c r="G22" s="105"/>
    </row>
    <row r="23" spans="1:7" ht="12" customHeight="1" x14ac:dyDescent="0.25">
      <c r="A23" s="181">
        <v>3</v>
      </c>
      <c r="E23" s="456" t="s">
        <v>1171</v>
      </c>
      <c r="F23" s="91">
        <v>0</v>
      </c>
      <c r="G23" s="92">
        <v>0</v>
      </c>
    </row>
    <row r="24" spans="1:7" ht="12" customHeight="1" x14ac:dyDescent="0.25">
      <c r="A24" s="181">
        <v>3</v>
      </c>
      <c r="E24" s="456" t="s">
        <v>1172</v>
      </c>
      <c r="F24" s="91">
        <v>0</v>
      </c>
      <c r="G24" s="92">
        <v>0</v>
      </c>
    </row>
    <row r="25" spans="1:7" ht="12" customHeight="1" x14ac:dyDescent="0.25">
      <c r="A25" s="181">
        <v>3</v>
      </c>
      <c r="E25" s="456" t="s">
        <v>1173</v>
      </c>
      <c r="F25" s="91">
        <v>0</v>
      </c>
      <c r="G25" s="92">
        <v>0</v>
      </c>
    </row>
    <row r="26" spans="1:7" ht="12" customHeight="1" x14ac:dyDescent="0.25">
      <c r="A26" s="181">
        <v>3</v>
      </c>
      <c r="E26" s="456" t="s">
        <v>1174</v>
      </c>
      <c r="F26" s="91">
        <v>0</v>
      </c>
      <c r="G26" s="92">
        <v>0</v>
      </c>
    </row>
    <row r="27" spans="1:7" ht="12" customHeight="1" x14ac:dyDescent="0.25">
      <c r="A27" s="181">
        <v>3</v>
      </c>
      <c r="E27" s="456" t="s">
        <v>1175</v>
      </c>
      <c r="F27" s="91">
        <v>0</v>
      </c>
      <c r="G27" s="92">
        <v>0</v>
      </c>
    </row>
    <row r="28" spans="1:7" ht="12" customHeight="1" x14ac:dyDescent="0.25">
      <c r="A28" s="181">
        <v>3</v>
      </c>
      <c r="E28" s="178" t="s">
        <v>1055</v>
      </c>
      <c r="F28" s="95">
        <f>SUM(F22:F27)</f>
        <v>0</v>
      </c>
      <c r="G28" s="96">
        <f>SUM(G22:G27)</f>
        <v>0</v>
      </c>
    </row>
    <row r="29" spans="1:7" ht="12" customHeight="1" x14ac:dyDescent="0.25">
      <c r="A29" s="181">
        <v>3</v>
      </c>
      <c r="E29" s="285"/>
      <c r="F29" s="91"/>
      <c r="G29" s="92"/>
    </row>
    <row r="30" spans="1:7" ht="12" customHeight="1" x14ac:dyDescent="0.25">
      <c r="A30" s="181">
        <v>1</v>
      </c>
      <c r="E30" s="178" t="s">
        <v>1056</v>
      </c>
      <c r="F30" s="261"/>
      <c r="G30" s="262"/>
    </row>
    <row r="31" spans="1:7" ht="12" customHeight="1" x14ac:dyDescent="0.25">
      <c r="A31" s="181">
        <v>1</v>
      </c>
      <c r="E31" s="534" t="s">
        <v>684</v>
      </c>
      <c r="F31" s="261">
        <v>0</v>
      </c>
      <c r="G31" s="262">
        <v>0</v>
      </c>
    </row>
    <row r="32" spans="1:7" ht="12" customHeight="1" x14ac:dyDescent="0.25">
      <c r="A32" s="181">
        <v>1</v>
      </c>
      <c r="E32" s="534" t="s">
        <v>1057</v>
      </c>
      <c r="F32" s="261">
        <v>0</v>
      </c>
      <c r="G32" s="262">
        <v>0</v>
      </c>
    </row>
    <row r="33" spans="1:11" ht="12" customHeight="1" x14ac:dyDescent="0.25">
      <c r="A33" s="181">
        <v>1</v>
      </c>
      <c r="E33" s="534" t="s">
        <v>689</v>
      </c>
      <c r="F33" s="261">
        <v>0</v>
      </c>
      <c r="G33" s="262">
        <v>0</v>
      </c>
    </row>
    <row r="34" spans="1:11" ht="12" customHeight="1" x14ac:dyDescent="0.25">
      <c r="A34" s="181">
        <v>1</v>
      </c>
      <c r="E34" s="178" t="s">
        <v>1055</v>
      </c>
      <c r="F34" s="102">
        <f>SUM(F30:F33)</f>
        <v>0</v>
      </c>
      <c r="G34" s="103">
        <f>SUM(G30:G33)</f>
        <v>0</v>
      </c>
    </row>
    <row r="35" spans="1:11" ht="12" customHeight="1" x14ac:dyDescent="0.25">
      <c r="A35" s="181">
        <v>1</v>
      </c>
      <c r="E35" s="248"/>
      <c r="F35" s="91"/>
      <c r="G35" s="92"/>
    </row>
    <row r="36" spans="1:11" ht="12" customHeight="1" x14ac:dyDescent="0.25">
      <c r="A36" s="181">
        <v>3</v>
      </c>
      <c r="D36" s="184" t="s">
        <v>1058</v>
      </c>
      <c r="E36" s="471" t="s">
        <v>1176</v>
      </c>
      <c r="F36" s="535"/>
      <c r="G36" s="535"/>
    </row>
    <row r="37" spans="1:11" ht="26.7" customHeight="1" x14ac:dyDescent="0.25">
      <c r="A37" s="181">
        <v>3</v>
      </c>
      <c r="D37" s="326" t="s">
        <v>1060</v>
      </c>
      <c r="E37" s="990" t="s">
        <v>1177</v>
      </c>
      <c r="F37" s="990"/>
      <c r="G37" s="990"/>
    </row>
    <row r="38" spans="1:11" x14ac:dyDescent="0.25">
      <c r="A38" s="181">
        <v>3</v>
      </c>
      <c r="D38" s="184" t="s">
        <v>1060</v>
      </c>
      <c r="E38" s="1033" t="s">
        <v>1062</v>
      </c>
      <c r="F38" s="1033"/>
      <c r="G38" s="1033"/>
    </row>
    <row r="39" spans="1:11" x14ac:dyDescent="0.25">
      <c r="A39" s="181">
        <v>3</v>
      </c>
      <c r="D39" s="184" t="s">
        <v>1060</v>
      </c>
      <c r="E39" s="1033" t="s">
        <v>1063</v>
      </c>
      <c r="F39" s="1033"/>
      <c r="G39" s="1033"/>
    </row>
    <row r="40" spans="1:11" x14ac:dyDescent="0.25">
      <c r="A40" s="181">
        <v>1</v>
      </c>
      <c r="D40" s="184" t="s">
        <v>1064</v>
      </c>
      <c r="E40" s="1034" t="s">
        <v>1065</v>
      </c>
      <c r="F40" s="1034"/>
      <c r="G40" s="1034"/>
    </row>
    <row r="41" spans="1:11" ht="12" customHeight="1" x14ac:dyDescent="0.25">
      <c r="A41" s="181">
        <v>3</v>
      </c>
      <c r="E41" s="272"/>
      <c r="F41" s="535"/>
      <c r="G41" s="535"/>
    </row>
    <row r="42" spans="1:11" ht="12" customHeight="1" x14ac:dyDescent="0.25">
      <c r="A42" s="181">
        <v>3</v>
      </c>
      <c r="B42" s="181" t="s">
        <v>250</v>
      </c>
      <c r="C42" s="182">
        <v>97</v>
      </c>
      <c r="D42" s="228"/>
      <c r="E42" s="306" t="str">
        <f ca="1">INDEX(TBLStructure[Full Note Title],MATCH(C42,TBLStructure[Model Reference],0))</f>
        <v>4.4C: Leases</v>
      </c>
      <c r="F42" s="524"/>
      <c r="G42" s="495"/>
    </row>
    <row r="43" spans="1:11" ht="12" customHeight="1" x14ac:dyDescent="0.25">
      <c r="A43" s="181">
        <v>3</v>
      </c>
      <c r="D43" s="4" t="s">
        <v>1066</v>
      </c>
      <c r="E43" s="309" t="s">
        <v>1067</v>
      </c>
      <c r="F43" s="91">
        <v>0</v>
      </c>
      <c r="G43" s="92">
        <v>0</v>
      </c>
      <c r="H43" s="181"/>
      <c r="I43" s="181"/>
      <c r="J43" s="181"/>
      <c r="K43" s="181"/>
    </row>
    <row r="44" spans="1:11" ht="12" customHeight="1" x14ac:dyDescent="0.25">
      <c r="A44" s="181">
        <v>3</v>
      </c>
      <c r="E44" s="273" t="s">
        <v>1073</v>
      </c>
      <c r="F44" s="95">
        <f>SUM(F42:F43)</f>
        <v>0</v>
      </c>
      <c r="G44" s="96">
        <f>SUM(G42:G43)</f>
        <v>0</v>
      </c>
    </row>
    <row r="45" spans="1:11" s="230" customFormat="1" x14ac:dyDescent="0.25">
      <c r="C45" s="231"/>
      <c r="D45" s="183"/>
      <c r="E45" s="276"/>
      <c r="F45" s="272"/>
      <c r="G45" s="272"/>
    </row>
    <row r="46" spans="1:11" x14ac:dyDescent="0.25">
      <c r="A46" s="181">
        <v>3</v>
      </c>
      <c r="D46" s="183" t="s">
        <v>1071</v>
      </c>
      <c r="E46" s="273" t="s">
        <v>1072</v>
      </c>
      <c r="F46" s="91"/>
      <c r="G46" s="92"/>
      <c r="H46" s="181"/>
      <c r="I46" s="181"/>
      <c r="J46" s="181"/>
      <c r="K46" s="181"/>
    </row>
    <row r="47" spans="1:11" ht="12" customHeight="1" x14ac:dyDescent="0.25">
      <c r="A47" s="181">
        <v>3</v>
      </c>
      <c r="D47" s="183"/>
      <c r="E47" s="428" t="s">
        <v>684</v>
      </c>
      <c r="F47" s="91">
        <v>0</v>
      </c>
      <c r="G47" s="92">
        <v>0</v>
      </c>
    </row>
    <row r="48" spans="1:11" ht="12" customHeight="1" x14ac:dyDescent="0.25">
      <c r="A48" s="181">
        <v>3</v>
      </c>
      <c r="E48" s="428" t="s">
        <v>1057</v>
      </c>
      <c r="F48" s="91">
        <v>0</v>
      </c>
      <c r="G48" s="92">
        <v>0</v>
      </c>
    </row>
    <row r="49" spans="1:11" ht="12" customHeight="1" x14ac:dyDescent="0.25">
      <c r="A49" s="181">
        <v>3</v>
      </c>
      <c r="E49" s="428" t="s">
        <v>689</v>
      </c>
      <c r="F49" s="91">
        <v>0</v>
      </c>
      <c r="G49" s="92">
        <v>0</v>
      </c>
    </row>
    <row r="50" spans="1:11" ht="12" customHeight="1" x14ac:dyDescent="0.25">
      <c r="A50" s="181">
        <v>3</v>
      </c>
      <c r="E50" s="536" t="s">
        <v>1073</v>
      </c>
      <c r="F50" s="95">
        <f>SUM(F47:F49)</f>
        <v>0</v>
      </c>
      <c r="G50" s="96">
        <f>SUM(G47:G49)</f>
        <v>0</v>
      </c>
    </row>
    <row r="51" spans="1:11" ht="12" customHeight="1" x14ac:dyDescent="0.25">
      <c r="A51" s="181">
        <v>3</v>
      </c>
      <c r="E51" s="272"/>
      <c r="F51" s="91"/>
      <c r="G51" s="92"/>
    </row>
    <row r="52" spans="1:11" s="230" customFormat="1" ht="12.75" customHeight="1" x14ac:dyDescent="0.25">
      <c r="A52" s="230">
        <v>3</v>
      </c>
      <c r="C52" s="231"/>
      <c r="D52" s="184" t="s">
        <v>1069</v>
      </c>
      <c r="E52" s="990" t="s">
        <v>1070</v>
      </c>
      <c r="F52" s="990"/>
      <c r="G52" s="990"/>
    </row>
    <row r="53" spans="1:11" ht="11.7" customHeight="1" x14ac:dyDescent="0.25">
      <c r="A53" s="181">
        <v>3</v>
      </c>
      <c r="E53" s="248"/>
      <c r="F53" s="248"/>
      <c r="G53" s="248"/>
    </row>
    <row r="54" spans="1:11" s="230" customFormat="1" ht="39" customHeight="1" x14ac:dyDescent="0.25">
      <c r="A54" s="230">
        <v>3</v>
      </c>
      <c r="C54" s="231"/>
      <c r="D54" s="217" t="s">
        <v>1074</v>
      </c>
      <c r="E54" s="990" t="s">
        <v>1075</v>
      </c>
      <c r="F54" s="990"/>
      <c r="G54" s="990"/>
    </row>
    <row r="55" spans="1:11" s="230" customFormat="1" ht="46.5" customHeight="1" x14ac:dyDescent="0.25">
      <c r="A55" s="230">
        <v>3</v>
      </c>
      <c r="C55" s="231"/>
      <c r="D55" s="177" t="s">
        <v>1178</v>
      </c>
      <c r="E55" s="990" t="s">
        <v>1076</v>
      </c>
      <c r="F55" s="990"/>
      <c r="G55" s="990"/>
    </row>
    <row r="56" spans="1:11" ht="24.6" customHeight="1" x14ac:dyDescent="0.25">
      <c r="A56" s="181">
        <v>3</v>
      </c>
      <c r="D56" s="217" t="s">
        <v>592</v>
      </c>
      <c r="E56" s="947" t="s">
        <v>1179</v>
      </c>
      <c r="F56" s="986"/>
      <c r="G56" s="986"/>
      <c r="H56" s="29"/>
      <c r="I56" s="181"/>
      <c r="J56" s="181"/>
      <c r="K56" s="181"/>
    </row>
    <row r="57" spans="1:11" ht="12.75" customHeight="1" x14ac:dyDescent="0.25">
      <c r="A57" s="181">
        <v>1</v>
      </c>
      <c r="E57" s="272"/>
      <c r="F57" s="272"/>
      <c r="G57" s="272"/>
    </row>
    <row r="58" spans="1:11" ht="75" customHeight="1" x14ac:dyDescent="0.25">
      <c r="A58" s="181">
        <v>3</v>
      </c>
      <c r="E58" s="272"/>
      <c r="F58" s="272"/>
      <c r="G58" s="272"/>
    </row>
    <row r="59" spans="1:11" ht="12.75" customHeight="1" x14ac:dyDescent="0.25">
      <c r="A59" s="181">
        <v>3</v>
      </c>
      <c r="E59" s="272"/>
      <c r="F59" s="272"/>
      <c r="G59" s="272"/>
    </row>
    <row r="60" spans="1:11" x14ac:dyDescent="0.25">
      <c r="A60" s="181">
        <v>3</v>
      </c>
      <c r="E60" s="272"/>
      <c r="F60" s="249" t="str">
        <f>Contents!F3</f>
        <v>20X2</v>
      </c>
      <c r="G60" s="250" t="str">
        <f>Contents!F4</f>
        <v>20X1</v>
      </c>
    </row>
    <row r="61" spans="1:11" ht="12.75" customHeight="1" thickBot="1" x14ac:dyDescent="0.3">
      <c r="A61" s="181">
        <v>3</v>
      </c>
      <c r="E61" s="423"/>
      <c r="F61" s="252" t="s">
        <v>309</v>
      </c>
      <c r="G61" s="253" t="s">
        <v>309</v>
      </c>
    </row>
    <row r="62" spans="1:11" ht="12" customHeight="1" x14ac:dyDescent="0.25">
      <c r="A62" s="181">
        <v>3</v>
      </c>
      <c r="B62" s="181" t="s">
        <v>250</v>
      </c>
      <c r="C62" s="182">
        <v>98</v>
      </c>
      <c r="E62" s="306" t="str">
        <f ca="1">INDEX(TBLStructure[Full Note Title],MATCH(C62,TBLStructure[Model Reference],0))&amp;"¹"</f>
        <v>4.4D: Deposits¹</v>
      </c>
      <c r="F62" s="248"/>
      <c r="G62" s="248"/>
    </row>
    <row r="63" spans="1:11" ht="12" customHeight="1" x14ac:dyDescent="0.25">
      <c r="A63" s="181">
        <v>3</v>
      </c>
      <c r="E63" s="248" t="s">
        <v>1180</v>
      </c>
      <c r="F63" s="91">
        <v>0</v>
      </c>
      <c r="G63" s="92">
        <v>0</v>
      </c>
    </row>
    <row r="64" spans="1:11" ht="12" customHeight="1" x14ac:dyDescent="0.25">
      <c r="A64" s="181">
        <v>3</v>
      </c>
      <c r="E64" s="248" t="s">
        <v>1181</v>
      </c>
      <c r="F64" s="91">
        <v>0</v>
      </c>
      <c r="G64" s="92">
        <v>0</v>
      </c>
    </row>
    <row r="65" spans="1:7" ht="12" customHeight="1" x14ac:dyDescent="0.25">
      <c r="A65" s="181">
        <v>3</v>
      </c>
      <c r="E65" s="248" t="s">
        <v>1182</v>
      </c>
      <c r="F65" s="91">
        <v>0</v>
      </c>
      <c r="G65" s="92">
        <v>0</v>
      </c>
    </row>
    <row r="66" spans="1:7" ht="12" customHeight="1" x14ac:dyDescent="0.25">
      <c r="A66" s="181">
        <v>3</v>
      </c>
      <c r="E66" s="248" t="s">
        <v>1183</v>
      </c>
      <c r="F66" s="91">
        <v>0</v>
      </c>
      <c r="G66" s="92">
        <v>0</v>
      </c>
    </row>
    <row r="67" spans="1:7" ht="12" customHeight="1" x14ac:dyDescent="0.25">
      <c r="A67" s="181">
        <v>3</v>
      </c>
      <c r="E67" s="248" t="s">
        <v>408</v>
      </c>
      <c r="F67" s="91">
        <v>0</v>
      </c>
      <c r="G67" s="92">
        <v>0</v>
      </c>
    </row>
    <row r="68" spans="1:7" ht="12" customHeight="1" x14ac:dyDescent="0.25">
      <c r="A68" s="181">
        <v>3</v>
      </c>
      <c r="E68" s="247" t="s">
        <v>1083</v>
      </c>
      <c r="F68" s="95">
        <f>SUM(F62:F67)</f>
        <v>0</v>
      </c>
      <c r="G68" s="96">
        <f>SUM(G62:G67)</f>
        <v>0</v>
      </c>
    </row>
    <row r="69" spans="1:7" ht="12" customHeight="1" x14ac:dyDescent="0.25">
      <c r="A69" s="181">
        <v>3</v>
      </c>
      <c r="E69" s="272"/>
      <c r="F69" s="91"/>
      <c r="G69" s="92"/>
    </row>
    <row r="70" spans="1:7" ht="12" customHeight="1" x14ac:dyDescent="0.25">
      <c r="A70" s="181">
        <v>1</v>
      </c>
      <c r="E70" s="178" t="s">
        <v>1084</v>
      </c>
      <c r="F70" s="261"/>
      <c r="G70" s="262"/>
    </row>
    <row r="71" spans="1:7" ht="12" customHeight="1" x14ac:dyDescent="0.25">
      <c r="A71" s="181">
        <v>1</v>
      </c>
      <c r="E71" s="534" t="s">
        <v>831</v>
      </c>
      <c r="F71" s="261">
        <v>0</v>
      </c>
      <c r="G71" s="262">
        <v>0</v>
      </c>
    </row>
    <row r="72" spans="1:7" ht="12" customHeight="1" x14ac:dyDescent="0.25">
      <c r="A72" s="181">
        <v>1</v>
      </c>
      <c r="E72" s="534" t="s">
        <v>832</v>
      </c>
      <c r="F72" s="261">
        <v>0</v>
      </c>
      <c r="G72" s="262">
        <v>0</v>
      </c>
    </row>
    <row r="73" spans="1:7" ht="12" customHeight="1" x14ac:dyDescent="0.25">
      <c r="A73" s="181">
        <v>1</v>
      </c>
      <c r="E73" s="263" t="s">
        <v>1083</v>
      </c>
      <c r="F73" s="102">
        <f>SUM(F70:F72)</f>
        <v>0</v>
      </c>
      <c r="G73" s="103">
        <f>SUM(G70:G72)</f>
        <v>0</v>
      </c>
    </row>
    <row r="74" spans="1:7" ht="12" customHeight="1" x14ac:dyDescent="0.25">
      <c r="A74" s="181">
        <v>1</v>
      </c>
      <c r="E74" s="456"/>
      <c r="F74" s="91"/>
      <c r="G74" s="92"/>
    </row>
    <row r="75" spans="1:7" ht="12" customHeight="1" x14ac:dyDescent="0.25">
      <c r="A75" s="181">
        <v>3</v>
      </c>
      <c r="D75" s="184" t="s">
        <v>1058</v>
      </c>
      <c r="E75" s="285" t="s">
        <v>1184</v>
      </c>
      <c r="F75" s="537"/>
      <c r="G75" s="538"/>
    </row>
    <row r="76" spans="1:7" ht="12" customHeight="1" x14ac:dyDescent="0.25">
      <c r="A76" s="181">
        <v>3</v>
      </c>
      <c r="E76" s="285"/>
      <c r="F76" s="537"/>
      <c r="G76" s="538"/>
    </row>
    <row r="77" spans="1:7" ht="12" customHeight="1" x14ac:dyDescent="0.25">
      <c r="A77" s="181">
        <v>3</v>
      </c>
      <c r="B77" s="181" t="s">
        <v>250</v>
      </c>
      <c r="C77" s="182">
        <v>99</v>
      </c>
      <c r="E77" s="479" t="str">
        <f ca="1">INDEX(TBLStructure[Full Note Title],MATCH(C77,TBLStructure[Model Reference],0))&amp;"¹"</f>
        <v>4.4E: Other interest bearing liabilities¹</v>
      </c>
      <c r="F77" s="539"/>
      <c r="G77" s="540"/>
    </row>
    <row r="78" spans="1:7" ht="12" customHeight="1" x14ac:dyDescent="0.25">
      <c r="A78" s="181">
        <v>3</v>
      </c>
      <c r="E78" s="456" t="s">
        <v>1086</v>
      </c>
      <c r="F78" s="91">
        <v>0</v>
      </c>
      <c r="G78" s="92">
        <v>0</v>
      </c>
    </row>
    <row r="79" spans="1:7" ht="12" customHeight="1" x14ac:dyDescent="0.25">
      <c r="A79" s="181">
        <v>3</v>
      </c>
      <c r="E79" s="456" t="s">
        <v>1185</v>
      </c>
      <c r="F79" s="91">
        <v>0</v>
      </c>
      <c r="G79" s="92">
        <v>0</v>
      </c>
    </row>
    <row r="80" spans="1:7" ht="12" customHeight="1" x14ac:dyDescent="0.25">
      <c r="A80" s="181">
        <v>3</v>
      </c>
      <c r="E80" s="472" t="s">
        <v>1186</v>
      </c>
      <c r="F80" s="91">
        <v>0</v>
      </c>
      <c r="G80" s="92">
        <v>0</v>
      </c>
    </row>
    <row r="81" spans="1:7" ht="12" customHeight="1" x14ac:dyDescent="0.25">
      <c r="A81" s="181">
        <v>3</v>
      </c>
      <c r="E81" s="456" t="s">
        <v>1187</v>
      </c>
      <c r="F81" s="91">
        <v>0</v>
      </c>
      <c r="G81" s="92">
        <v>0</v>
      </c>
    </row>
    <row r="82" spans="1:7" ht="12" customHeight="1" x14ac:dyDescent="0.25">
      <c r="A82" s="181">
        <v>3</v>
      </c>
      <c r="E82" s="456" t="s">
        <v>602</v>
      </c>
      <c r="F82" s="91">
        <v>0</v>
      </c>
      <c r="G82" s="92">
        <v>0</v>
      </c>
    </row>
    <row r="83" spans="1:7" ht="12" customHeight="1" x14ac:dyDescent="0.25">
      <c r="A83" s="181">
        <v>3</v>
      </c>
      <c r="D83" s="184" t="s">
        <v>1088</v>
      </c>
      <c r="E83" s="456" t="s">
        <v>1089</v>
      </c>
      <c r="F83" s="91">
        <v>0</v>
      </c>
      <c r="G83" s="92">
        <v>0</v>
      </c>
    </row>
    <row r="84" spans="1:7" ht="12" customHeight="1" x14ac:dyDescent="0.25">
      <c r="A84" s="181">
        <v>3</v>
      </c>
      <c r="E84" s="456" t="s">
        <v>408</v>
      </c>
      <c r="F84" s="91">
        <v>0</v>
      </c>
      <c r="G84" s="92">
        <v>0</v>
      </c>
    </row>
    <row r="85" spans="1:7" ht="12" customHeight="1" x14ac:dyDescent="0.25">
      <c r="A85" s="181">
        <v>3</v>
      </c>
      <c r="E85" s="263" t="s">
        <v>1090</v>
      </c>
      <c r="F85" s="95">
        <f>SUM(F77:F84)</f>
        <v>0</v>
      </c>
      <c r="G85" s="96">
        <f>SUM(G77:G84)</f>
        <v>0</v>
      </c>
    </row>
    <row r="86" spans="1:7" ht="12" customHeight="1" x14ac:dyDescent="0.25">
      <c r="A86" s="181">
        <v>3</v>
      </c>
      <c r="E86" s="285"/>
      <c r="F86" s="91"/>
      <c r="G86" s="92"/>
    </row>
    <row r="87" spans="1:7" ht="12" customHeight="1" x14ac:dyDescent="0.25">
      <c r="A87" s="181">
        <v>1</v>
      </c>
      <c r="E87" s="178" t="s">
        <v>1091</v>
      </c>
      <c r="F87" s="261"/>
      <c r="G87" s="262"/>
    </row>
    <row r="88" spans="1:7" ht="12" customHeight="1" x14ac:dyDescent="0.25">
      <c r="A88" s="181">
        <v>1</v>
      </c>
      <c r="E88" s="534" t="s">
        <v>831</v>
      </c>
      <c r="F88" s="261">
        <v>0</v>
      </c>
      <c r="G88" s="262">
        <v>0</v>
      </c>
    </row>
    <row r="89" spans="1:7" ht="12" customHeight="1" x14ac:dyDescent="0.25">
      <c r="A89" s="181">
        <v>1</v>
      </c>
      <c r="E89" s="534" t="s">
        <v>832</v>
      </c>
      <c r="F89" s="261">
        <v>0</v>
      </c>
      <c r="G89" s="262">
        <v>0</v>
      </c>
    </row>
    <row r="90" spans="1:7" ht="12" customHeight="1" x14ac:dyDescent="0.25">
      <c r="A90" s="181">
        <v>1</v>
      </c>
      <c r="E90" s="263" t="s">
        <v>1090</v>
      </c>
      <c r="F90" s="102">
        <f>SUM(F87:F89)</f>
        <v>0</v>
      </c>
      <c r="G90" s="103">
        <f>SUM(G87:G89)</f>
        <v>0</v>
      </c>
    </row>
    <row r="91" spans="1:7" ht="12" customHeight="1" x14ac:dyDescent="0.25">
      <c r="A91" s="181">
        <v>1</v>
      </c>
      <c r="E91" s="263"/>
      <c r="F91" s="104"/>
      <c r="G91" s="92"/>
    </row>
    <row r="92" spans="1:7" ht="12" customHeight="1" x14ac:dyDescent="0.25">
      <c r="A92" s="181">
        <v>3</v>
      </c>
      <c r="D92" s="184" t="s">
        <v>1058</v>
      </c>
      <c r="E92" s="272" t="s">
        <v>1188</v>
      </c>
      <c r="F92" s="541"/>
      <c r="G92" s="542"/>
    </row>
    <row r="93" spans="1:7" ht="12.75" customHeight="1" x14ac:dyDescent="0.25">
      <c r="A93" s="181">
        <v>3</v>
      </c>
      <c r="E93" s="272"/>
      <c r="F93" s="541"/>
      <c r="G93" s="542"/>
    </row>
    <row r="94" spans="1:7" ht="12.75" customHeight="1" x14ac:dyDescent="0.25"/>
    <row r="95" spans="1:7" ht="12.75" customHeight="1" x14ac:dyDescent="0.25"/>
    <row r="96" spans="1:7"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781" spans="8:8" x14ac:dyDescent="0.25">
      <c r="H781" s="217"/>
    </row>
    <row r="790" spans="9:9" x14ac:dyDescent="0.25">
      <c r="I790" s="217"/>
    </row>
    <row r="809" spans="3:11" s="509" customFormat="1" ht="11.4" x14ac:dyDescent="0.2">
      <c r="C809" s="508"/>
      <c r="D809" s="217"/>
      <c r="E809" s="184"/>
      <c r="F809" s="184"/>
      <c r="G809" s="184"/>
      <c r="H809" s="184"/>
      <c r="I809" s="184"/>
      <c r="J809" s="217"/>
      <c r="K809" s="217"/>
    </row>
  </sheetData>
  <mergeCells count="9">
    <mergeCell ref="E54:G54"/>
    <mergeCell ref="E55:G55"/>
    <mergeCell ref="E56:G56"/>
    <mergeCell ref="B1:C1"/>
    <mergeCell ref="E38:G38"/>
    <mergeCell ref="E39:G39"/>
    <mergeCell ref="E40:G40"/>
    <mergeCell ref="E37:G37"/>
    <mergeCell ref="E52:G52"/>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56" min="4" max="6" man="1"/>
  </rowBreaks>
  <customProperties>
    <customPr name="_pios_id" r:id="rId2"/>
  </customProperties>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FBFC-D2A9-4B63-89B1-73F3EAE95B47}">
  <sheetPr codeName="Sheet42">
    <tabColor theme="8" tint="0.79998168889431442"/>
  </sheetPr>
  <dimension ref="A1:L852"/>
  <sheetViews>
    <sheetView showGridLines="0" tabSelected="1" view="pageBreakPreview" topLeftCell="D40" zoomScaleNormal="100" zoomScaleSheetLayoutView="100" workbookViewId="0">
      <selection activeCell="G209" sqref="G209"/>
    </sheetView>
  </sheetViews>
  <sheetFormatPr defaultRowHeight="13.2" x14ac:dyDescent="0.25"/>
  <cols>
    <col min="1" max="1" width="5.5546875" style="181" hidden="1" customWidth="1"/>
    <col min="2" max="2" width="6" style="181" hidden="1" customWidth="1"/>
    <col min="3" max="3" width="2.6640625" style="182" hidden="1" customWidth="1"/>
    <col min="4" max="4" width="14.33203125" style="217" customWidth="1"/>
    <col min="5" max="5" width="48.33203125" style="184" customWidth="1"/>
    <col min="6" max="8" width="11.5546875" style="184" customWidth="1"/>
    <col min="9" max="10" width="9.109375" style="184"/>
    <col min="11" max="9667" width="9.109375" style="181"/>
    <col min="9668" max="9668" width="9.33203125" style="181" customWidth="1"/>
    <col min="9669" max="16384" width="9.109375" style="181"/>
  </cols>
  <sheetData>
    <row r="1" spans="1:12" x14ac:dyDescent="0.25">
      <c r="A1" s="181" t="s">
        <v>0</v>
      </c>
      <c r="B1" s="977" t="s">
        <v>249</v>
      </c>
      <c r="C1" s="977"/>
      <c r="D1" s="217" t="s">
        <v>1093</v>
      </c>
    </row>
    <row r="2" spans="1:12" ht="15" customHeight="1" x14ac:dyDescent="0.25">
      <c r="A2" s="181">
        <v>3</v>
      </c>
      <c r="B2" s="181" t="s">
        <v>560</v>
      </c>
      <c r="C2" s="182">
        <v>100</v>
      </c>
      <c r="D2" s="184"/>
      <c r="E2" s="246" t="str">
        <f ca="1">INDEX(TBLStructure[Number],MATCH(C2,TBLStructure[Model Reference],0))&amp;"."&amp;INDEX(TBLStructure[Sub Number],MATCH(C2,TBLStructure[Model Reference],0))&amp;" "&amp;INDEX(TBLStructure[Sub-category],MATCH(C2,TBLStructure[Model Reference],0))</f>
        <v>4.5 Administered - Other Provisions</v>
      </c>
      <c r="F2" s="246"/>
      <c r="G2" s="246"/>
      <c r="H2" s="246"/>
    </row>
    <row r="3" spans="1:12" ht="7.95" customHeight="1" x14ac:dyDescent="0.25">
      <c r="A3" s="181">
        <v>3</v>
      </c>
      <c r="B3" s="1"/>
      <c r="D3" s="347"/>
      <c r="E3" s="543"/>
      <c r="F3" s="543"/>
      <c r="G3" s="543"/>
      <c r="H3" s="248"/>
    </row>
    <row r="4" spans="1:12" ht="15" customHeight="1" x14ac:dyDescent="0.25">
      <c r="A4" s="181">
        <v>3</v>
      </c>
      <c r="B4" s="548"/>
      <c r="D4" s="347"/>
      <c r="E4" s="272"/>
      <c r="F4" s="272"/>
      <c r="G4" s="249" t="str">
        <f>Contents!F3</f>
        <v>20X2</v>
      </c>
      <c r="H4" s="250" t="str">
        <f>Contents!F4</f>
        <v>20X1</v>
      </c>
    </row>
    <row r="5" spans="1:12" ht="15" customHeight="1" thickBot="1" x14ac:dyDescent="0.3">
      <c r="A5" s="181">
        <v>3</v>
      </c>
      <c r="D5" s="347"/>
      <c r="E5" s="423"/>
      <c r="F5" s="423"/>
      <c r="G5" s="252" t="s">
        <v>309</v>
      </c>
      <c r="H5" s="253" t="s">
        <v>309</v>
      </c>
    </row>
    <row r="6" spans="1:12" ht="11.7" customHeight="1" x14ac:dyDescent="0.25">
      <c r="A6" s="181">
        <v>3</v>
      </c>
      <c r="B6" s="181" t="s">
        <v>250</v>
      </c>
      <c r="C6" s="182">
        <v>100</v>
      </c>
      <c r="D6" s="184"/>
      <c r="E6" s="306" t="str">
        <f ca="1">INDEX(TBLStructure[Full Note Title],MATCH(C6,TBLStructure[Model Reference],0))</f>
        <v>4.5A: Taxation refunds to be provided for</v>
      </c>
      <c r="F6" s="104"/>
      <c r="G6" s="92"/>
      <c r="H6" s="248"/>
    </row>
    <row r="7" spans="1:12" ht="12" customHeight="1" x14ac:dyDescent="0.25">
      <c r="A7" s="181">
        <v>3</v>
      </c>
      <c r="D7" s="347"/>
      <c r="E7" s="248" t="s">
        <v>448</v>
      </c>
      <c r="F7" s="104"/>
      <c r="G7" s="91">
        <v>0</v>
      </c>
      <c r="H7" s="92">
        <v>0</v>
      </c>
    </row>
    <row r="8" spans="1:12" ht="12" customHeight="1" x14ac:dyDescent="0.25">
      <c r="A8" s="181">
        <v>3</v>
      </c>
      <c r="D8" s="347"/>
      <c r="E8" s="248" t="s">
        <v>748</v>
      </c>
      <c r="F8" s="104"/>
      <c r="G8" s="91">
        <v>0</v>
      </c>
      <c r="H8" s="92">
        <v>0</v>
      </c>
    </row>
    <row r="9" spans="1:12" ht="12" customHeight="1" x14ac:dyDescent="0.25">
      <c r="A9" s="181">
        <v>3</v>
      </c>
      <c r="D9" s="347"/>
      <c r="E9" s="248" t="s">
        <v>408</v>
      </c>
      <c r="F9" s="104"/>
      <c r="G9" s="91">
        <v>0</v>
      </c>
      <c r="H9" s="92">
        <v>0</v>
      </c>
    </row>
    <row r="10" spans="1:12" ht="12" customHeight="1" x14ac:dyDescent="0.25">
      <c r="A10" s="181">
        <v>3</v>
      </c>
      <c r="D10" s="347"/>
      <c r="E10" s="247" t="s">
        <v>1189</v>
      </c>
      <c r="F10" s="104"/>
      <c r="G10" s="95">
        <f>SUM(G6:G9)</f>
        <v>0</v>
      </c>
      <c r="H10" s="96">
        <f>SUM(H6:H9)</f>
        <v>0</v>
      </c>
    </row>
    <row r="11" spans="1:12" ht="12" customHeight="1" x14ac:dyDescent="0.25">
      <c r="A11" s="181">
        <v>1</v>
      </c>
      <c r="D11" s="347"/>
      <c r="E11" s="247"/>
      <c r="F11" s="104"/>
      <c r="G11" s="104"/>
      <c r="H11" s="105"/>
    </row>
    <row r="12" spans="1:12" ht="12" customHeight="1" x14ac:dyDescent="0.25">
      <c r="A12" s="181">
        <v>1</v>
      </c>
      <c r="D12" s="184"/>
      <c r="E12" s="178" t="s">
        <v>1190</v>
      </c>
      <c r="F12" s="178"/>
      <c r="G12" s="261"/>
      <c r="H12" s="262"/>
      <c r="K12" s="184"/>
      <c r="L12" s="184"/>
    </row>
    <row r="13" spans="1:12" ht="12" customHeight="1" x14ac:dyDescent="0.25">
      <c r="A13" s="181">
        <v>1</v>
      </c>
      <c r="D13" s="184"/>
      <c r="E13" s="534" t="s">
        <v>831</v>
      </c>
      <c r="F13" s="534"/>
      <c r="G13" s="261">
        <v>0</v>
      </c>
      <c r="H13" s="262">
        <v>0</v>
      </c>
      <c r="K13" s="184"/>
      <c r="L13" s="184"/>
    </row>
    <row r="14" spans="1:12" ht="12" customHeight="1" x14ac:dyDescent="0.25">
      <c r="A14" s="181">
        <v>1</v>
      </c>
      <c r="D14" s="184"/>
      <c r="E14" s="534" t="s">
        <v>832</v>
      </c>
      <c r="F14" s="534"/>
      <c r="G14" s="261">
        <v>0</v>
      </c>
      <c r="H14" s="262">
        <v>0</v>
      </c>
      <c r="K14" s="184"/>
      <c r="L14" s="184"/>
    </row>
    <row r="15" spans="1:12" ht="12" customHeight="1" x14ac:dyDescent="0.25">
      <c r="A15" s="181">
        <v>1</v>
      </c>
      <c r="D15" s="184"/>
      <c r="E15" s="263" t="s">
        <v>1189</v>
      </c>
      <c r="F15" s="247"/>
      <c r="G15" s="102">
        <f>SUM(G12:G14)</f>
        <v>0</v>
      </c>
      <c r="H15" s="103">
        <f>SUM(H12:H14)</f>
        <v>0</v>
      </c>
      <c r="K15" s="184"/>
      <c r="L15" s="184"/>
    </row>
    <row r="16" spans="1:12" ht="15" customHeight="1" x14ac:dyDescent="0.25">
      <c r="A16" s="181">
        <v>3</v>
      </c>
      <c r="D16" s="347"/>
      <c r="E16" s="247"/>
      <c r="F16" s="104"/>
      <c r="G16" s="104"/>
      <c r="H16" s="105"/>
    </row>
    <row r="17" spans="1:12" ht="15" customHeight="1" x14ac:dyDescent="0.25">
      <c r="A17" s="181">
        <v>3</v>
      </c>
      <c r="D17" s="347"/>
      <c r="E17" s="247"/>
      <c r="F17" s="104"/>
      <c r="G17" s="104"/>
      <c r="H17" s="105"/>
    </row>
    <row r="18" spans="1:12" ht="15" customHeight="1" x14ac:dyDescent="0.25">
      <c r="A18" s="181">
        <v>3</v>
      </c>
      <c r="D18" s="347"/>
      <c r="E18" s="247"/>
      <c r="F18" s="104"/>
      <c r="G18" s="104"/>
      <c r="H18" s="105"/>
    </row>
    <row r="19" spans="1:12" ht="12" customHeight="1" x14ac:dyDescent="0.25">
      <c r="A19" s="181">
        <v>3</v>
      </c>
      <c r="B19" s="181" t="s">
        <v>250</v>
      </c>
      <c r="C19" s="182">
        <v>101</v>
      </c>
      <c r="D19" s="184"/>
      <c r="E19" s="306" t="str">
        <f ca="1">INDEX(TBLStructure[Full Note Title],MATCH(C19,TBLStructure[Model Reference],0))</f>
        <v>4.5B: Competitive neutrality liabilities</v>
      </c>
      <c r="F19" s="104"/>
      <c r="G19" s="92"/>
      <c r="H19" s="248"/>
    </row>
    <row r="20" spans="1:12" ht="12" customHeight="1" x14ac:dyDescent="0.25">
      <c r="A20" s="181">
        <v>3</v>
      </c>
      <c r="D20" s="347"/>
      <c r="E20" s="276" t="s">
        <v>892</v>
      </c>
      <c r="F20" s="104"/>
      <c r="G20" s="91">
        <v>0</v>
      </c>
      <c r="H20" s="92">
        <v>0</v>
      </c>
    </row>
    <row r="21" spans="1:12" ht="12" customHeight="1" x14ac:dyDescent="0.25">
      <c r="A21" s="181">
        <v>3</v>
      </c>
      <c r="D21" s="347"/>
      <c r="E21" s="273" t="s">
        <v>1094</v>
      </c>
      <c r="F21" s="104"/>
      <c r="G21" s="95">
        <f>SUM(G19:G20)</f>
        <v>0</v>
      </c>
      <c r="H21" s="96">
        <f>SUM(H19:H20)</f>
        <v>0</v>
      </c>
    </row>
    <row r="22" spans="1:12" ht="12" customHeight="1" x14ac:dyDescent="0.25">
      <c r="A22" s="181">
        <v>1</v>
      </c>
      <c r="D22" s="347"/>
      <c r="E22" s="247"/>
      <c r="F22" s="104"/>
      <c r="G22" s="104"/>
      <c r="H22" s="105"/>
    </row>
    <row r="23" spans="1:12" ht="12" customHeight="1" x14ac:dyDescent="0.25">
      <c r="A23" s="181">
        <v>1</v>
      </c>
      <c r="D23" s="184"/>
      <c r="E23" s="178" t="s">
        <v>1095</v>
      </c>
      <c r="F23" s="178"/>
      <c r="G23" s="261"/>
      <c r="H23" s="262"/>
      <c r="K23" s="184"/>
      <c r="L23" s="184"/>
    </row>
    <row r="24" spans="1:12" ht="12" customHeight="1" x14ac:dyDescent="0.25">
      <c r="A24" s="181">
        <v>1</v>
      </c>
      <c r="D24" s="184"/>
      <c r="E24" s="534" t="s">
        <v>831</v>
      </c>
      <c r="F24" s="534"/>
      <c r="G24" s="261">
        <v>0</v>
      </c>
      <c r="H24" s="262">
        <v>0</v>
      </c>
      <c r="K24" s="184"/>
      <c r="L24" s="184"/>
    </row>
    <row r="25" spans="1:12" ht="12" customHeight="1" x14ac:dyDescent="0.25">
      <c r="A25" s="181">
        <v>1</v>
      </c>
      <c r="D25" s="184"/>
      <c r="E25" s="534" t="s">
        <v>832</v>
      </c>
      <c r="F25" s="534"/>
      <c r="G25" s="261">
        <v>0</v>
      </c>
      <c r="H25" s="262">
        <v>0</v>
      </c>
      <c r="K25" s="184"/>
      <c r="L25" s="184"/>
    </row>
    <row r="26" spans="1:12" ht="12" customHeight="1" x14ac:dyDescent="0.25">
      <c r="A26" s="181">
        <v>1</v>
      </c>
      <c r="D26" s="184"/>
      <c r="E26" s="178" t="s">
        <v>1094</v>
      </c>
      <c r="F26" s="247"/>
      <c r="G26" s="102">
        <f>SUM(G23:G25)</f>
        <v>0</v>
      </c>
      <c r="H26" s="103">
        <f>SUM(H23:H25)</f>
        <v>0</v>
      </c>
      <c r="K26" s="184"/>
      <c r="L26" s="184"/>
    </row>
    <row r="27" spans="1:12" ht="15" customHeight="1" x14ac:dyDescent="0.25">
      <c r="A27" s="181">
        <v>3</v>
      </c>
      <c r="D27" s="347"/>
      <c r="E27" s="273"/>
      <c r="F27" s="104"/>
      <c r="G27" s="104"/>
      <c r="H27" s="105"/>
    </row>
    <row r="28" spans="1:12" ht="15" customHeight="1" x14ac:dyDescent="0.25">
      <c r="A28" s="181">
        <v>3</v>
      </c>
      <c r="D28" s="347"/>
      <c r="E28" s="273"/>
      <c r="F28" s="104"/>
      <c r="G28" s="104"/>
      <c r="H28" s="105"/>
    </row>
    <row r="29" spans="1:12" ht="15" customHeight="1" x14ac:dyDescent="0.25">
      <c r="A29" s="181">
        <v>3</v>
      </c>
      <c r="D29" s="347"/>
      <c r="E29" s="273"/>
      <c r="F29" s="104"/>
      <c r="G29" s="104"/>
      <c r="H29" s="105"/>
    </row>
    <row r="30" spans="1:12" ht="12" customHeight="1" x14ac:dyDescent="0.25">
      <c r="A30" s="181">
        <v>3</v>
      </c>
      <c r="B30" s="181" t="s">
        <v>250</v>
      </c>
      <c r="C30" s="182">
        <v>102</v>
      </c>
      <c r="D30" s="184"/>
      <c r="E30" s="306" t="str">
        <f ca="1">INDEX(TBLStructure[Full Note Title],MATCH(C30,TBLStructure[Model Reference],0))</f>
        <v>4.5C: Other provisions</v>
      </c>
      <c r="F30" s="91"/>
      <c r="G30" s="92"/>
      <c r="H30" s="248"/>
    </row>
    <row r="31" spans="1:12" ht="41.7" customHeight="1" x14ac:dyDescent="0.25">
      <c r="A31" s="181">
        <v>3</v>
      </c>
      <c r="D31" s="184"/>
      <c r="E31" s="499"/>
      <c r="F31" s="499" t="s">
        <v>1096</v>
      </c>
      <c r="G31" s="499" t="s">
        <v>1097</v>
      </c>
      <c r="H31" s="499" t="s">
        <v>837</v>
      </c>
    </row>
    <row r="32" spans="1:12" x14ac:dyDescent="0.25">
      <c r="A32" s="181">
        <v>3</v>
      </c>
      <c r="D32" s="184"/>
      <c r="E32" s="500"/>
      <c r="F32" s="500" t="s">
        <v>309</v>
      </c>
      <c r="G32" s="500" t="s">
        <v>309</v>
      </c>
      <c r="H32" s="500" t="s">
        <v>309</v>
      </c>
    </row>
    <row r="33" spans="1:12" ht="12" customHeight="1" x14ac:dyDescent="0.25">
      <c r="A33" s="181">
        <v>3</v>
      </c>
      <c r="D33" s="217" t="s">
        <v>1098</v>
      </c>
      <c r="E33" s="273" t="str">
        <f>"As at 1 July "&amp;Contents!F4</f>
        <v>As at 1 July 20X1</v>
      </c>
      <c r="F33" s="91">
        <v>0</v>
      </c>
      <c r="G33" s="91">
        <v>0</v>
      </c>
      <c r="H33" s="91">
        <f>SUM(F33:G33)</f>
        <v>0</v>
      </c>
    </row>
    <row r="34" spans="1:12" ht="12" customHeight="1" x14ac:dyDescent="0.25">
      <c r="A34" s="181">
        <v>1</v>
      </c>
      <c r="D34" s="184" t="s">
        <v>1099</v>
      </c>
      <c r="E34" s="260" t="s">
        <v>1100</v>
      </c>
      <c r="F34" s="261">
        <v>0</v>
      </c>
      <c r="G34" s="261">
        <v>0</v>
      </c>
      <c r="H34" s="261">
        <f>SUM(F34:G34)</f>
        <v>0</v>
      </c>
    </row>
    <row r="35" spans="1:12" ht="12" customHeight="1" x14ac:dyDescent="0.25">
      <c r="A35" s="181">
        <v>3</v>
      </c>
      <c r="D35" s="184" t="s">
        <v>1101</v>
      </c>
      <c r="E35" s="260" t="s">
        <v>1102</v>
      </c>
      <c r="F35" s="261">
        <v>0</v>
      </c>
      <c r="G35" s="261">
        <v>0</v>
      </c>
      <c r="H35" s="261">
        <f>SUM(F35:G35)</f>
        <v>0</v>
      </c>
    </row>
    <row r="36" spans="1:12" ht="12" customHeight="1" x14ac:dyDescent="0.25">
      <c r="A36" s="181">
        <v>3</v>
      </c>
      <c r="D36" s="217" t="s">
        <v>1103</v>
      </c>
      <c r="E36" s="260" t="s">
        <v>1104</v>
      </c>
      <c r="F36" s="261">
        <v>0</v>
      </c>
      <c r="G36" s="261">
        <v>0</v>
      </c>
      <c r="H36" s="261">
        <f>SUM(F36:G36)</f>
        <v>0</v>
      </c>
    </row>
    <row r="37" spans="1:12" ht="12" customHeight="1" x14ac:dyDescent="0.25">
      <c r="A37" s="181">
        <v>1</v>
      </c>
      <c r="D37" s="184" t="s">
        <v>1105</v>
      </c>
      <c r="E37" s="260" t="s">
        <v>1106</v>
      </c>
      <c r="F37" s="261">
        <v>0</v>
      </c>
      <c r="G37" s="261">
        <v>0</v>
      </c>
      <c r="H37" s="261">
        <f>SUM(F37:G37)</f>
        <v>0</v>
      </c>
    </row>
    <row r="38" spans="1:12" ht="12" customHeight="1" x14ac:dyDescent="0.25">
      <c r="A38" s="181">
        <v>3</v>
      </c>
      <c r="D38" s="184" t="s">
        <v>1098</v>
      </c>
      <c r="E38" s="549" t="str">
        <f>"Total as at 30 June "&amp;Contents!F3</f>
        <v>Total as at 30 June 20X2</v>
      </c>
      <c r="F38" s="102">
        <f>SUM(F33:F37)</f>
        <v>0</v>
      </c>
      <c r="G38" s="102">
        <f>SUM(G33:G37)</f>
        <v>0</v>
      </c>
      <c r="H38" s="102">
        <f>SUM(H33:H37)</f>
        <v>0</v>
      </c>
    </row>
    <row r="39" spans="1:12" ht="12" customHeight="1" x14ac:dyDescent="0.25">
      <c r="A39" s="181">
        <v>3</v>
      </c>
      <c r="E39" s="263"/>
      <c r="F39" s="265"/>
      <c r="G39" s="265"/>
      <c r="H39" s="265"/>
    </row>
    <row r="40" spans="1:12" ht="15" customHeight="1" x14ac:dyDescent="0.25">
      <c r="A40" s="181">
        <v>1</v>
      </c>
      <c r="D40" s="347"/>
      <c r="E40" s="272"/>
      <c r="F40" s="272"/>
      <c r="G40" s="249" t="str">
        <f>Contents!F3</f>
        <v>20X2</v>
      </c>
      <c r="H40" s="250" t="str">
        <f>Contents!F4</f>
        <v>20X1</v>
      </c>
    </row>
    <row r="41" spans="1:12" ht="15" customHeight="1" thickBot="1" x14ac:dyDescent="0.3">
      <c r="A41" s="181">
        <v>1</v>
      </c>
      <c r="D41" s="347"/>
      <c r="E41" s="423"/>
      <c r="F41" s="423"/>
      <c r="G41" s="252" t="s">
        <v>309</v>
      </c>
      <c r="H41" s="253" t="s">
        <v>309</v>
      </c>
    </row>
    <row r="42" spans="1:12" ht="12" customHeight="1" x14ac:dyDescent="0.25">
      <c r="A42" s="181">
        <v>1</v>
      </c>
      <c r="D42" s="184"/>
      <c r="E42" s="178" t="s">
        <v>1107</v>
      </c>
      <c r="F42" s="178"/>
      <c r="G42" s="261"/>
      <c r="H42" s="262"/>
      <c r="K42" s="184"/>
      <c r="L42" s="184"/>
    </row>
    <row r="43" spans="1:12" ht="12" customHeight="1" x14ac:dyDescent="0.25">
      <c r="A43" s="181">
        <v>1</v>
      </c>
      <c r="D43" s="184"/>
      <c r="E43" s="534" t="s">
        <v>831</v>
      </c>
      <c r="F43" s="534"/>
      <c r="G43" s="261">
        <v>0</v>
      </c>
      <c r="H43" s="262">
        <v>0</v>
      </c>
      <c r="K43" s="184"/>
      <c r="L43" s="184"/>
    </row>
    <row r="44" spans="1:12" ht="12" customHeight="1" x14ac:dyDescent="0.25">
      <c r="A44" s="181">
        <v>1</v>
      </c>
      <c r="E44" s="534" t="s">
        <v>832</v>
      </c>
      <c r="F44" s="534"/>
      <c r="G44" s="261">
        <v>0</v>
      </c>
      <c r="H44" s="262">
        <v>0</v>
      </c>
      <c r="K44" s="184"/>
      <c r="L44" s="184"/>
    </row>
    <row r="45" spans="1:12" ht="12" customHeight="1" x14ac:dyDescent="0.25">
      <c r="A45" s="181">
        <v>1</v>
      </c>
      <c r="D45" s="184"/>
      <c r="E45" s="178" t="s">
        <v>1108</v>
      </c>
      <c r="F45" s="263"/>
      <c r="G45" s="102">
        <f>SUM(G42:G44)</f>
        <v>0</v>
      </c>
      <c r="H45" s="103">
        <f>SUM(H42:H44)</f>
        <v>0</v>
      </c>
      <c r="K45" s="184"/>
      <c r="L45" s="184"/>
    </row>
    <row r="46" spans="1:12" ht="12" customHeight="1" x14ac:dyDescent="0.25">
      <c r="A46" s="181">
        <v>1</v>
      </c>
      <c r="D46" s="184"/>
      <c r="E46" s="456"/>
      <c r="F46" s="456"/>
      <c r="G46" s="456"/>
      <c r="H46" s="456"/>
    </row>
    <row r="47" spans="1:12" ht="28.2" customHeight="1" x14ac:dyDescent="0.25">
      <c r="A47" s="181">
        <v>3</v>
      </c>
      <c r="D47" s="217" t="s">
        <v>1109</v>
      </c>
      <c r="E47" s="1021" t="s">
        <v>1191</v>
      </c>
      <c r="F47" s="1021"/>
      <c r="G47" s="1021"/>
      <c r="H47" s="1021"/>
    </row>
    <row r="48" spans="1:12" x14ac:dyDescent="0.25">
      <c r="A48" s="181">
        <v>3</v>
      </c>
      <c r="D48" s="183"/>
      <c r="E48" s="472"/>
      <c r="F48" s="472"/>
      <c r="G48" s="472"/>
      <c r="H48" s="285"/>
    </row>
    <row r="49" spans="1:8" ht="37.950000000000003" customHeight="1" x14ac:dyDescent="0.25">
      <c r="A49" s="181">
        <v>3</v>
      </c>
      <c r="D49" s="184"/>
      <c r="E49" s="1021" t="s">
        <v>1111</v>
      </c>
      <c r="F49" s="1021"/>
      <c r="G49" s="1021"/>
      <c r="H49" s="1021"/>
    </row>
    <row r="50" spans="1:8" x14ac:dyDescent="0.25">
      <c r="A50" s="181">
        <v>3</v>
      </c>
      <c r="D50" s="177"/>
      <c r="E50" s="276"/>
      <c r="F50" s="276"/>
      <c r="G50" s="276"/>
      <c r="H50" s="276"/>
    </row>
    <row r="51" spans="1:8" x14ac:dyDescent="0.25">
      <c r="A51" s="181">
        <v>3</v>
      </c>
      <c r="D51" s="177"/>
      <c r="E51" s="276"/>
      <c r="F51" s="276"/>
      <c r="G51" s="276"/>
      <c r="H51" s="276"/>
    </row>
    <row r="52" spans="1:8" x14ac:dyDescent="0.25">
      <c r="A52" s="181">
        <v>3</v>
      </c>
      <c r="D52" s="177"/>
      <c r="E52" s="276"/>
      <c r="F52" s="276"/>
      <c r="G52" s="276"/>
      <c r="H52" s="276"/>
    </row>
    <row r="53" spans="1:8" x14ac:dyDescent="0.25">
      <c r="D53" s="177"/>
    </row>
    <row r="54" spans="1:8" x14ac:dyDescent="0.25">
      <c r="D54" s="177"/>
    </row>
    <row r="55" spans="1:8" x14ac:dyDescent="0.25">
      <c r="D55" s="177"/>
    </row>
    <row r="56" spans="1:8" x14ac:dyDescent="0.25">
      <c r="D56" s="177"/>
    </row>
    <row r="57" spans="1:8" x14ac:dyDescent="0.25">
      <c r="D57" s="177"/>
    </row>
    <row r="58" spans="1:8" x14ac:dyDescent="0.25">
      <c r="D58" s="177"/>
    </row>
    <row r="59" spans="1:8" x14ac:dyDescent="0.25">
      <c r="D59" s="177"/>
    </row>
    <row r="60" spans="1:8" x14ac:dyDescent="0.25">
      <c r="D60" s="177"/>
    </row>
    <row r="61" spans="1:8" x14ac:dyDescent="0.25">
      <c r="D61" s="177"/>
    </row>
    <row r="62" spans="1:8" x14ac:dyDescent="0.25">
      <c r="D62" s="177"/>
    </row>
    <row r="63" spans="1:8" x14ac:dyDescent="0.25">
      <c r="D63" s="177"/>
    </row>
    <row r="64" spans="1:8" x14ac:dyDescent="0.25">
      <c r="D64" s="177"/>
    </row>
    <row r="65" spans="4:4" x14ac:dyDescent="0.25">
      <c r="D65" s="177"/>
    </row>
    <row r="66" spans="4:4" x14ac:dyDescent="0.25">
      <c r="D66" s="177"/>
    </row>
    <row r="67" spans="4:4" x14ac:dyDescent="0.25">
      <c r="D67" s="177"/>
    </row>
    <row r="68" spans="4:4" x14ac:dyDescent="0.25">
      <c r="D68" s="177"/>
    </row>
    <row r="69" spans="4:4" x14ac:dyDescent="0.25">
      <c r="D69" s="177"/>
    </row>
    <row r="70" spans="4:4" x14ac:dyDescent="0.25">
      <c r="D70" s="177"/>
    </row>
    <row r="71" spans="4:4" x14ac:dyDescent="0.25">
      <c r="D71" s="177"/>
    </row>
    <row r="72" spans="4:4" x14ac:dyDescent="0.25">
      <c r="D72" s="177"/>
    </row>
    <row r="73" spans="4:4" x14ac:dyDescent="0.25">
      <c r="D73" s="177"/>
    </row>
    <row r="74" spans="4:4" x14ac:dyDescent="0.25">
      <c r="D74" s="177"/>
    </row>
    <row r="75" spans="4:4" x14ac:dyDescent="0.25">
      <c r="D75" s="177"/>
    </row>
    <row r="76" spans="4:4" x14ac:dyDescent="0.25">
      <c r="D76" s="177"/>
    </row>
    <row r="77" spans="4:4" x14ac:dyDescent="0.25">
      <c r="D77" s="177"/>
    </row>
    <row r="78" spans="4:4" x14ac:dyDescent="0.25">
      <c r="D78" s="177"/>
    </row>
    <row r="79" spans="4:4" x14ac:dyDescent="0.25">
      <c r="D79" s="177"/>
    </row>
    <row r="80" spans="4:4" x14ac:dyDescent="0.25">
      <c r="D80" s="177"/>
    </row>
    <row r="81" spans="4:4" x14ac:dyDescent="0.25">
      <c r="D81" s="177"/>
    </row>
    <row r="83" spans="4:4" x14ac:dyDescent="0.25">
      <c r="D83" s="347"/>
    </row>
    <row r="92" spans="4:4" ht="26.25" customHeight="1" x14ac:dyDescent="0.25"/>
    <row r="93" spans="4:4" ht="3.75" customHeight="1" x14ac:dyDescent="0.25"/>
    <row r="94" spans="4:4" ht="36" customHeight="1" x14ac:dyDescent="0.25"/>
    <row r="95" spans="4:4" ht="3.75" customHeight="1" x14ac:dyDescent="0.25"/>
    <row r="852" spans="3:10" s="509" customFormat="1" ht="11.4" x14ac:dyDescent="0.2">
      <c r="C852" s="508"/>
      <c r="D852" s="217"/>
      <c r="E852" s="184"/>
      <c r="F852" s="184"/>
      <c r="G852" s="184"/>
      <c r="H852" s="184"/>
      <c r="I852" s="217"/>
      <c r="J852" s="217"/>
    </row>
  </sheetData>
  <mergeCells count="3">
    <mergeCell ref="B1:C1"/>
    <mergeCell ref="E49:H49"/>
    <mergeCell ref="E47:H47"/>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6AAA-DFAC-42B3-90F0-6295669CDA40}">
  <sheetPr codeName="Sheet26">
    <tabColor theme="5" tint="0.79998168889431442"/>
    <pageSetUpPr autoPageBreaks="0"/>
  </sheetPr>
  <dimension ref="A1:K108"/>
  <sheetViews>
    <sheetView showGridLines="0" tabSelected="1" view="pageBreakPreview" topLeftCell="D66" zoomScaleNormal="100" zoomScaleSheetLayoutView="100" workbookViewId="0">
      <selection activeCell="G209" sqref="G209"/>
    </sheetView>
  </sheetViews>
  <sheetFormatPr defaultRowHeight="13.2" x14ac:dyDescent="0.25"/>
  <cols>
    <col min="1" max="1" width="8.6640625" style="181" hidden="1" customWidth="1"/>
    <col min="2" max="3" width="3.6640625" style="181" hidden="1" customWidth="1"/>
    <col min="4" max="4" width="23.88671875" style="184" customWidth="1"/>
    <col min="5" max="5" width="31.6640625" style="184" customWidth="1"/>
    <col min="6" max="10" width="13.44140625" style="184" customWidth="1"/>
    <col min="11" max="9655" width="9.109375" style="181"/>
    <col min="9656" max="9656" width="9.33203125" style="181" customWidth="1"/>
    <col min="9657" max="16383" width="9.109375" style="181"/>
    <col min="16384" max="16384" width="8.6640625" style="181" customWidth="1"/>
  </cols>
  <sheetData>
    <row r="1" spans="1:11" x14ac:dyDescent="0.25">
      <c r="A1" s="181" t="s">
        <v>0</v>
      </c>
      <c r="B1" s="977" t="s">
        <v>249</v>
      </c>
      <c r="C1" s="977"/>
      <c r="D1" s="184" t="s">
        <v>1192</v>
      </c>
      <c r="E1" s="189"/>
      <c r="F1" s="189"/>
      <c r="G1" s="189"/>
      <c r="H1" s="189"/>
      <c r="I1" s="189"/>
      <c r="J1" s="189"/>
      <c r="K1" s="188"/>
    </row>
    <row r="2" spans="1:11" ht="12" customHeight="1" x14ac:dyDescent="0.25">
      <c r="A2" s="181">
        <v>3</v>
      </c>
      <c r="E2" s="189"/>
      <c r="F2" s="189"/>
      <c r="G2" s="189"/>
      <c r="H2" s="189"/>
      <c r="I2" s="189"/>
      <c r="J2" s="189"/>
      <c r="K2" s="188"/>
    </row>
    <row r="3" spans="1:11" ht="15" customHeight="1" x14ac:dyDescent="0.25">
      <c r="A3" s="181">
        <v>3</v>
      </c>
      <c r="B3" s="181" t="s">
        <v>560</v>
      </c>
      <c r="C3" s="181">
        <v>103</v>
      </c>
      <c r="E3" s="190" t="str">
        <f ca="1">INDEX(TBLStructure[Number],MATCH(C3,TBLStructure[Model Reference],0))&amp;"."&amp;INDEX(TBLStructure[Sub Number],MATCH(C3,TBLStructure[Model Reference],0))&amp;" "&amp;INDEX(TBLStructure[Sub-category],MATCH(C3,TBLStructure[Model Reference],0))</f>
        <v>5.1 Appropriations</v>
      </c>
      <c r="F3" s="190"/>
      <c r="G3" s="190"/>
      <c r="H3" s="190"/>
      <c r="I3" s="190"/>
      <c r="J3" s="190"/>
    </row>
    <row r="4" spans="1:11" ht="7.95" customHeight="1" x14ac:dyDescent="0.25">
      <c r="A4" s="181">
        <v>3</v>
      </c>
    </row>
    <row r="5" spans="1:11" ht="12" customHeight="1" x14ac:dyDescent="0.25">
      <c r="A5" s="181">
        <v>3</v>
      </c>
      <c r="B5" s="1" t="s">
        <v>250</v>
      </c>
      <c r="C5" s="1">
        <v>103</v>
      </c>
      <c r="D5" s="4" t="s">
        <v>1193</v>
      </c>
      <c r="E5" s="350" t="str">
        <f ca="1">INDEX(TBLStructure[Full Note Title],MATCH(C5,TBLStructure[Model Reference],0))</f>
        <v>5.1A: Annual appropriations ('recoverable GST exclusive')</v>
      </c>
      <c r="F5" s="196"/>
      <c r="G5" s="196"/>
      <c r="H5" s="196"/>
      <c r="I5" s="196"/>
      <c r="J5" s="196"/>
    </row>
    <row r="6" spans="1:11" ht="7.95" customHeight="1" x14ac:dyDescent="0.25">
      <c r="A6" s="181">
        <v>3</v>
      </c>
      <c r="E6" s="550"/>
    </row>
    <row r="7" spans="1:11" ht="13.2" customHeight="1" x14ac:dyDescent="0.25">
      <c r="A7" s="181">
        <v>3</v>
      </c>
      <c r="D7" s="184" t="s">
        <v>1194</v>
      </c>
      <c r="E7" s="1050" t="str">
        <f>"Annual Appropriations for "&amp;Contents!F3</f>
        <v>Annual Appropriations for 20X2</v>
      </c>
      <c r="F7" s="1050"/>
      <c r="G7" s="1050"/>
      <c r="H7" s="1050"/>
      <c r="I7" s="1050"/>
      <c r="J7" s="1050"/>
    </row>
    <row r="8" spans="1:11" ht="48" customHeight="1" x14ac:dyDescent="0.25">
      <c r="A8" s="181">
        <v>3</v>
      </c>
      <c r="E8" s="551"/>
      <c r="F8" s="198" t="s">
        <v>1195</v>
      </c>
      <c r="G8" s="198" t="s">
        <v>1196</v>
      </c>
      <c r="H8" s="198" t="s">
        <v>1197</v>
      </c>
      <c r="I8" s="198" t="str">
        <f>"Appropriation applied in " &amp;Contents!F3 &amp; " (current and prior years)"</f>
        <v>Appropriation applied in 20X2 (current and prior years)</v>
      </c>
      <c r="J8" s="198" t="s">
        <v>1198</v>
      </c>
    </row>
    <row r="9" spans="1:11" ht="12" customHeight="1" x14ac:dyDescent="0.25">
      <c r="A9" s="181">
        <v>3</v>
      </c>
      <c r="E9" s="552"/>
      <c r="F9" s="330" t="s">
        <v>254</v>
      </c>
      <c r="G9" s="330" t="s">
        <v>254</v>
      </c>
      <c r="H9" s="330" t="s">
        <v>254</v>
      </c>
      <c r="I9" s="330" t="s">
        <v>254</v>
      </c>
      <c r="J9" s="330" t="s">
        <v>254</v>
      </c>
    </row>
    <row r="10" spans="1:11" ht="12" customHeight="1" x14ac:dyDescent="0.25">
      <c r="A10" s="181">
        <v>3</v>
      </c>
      <c r="E10" s="551" t="s">
        <v>3</v>
      </c>
      <c r="F10" s="219"/>
      <c r="G10" s="219"/>
      <c r="H10" s="219"/>
      <c r="I10" s="553"/>
      <c r="J10" s="219"/>
    </row>
    <row r="11" spans="1:11" ht="12" customHeight="1" x14ac:dyDescent="0.25">
      <c r="A11" s="181">
        <v>3</v>
      </c>
      <c r="E11" s="554" t="s">
        <v>1199</v>
      </c>
      <c r="F11" s="39">
        <v>0</v>
      </c>
      <c r="G11" s="39">
        <v>0</v>
      </c>
      <c r="H11" s="39">
        <v>0</v>
      </c>
      <c r="I11" s="39">
        <v>0</v>
      </c>
      <c r="J11" s="39">
        <v>0</v>
      </c>
    </row>
    <row r="12" spans="1:11" ht="12" customHeight="1" x14ac:dyDescent="0.25">
      <c r="A12" s="181">
        <v>3</v>
      </c>
      <c r="E12" s="554" t="s">
        <v>1200</v>
      </c>
      <c r="F12" s="39">
        <v>0</v>
      </c>
      <c r="G12" s="39">
        <v>0</v>
      </c>
      <c r="H12" s="39">
        <v>0</v>
      </c>
      <c r="I12" s="39">
        <v>0</v>
      </c>
      <c r="J12" s="39">
        <v>0</v>
      </c>
    </row>
    <row r="13" spans="1:11" ht="12" customHeight="1" x14ac:dyDescent="0.25">
      <c r="A13" s="181">
        <v>3</v>
      </c>
      <c r="E13" s="554" t="s">
        <v>1201</v>
      </c>
      <c r="F13" s="39"/>
      <c r="G13" s="39"/>
      <c r="H13" s="39"/>
      <c r="I13" s="39"/>
      <c r="J13" s="39"/>
    </row>
    <row r="14" spans="1:11" ht="12" customHeight="1" x14ac:dyDescent="0.25">
      <c r="A14" s="181">
        <v>3</v>
      </c>
      <c r="E14" s="555" t="s">
        <v>1202</v>
      </c>
      <c r="F14" s="39">
        <v>0</v>
      </c>
      <c r="G14" s="39">
        <v>0</v>
      </c>
      <c r="H14" s="39">
        <v>0</v>
      </c>
      <c r="I14" s="39">
        <v>0</v>
      </c>
      <c r="J14" s="39">
        <v>0</v>
      </c>
    </row>
    <row r="15" spans="1:11" ht="12" customHeight="1" x14ac:dyDescent="0.25">
      <c r="A15" s="181">
        <v>3</v>
      </c>
      <c r="E15" s="555" t="s">
        <v>142</v>
      </c>
      <c r="F15" s="39">
        <v>0</v>
      </c>
      <c r="G15" s="39">
        <v>0</v>
      </c>
      <c r="H15" s="39">
        <v>0</v>
      </c>
      <c r="I15" s="39">
        <v>0</v>
      </c>
      <c r="J15" s="39">
        <v>0</v>
      </c>
    </row>
    <row r="16" spans="1:11" ht="12" customHeight="1" x14ac:dyDescent="0.25">
      <c r="A16" s="181">
        <v>3</v>
      </c>
      <c r="E16" s="556" t="s">
        <v>1203</v>
      </c>
      <c r="F16" s="35">
        <f>SUM(F10:F15)</f>
        <v>0</v>
      </c>
      <c r="G16" s="35">
        <f>SUM(G10:G15)</f>
        <v>0</v>
      </c>
      <c r="H16" s="35">
        <f>SUM(H10:H15)</f>
        <v>0</v>
      </c>
      <c r="I16" s="35">
        <f>SUM(I10:I15)</f>
        <v>0</v>
      </c>
      <c r="J16" s="35">
        <f>SUM(J10:J15)</f>
        <v>0</v>
      </c>
    </row>
    <row r="17" spans="1:10" ht="12" customHeight="1" x14ac:dyDescent="0.25">
      <c r="A17" s="181">
        <v>3</v>
      </c>
      <c r="E17" s="557" t="s">
        <v>4</v>
      </c>
      <c r="F17" s="104"/>
      <c r="G17" s="104"/>
      <c r="H17" s="104"/>
      <c r="I17" s="104"/>
      <c r="J17" s="104"/>
    </row>
    <row r="18" spans="1:10" ht="12" customHeight="1" x14ac:dyDescent="0.25">
      <c r="A18" s="181">
        <v>3</v>
      </c>
      <c r="E18" s="558" t="s">
        <v>1199</v>
      </c>
      <c r="F18" s="104"/>
      <c r="G18" s="104"/>
      <c r="H18" s="104"/>
      <c r="I18" s="104"/>
      <c r="J18" s="104"/>
    </row>
    <row r="19" spans="1:10" ht="12" customHeight="1" x14ac:dyDescent="0.25">
      <c r="A19" s="181">
        <v>3</v>
      </c>
      <c r="E19" s="559" t="s">
        <v>1200</v>
      </c>
      <c r="F19" s="265">
        <v>0</v>
      </c>
      <c r="G19" s="265">
        <v>0</v>
      </c>
      <c r="H19" s="104">
        <v>0</v>
      </c>
      <c r="I19" s="265">
        <v>0</v>
      </c>
      <c r="J19" s="265">
        <v>0</v>
      </c>
    </row>
    <row r="20" spans="1:10" ht="12" customHeight="1" x14ac:dyDescent="0.25">
      <c r="A20" s="181">
        <v>3</v>
      </c>
      <c r="E20" s="559" t="s">
        <v>1204</v>
      </c>
      <c r="F20" s="265">
        <v>0</v>
      </c>
      <c r="G20" s="265">
        <v>0</v>
      </c>
      <c r="H20" s="104">
        <v>0</v>
      </c>
      <c r="I20" s="265">
        <v>0</v>
      </c>
      <c r="J20" s="265">
        <v>0</v>
      </c>
    </row>
    <row r="21" spans="1:10" ht="24.6" customHeight="1" x14ac:dyDescent="0.25">
      <c r="A21" s="181">
        <v>3</v>
      </c>
      <c r="E21" s="559" t="s">
        <v>105</v>
      </c>
      <c r="F21" s="265">
        <v>0</v>
      </c>
      <c r="G21" s="265">
        <v>0</v>
      </c>
      <c r="H21" s="104">
        <v>0</v>
      </c>
      <c r="I21" s="265">
        <v>0</v>
      </c>
      <c r="J21" s="265">
        <v>0</v>
      </c>
    </row>
    <row r="22" spans="1:10" ht="12" customHeight="1" x14ac:dyDescent="0.25">
      <c r="A22" s="181">
        <v>3</v>
      </c>
      <c r="E22" s="560" t="s">
        <v>1201</v>
      </c>
      <c r="F22" s="265"/>
      <c r="G22" s="265"/>
      <c r="H22" s="104"/>
      <c r="I22" s="265"/>
      <c r="J22" s="265"/>
    </row>
    <row r="23" spans="1:10" ht="12" customHeight="1" x14ac:dyDescent="0.25">
      <c r="A23" s="181">
        <v>3</v>
      </c>
      <c r="E23" s="561" t="s">
        <v>1205</v>
      </c>
      <c r="F23" s="265">
        <v>0</v>
      </c>
      <c r="G23" s="265">
        <v>0</v>
      </c>
      <c r="H23" s="104">
        <v>0</v>
      </c>
      <c r="I23" s="265">
        <v>0</v>
      </c>
      <c r="J23" s="265">
        <v>0</v>
      </c>
    </row>
    <row r="24" spans="1:10" ht="12" customHeight="1" x14ac:dyDescent="0.25">
      <c r="A24" s="181">
        <v>3</v>
      </c>
      <c r="E24" s="559" t="s">
        <v>1206</v>
      </c>
      <c r="F24" s="265">
        <v>0</v>
      </c>
      <c r="G24" s="265">
        <v>0</v>
      </c>
      <c r="H24" s="104">
        <v>0</v>
      </c>
      <c r="I24" s="265">
        <v>0</v>
      </c>
      <c r="J24" s="265">
        <v>0</v>
      </c>
    </row>
    <row r="25" spans="1:10" ht="12" customHeight="1" x14ac:dyDescent="0.25">
      <c r="A25" s="181">
        <v>3</v>
      </c>
      <c r="E25" s="559" t="s">
        <v>1207</v>
      </c>
      <c r="F25" s="265">
        <v>0</v>
      </c>
      <c r="G25" s="265">
        <v>0</v>
      </c>
      <c r="H25" s="265">
        <v>0</v>
      </c>
      <c r="I25" s="265">
        <v>0</v>
      </c>
      <c r="J25" s="265">
        <v>0</v>
      </c>
    </row>
    <row r="26" spans="1:10" ht="26.4" customHeight="1" x14ac:dyDescent="0.25">
      <c r="A26" s="181">
        <v>3</v>
      </c>
      <c r="E26" s="559" t="s">
        <v>105</v>
      </c>
      <c r="F26" s="265">
        <v>0</v>
      </c>
      <c r="G26" s="265">
        <v>0</v>
      </c>
      <c r="H26" s="265">
        <v>0</v>
      </c>
      <c r="I26" s="265">
        <v>0</v>
      </c>
      <c r="J26" s="265">
        <v>0</v>
      </c>
    </row>
    <row r="27" spans="1:10" ht="12" customHeight="1" x14ac:dyDescent="0.25">
      <c r="A27" s="181">
        <v>3</v>
      </c>
      <c r="E27" s="562" t="s">
        <v>1208</v>
      </c>
      <c r="F27" s="95">
        <f>SUM(F18:F26)</f>
        <v>0</v>
      </c>
      <c r="G27" s="95">
        <f>SUM(G18:G26)</f>
        <v>0</v>
      </c>
      <c r="H27" s="95">
        <f>SUM(H18:H26)</f>
        <v>0</v>
      </c>
      <c r="I27" s="95">
        <f>SUM(I18:I26)</f>
        <v>0</v>
      </c>
      <c r="J27" s="95">
        <f>SUM(J18:J26)</f>
        <v>0</v>
      </c>
    </row>
    <row r="28" spans="1:10" ht="6.6" customHeight="1" x14ac:dyDescent="0.25">
      <c r="A28" s="181">
        <v>3</v>
      </c>
      <c r="E28" s="551"/>
      <c r="F28" s="215"/>
      <c r="G28" s="215"/>
      <c r="H28" s="215"/>
      <c r="I28" s="215"/>
      <c r="J28" s="215"/>
    </row>
    <row r="29" spans="1:10" ht="107.4" customHeight="1" x14ac:dyDescent="0.25">
      <c r="A29" s="181">
        <v>3</v>
      </c>
      <c r="E29" s="1035" t="s">
        <v>1209</v>
      </c>
      <c r="F29" s="1035"/>
      <c r="G29" s="1035"/>
      <c r="H29" s="1035"/>
      <c r="I29" s="1035"/>
      <c r="J29" s="1035"/>
    </row>
    <row r="30" spans="1:10" ht="6.75" customHeight="1" x14ac:dyDescent="0.25">
      <c r="A30" s="181">
        <v>3</v>
      </c>
      <c r="E30" s="551"/>
      <c r="F30" s="551"/>
      <c r="G30" s="219"/>
      <c r="H30" s="219"/>
      <c r="I30" s="219"/>
      <c r="J30" s="219"/>
    </row>
    <row r="31" spans="1:10" ht="12" customHeight="1" x14ac:dyDescent="0.25">
      <c r="A31" s="181">
        <v>3</v>
      </c>
      <c r="E31" s="1051" t="str">
        <f>"Annual Appropriations for "&amp;Contents!F4</f>
        <v>Annual Appropriations for 20X1</v>
      </c>
      <c r="F31" s="1051"/>
      <c r="G31" s="1051"/>
      <c r="H31" s="1051"/>
      <c r="I31" s="1051"/>
      <c r="J31" s="1051"/>
    </row>
    <row r="32" spans="1:10" ht="25.2" x14ac:dyDescent="0.25">
      <c r="A32" s="181">
        <v>3</v>
      </c>
      <c r="E32" s="564"/>
      <c r="F32" s="219" t="s">
        <v>1210</v>
      </c>
      <c r="G32" s="219" t="s">
        <v>1211</v>
      </c>
      <c r="H32" s="219" t="s">
        <v>1197</v>
      </c>
      <c r="I32" s="219" t="str">
        <f>"Appropriation applied in " &amp;Contents!F4</f>
        <v>Appropriation applied in 20X1</v>
      </c>
      <c r="J32" s="219" t="s">
        <v>1212</v>
      </c>
    </row>
    <row r="33" spans="1:10" x14ac:dyDescent="0.25">
      <c r="A33" s="181">
        <v>3</v>
      </c>
      <c r="E33" s="565"/>
      <c r="F33" s="566" t="s">
        <v>254</v>
      </c>
      <c r="G33" s="566" t="s">
        <v>254</v>
      </c>
      <c r="H33" s="566" t="s">
        <v>254</v>
      </c>
      <c r="I33" s="566" t="s">
        <v>254</v>
      </c>
      <c r="J33" s="566" t="s">
        <v>254</v>
      </c>
    </row>
    <row r="34" spans="1:10" ht="12" customHeight="1" x14ac:dyDescent="0.25">
      <c r="A34" s="181">
        <v>3</v>
      </c>
      <c r="E34" s="564" t="s">
        <v>3</v>
      </c>
      <c r="F34" s="219"/>
      <c r="G34" s="219"/>
      <c r="H34" s="567"/>
      <c r="I34" s="219"/>
      <c r="J34" s="567"/>
    </row>
    <row r="35" spans="1:10" ht="12" customHeight="1" x14ac:dyDescent="0.25">
      <c r="A35" s="181">
        <v>3</v>
      </c>
      <c r="E35" s="554" t="s">
        <v>1199</v>
      </c>
      <c r="F35" s="40">
        <v>0</v>
      </c>
      <c r="G35" s="40">
        <v>0</v>
      </c>
      <c r="H35" s="40">
        <v>0</v>
      </c>
      <c r="I35" s="40">
        <v>0</v>
      </c>
      <c r="J35" s="40">
        <v>0</v>
      </c>
    </row>
    <row r="36" spans="1:10" ht="12" customHeight="1" x14ac:dyDescent="0.25">
      <c r="A36" s="181">
        <v>3</v>
      </c>
      <c r="E36" s="554" t="s">
        <v>1213</v>
      </c>
      <c r="F36" s="40">
        <v>0</v>
      </c>
      <c r="G36" s="40">
        <v>0</v>
      </c>
      <c r="H36" s="40">
        <v>0</v>
      </c>
      <c r="I36" s="40">
        <v>0</v>
      </c>
      <c r="J36" s="40">
        <v>0</v>
      </c>
    </row>
    <row r="37" spans="1:10" ht="12" customHeight="1" x14ac:dyDescent="0.25">
      <c r="A37" s="181">
        <v>3</v>
      </c>
      <c r="E37" s="554" t="s">
        <v>1201</v>
      </c>
      <c r="F37" s="40"/>
      <c r="G37" s="40"/>
      <c r="H37" s="40"/>
      <c r="I37" s="40"/>
      <c r="J37" s="40"/>
    </row>
    <row r="38" spans="1:10" ht="12" customHeight="1" x14ac:dyDescent="0.25">
      <c r="A38" s="181">
        <v>3</v>
      </c>
      <c r="E38" s="555" t="s">
        <v>1202</v>
      </c>
      <c r="F38" s="40">
        <v>0</v>
      </c>
      <c r="G38" s="40">
        <v>0</v>
      </c>
      <c r="H38" s="40">
        <v>0</v>
      </c>
      <c r="I38" s="40">
        <v>0</v>
      </c>
      <c r="J38" s="40">
        <v>0</v>
      </c>
    </row>
    <row r="39" spans="1:10" ht="12" customHeight="1" x14ac:dyDescent="0.25">
      <c r="A39" s="181">
        <v>3</v>
      </c>
      <c r="E39" s="555" t="s">
        <v>142</v>
      </c>
      <c r="F39" s="40">
        <v>0</v>
      </c>
      <c r="G39" s="40">
        <v>0</v>
      </c>
      <c r="H39" s="40">
        <v>0</v>
      </c>
      <c r="I39" s="40">
        <v>0</v>
      </c>
      <c r="J39" s="40">
        <v>0</v>
      </c>
    </row>
    <row r="40" spans="1:10" ht="12" customHeight="1" x14ac:dyDescent="0.25">
      <c r="A40" s="181">
        <v>3</v>
      </c>
      <c r="E40" s="555" t="s">
        <v>1214</v>
      </c>
      <c r="F40" s="40">
        <v>0</v>
      </c>
      <c r="G40" s="40">
        <v>0</v>
      </c>
      <c r="H40" s="40">
        <v>0</v>
      </c>
      <c r="I40" s="40">
        <v>0</v>
      </c>
      <c r="J40" s="40">
        <v>0</v>
      </c>
    </row>
    <row r="41" spans="1:10" ht="12" customHeight="1" x14ac:dyDescent="0.25">
      <c r="A41" s="181">
        <v>3</v>
      </c>
      <c r="E41" s="568" t="s">
        <v>1203</v>
      </c>
      <c r="F41" s="36">
        <f>SUM(F34:F40)</f>
        <v>0</v>
      </c>
      <c r="G41" s="36">
        <f>SUM(G34:G40)</f>
        <v>0</v>
      </c>
      <c r="H41" s="36">
        <f>SUM(H34:H40)</f>
        <v>0</v>
      </c>
      <c r="I41" s="36">
        <f>SUM(I34:I40)</f>
        <v>0</v>
      </c>
      <c r="J41" s="36">
        <f>SUM(J34:J40)</f>
        <v>0</v>
      </c>
    </row>
    <row r="42" spans="1:10" ht="12" customHeight="1" x14ac:dyDescent="0.25">
      <c r="A42" s="181">
        <v>3</v>
      </c>
      <c r="E42" s="569" t="s">
        <v>4</v>
      </c>
      <c r="F42" s="105"/>
      <c r="G42" s="105"/>
      <c r="H42" s="105"/>
      <c r="I42" s="105"/>
      <c r="J42" s="105"/>
    </row>
    <row r="43" spans="1:10" ht="12" customHeight="1" x14ac:dyDescent="0.25">
      <c r="A43" s="181">
        <v>3</v>
      </c>
      <c r="E43" s="558" t="s">
        <v>1199</v>
      </c>
      <c r="F43" s="105"/>
      <c r="G43" s="105"/>
      <c r="H43" s="105"/>
      <c r="I43" s="105"/>
      <c r="J43" s="105"/>
    </row>
    <row r="44" spans="1:10" ht="12" customHeight="1" x14ac:dyDescent="0.25">
      <c r="A44" s="181">
        <v>3</v>
      </c>
      <c r="E44" s="559" t="s">
        <v>1213</v>
      </c>
      <c r="F44" s="266">
        <v>0</v>
      </c>
      <c r="G44" s="266">
        <v>0</v>
      </c>
      <c r="H44" s="266">
        <v>0</v>
      </c>
      <c r="I44" s="266">
        <v>0</v>
      </c>
      <c r="J44" s="266">
        <v>0</v>
      </c>
    </row>
    <row r="45" spans="1:10" ht="12" customHeight="1" x14ac:dyDescent="0.25">
      <c r="A45" s="181">
        <v>3</v>
      </c>
      <c r="E45" s="559" t="s">
        <v>1204</v>
      </c>
      <c r="F45" s="266">
        <v>0</v>
      </c>
      <c r="G45" s="266">
        <v>0</v>
      </c>
      <c r="H45" s="266">
        <v>0</v>
      </c>
      <c r="I45" s="266">
        <v>0</v>
      </c>
      <c r="J45" s="266">
        <v>0</v>
      </c>
    </row>
    <row r="46" spans="1:10" ht="24" customHeight="1" x14ac:dyDescent="0.25">
      <c r="A46" s="181">
        <v>3</v>
      </c>
      <c r="E46" s="559" t="s">
        <v>105</v>
      </c>
      <c r="F46" s="266">
        <v>0</v>
      </c>
      <c r="G46" s="266">
        <v>0</v>
      </c>
      <c r="H46" s="266">
        <v>0</v>
      </c>
      <c r="I46" s="266">
        <v>0</v>
      </c>
      <c r="J46" s="266">
        <v>0</v>
      </c>
    </row>
    <row r="47" spans="1:10" ht="12" customHeight="1" x14ac:dyDescent="0.25">
      <c r="A47" s="181">
        <v>3</v>
      </c>
      <c r="E47" s="560" t="s">
        <v>1201</v>
      </c>
      <c r="F47" s="266"/>
      <c r="G47" s="266"/>
      <c r="H47" s="266"/>
      <c r="I47" s="266"/>
      <c r="J47" s="266"/>
    </row>
    <row r="48" spans="1:10" ht="12" customHeight="1" x14ac:dyDescent="0.25">
      <c r="A48" s="181">
        <v>3</v>
      </c>
      <c r="D48" s="183"/>
      <c r="E48" s="561" t="s">
        <v>1205</v>
      </c>
      <c r="F48" s="266">
        <v>0</v>
      </c>
      <c r="G48" s="266">
        <v>0</v>
      </c>
      <c r="H48" s="266">
        <v>0</v>
      </c>
      <c r="I48" s="266">
        <v>0</v>
      </c>
      <c r="J48" s="266">
        <v>0</v>
      </c>
    </row>
    <row r="49" spans="1:10" ht="12" customHeight="1" x14ac:dyDescent="0.25">
      <c r="A49" s="181">
        <v>3</v>
      </c>
      <c r="E49" s="559" t="s">
        <v>1206</v>
      </c>
      <c r="F49" s="266">
        <v>0</v>
      </c>
      <c r="G49" s="266">
        <v>0</v>
      </c>
      <c r="H49" s="266">
        <v>0</v>
      </c>
      <c r="I49" s="266">
        <v>0</v>
      </c>
      <c r="J49" s="266">
        <v>0</v>
      </c>
    </row>
    <row r="50" spans="1:10" ht="12" customHeight="1" x14ac:dyDescent="0.25">
      <c r="A50" s="181">
        <v>3</v>
      </c>
      <c r="E50" s="559" t="s">
        <v>1207</v>
      </c>
      <c r="F50" s="266">
        <v>0</v>
      </c>
      <c r="G50" s="266">
        <v>0</v>
      </c>
      <c r="H50" s="266">
        <v>0</v>
      </c>
      <c r="I50" s="266">
        <v>0</v>
      </c>
      <c r="J50" s="266">
        <v>0</v>
      </c>
    </row>
    <row r="51" spans="1:10" ht="23.25" customHeight="1" x14ac:dyDescent="0.25">
      <c r="A51" s="181">
        <v>3</v>
      </c>
      <c r="D51" s="183"/>
      <c r="E51" s="559" t="s">
        <v>105</v>
      </c>
      <c r="F51" s="266">
        <v>0</v>
      </c>
      <c r="G51" s="266">
        <v>0</v>
      </c>
      <c r="H51" s="266">
        <v>0</v>
      </c>
      <c r="I51" s="266">
        <v>0</v>
      </c>
      <c r="J51" s="266">
        <v>0</v>
      </c>
    </row>
    <row r="52" spans="1:10" ht="12" customHeight="1" x14ac:dyDescent="0.25">
      <c r="A52" s="181">
        <v>3</v>
      </c>
      <c r="E52" s="570" t="s">
        <v>1208</v>
      </c>
      <c r="F52" s="96">
        <f>SUM(F43:F51)</f>
        <v>0</v>
      </c>
      <c r="G52" s="96">
        <f>SUM(G43:G51)</f>
        <v>0</v>
      </c>
      <c r="H52" s="96">
        <f>SUM(H43:H51)</f>
        <v>0</v>
      </c>
      <c r="I52" s="96">
        <f>SUM(I43:I51)</f>
        <v>0</v>
      </c>
      <c r="J52" s="96">
        <f>SUM(J43:J51)</f>
        <v>0</v>
      </c>
    </row>
    <row r="53" spans="1:10" ht="6.6" customHeight="1" x14ac:dyDescent="0.25">
      <c r="A53" s="181">
        <v>3</v>
      </c>
      <c r="E53" s="551"/>
      <c r="F53" s="215"/>
      <c r="G53" s="215"/>
      <c r="H53" s="215"/>
      <c r="I53" s="215"/>
      <c r="J53" s="215"/>
    </row>
    <row r="54" spans="1:10" ht="98.4" customHeight="1" x14ac:dyDescent="0.25">
      <c r="A54" s="181">
        <v>3</v>
      </c>
      <c r="E54" s="1035" t="s">
        <v>1215</v>
      </c>
      <c r="F54" s="1035"/>
      <c r="G54" s="1035"/>
      <c r="H54" s="1035"/>
      <c r="I54" s="1035"/>
      <c r="J54" s="1035"/>
    </row>
    <row r="55" spans="1:10" x14ac:dyDescent="0.25">
      <c r="A55" s="181">
        <v>3</v>
      </c>
      <c r="E55" s="563"/>
      <c r="F55" s="563"/>
      <c r="G55" s="563"/>
      <c r="H55" s="563"/>
      <c r="I55" s="563"/>
      <c r="J55" s="563"/>
    </row>
    <row r="56" spans="1:10" ht="13.2" customHeight="1" x14ac:dyDescent="0.25">
      <c r="A56" s="181">
        <v>3</v>
      </c>
      <c r="B56" s="1" t="s">
        <v>250</v>
      </c>
      <c r="C56" s="1">
        <v>104</v>
      </c>
      <c r="D56" s="4" t="s">
        <v>1216</v>
      </c>
      <c r="E56" s="350" t="str">
        <f ca="1">INDEX(TBLStructure[Full Note Title],MATCH(C56,TBLStructure[Model Reference],0))</f>
        <v>5.1B: Unspent annual appropriations ('recoverable GST exclusive')</v>
      </c>
      <c r="F56" s="196"/>
      <c r="G56" s="196"/>
      <c r="H56" s="196"/>
      <c r="I56" s="196"/>
      <c r="J56" s="196"/>
    </row>
    <row r="57" spans="1:10" ht="12" customHeight="1" x14ac:dyDescent="0.25">
      <c r="A57" s="181">
        <v>3</v>
      </c>
      <c r="E57" s="1045"/>
      <c r="F57" s="207"/>
      <c r="H57" s="337"/>
      <c r="I57" s="310" t="str">
        <f>Contents!F3</f>
        <v>20X2</v>
      </c>
      <c r="J57" s="311" t="str">
        <f>Contents!F4</f>
        <v>20X1</v>
      </c>
    </row>
    <row r="58" spans="1:10" ht="12" customHeight="1" thickBot="1" x14ac:dyDescent="0.3">
      <c r="A58" s="181">
        <v>3</v>
      </c>
      <c r="E58" s="1046"/>
      <c r="F58" s="572"/>
      <c r="G58" s="573"/>
      <c r="H58" s="574"/>
      <c r="I58" s="193" t="s">
        <v>309</v>
      </c>
      <c r="J58" s="194" t="s">
        <v>309</v>
      </c>
    </row>
    <row r="59" spans="1:10" ht="12" customHeight="1" x14ac:dyDescent="0.25">
      <c r="A59" s="181">
        <v>3</v>
      </c>
      <c r="E59" s="571" t="s">
        <v>3</v>
      </c>
      <c r="F59" s="207"/>
      <c r="H59" s="337"/>
      <c r="I59" s="337"/>
      <c r="J59" s="223"/>
    </row>
    <row r="60" spans="1:10" ht="12" customHeight="1" x14ac:dyDescent="0.25">
      <c r="A60" s="181">
        <v>3</v>
      </c>
      <c r="E60" s="202" t="s">
        <v>1217</v>
      </c>
      <c r="F60" s="207"/>
      <c r="H60" s="337"/>
      <c r="I60" s="215">
        <v>0</v>
      </c>
      <c r="J60" s="216">
        <v>0</v>
      </c>
    </row>
    <row r="61" spans="1:10" ht="12" customHeight="1" x14ac:dyDescent="0.25">
      <c r="A61" s="181">
        <v>3</v>
      </c>
      <c r="E61" s="202" t="s">
        <v>1218</v>
      </c>
      <c r="F61" s="207"/>
      <c r="H61" s="337"/>
      <c r="I61" s="215">
        <v>0</v>
      </c>
      <c r="J61" s="216">
        <v>0</v>
      </c>
    </row>
    <row r="62" spans="1:10" ht="12" customHeight="1" x14ac:dyDescent="0.25">
      <c r="A62" s="181">
        <v>3</v>
      </c>
      <c r="E62" s="202" t="s">
        <v>1219</v>
      </c>
      <c r="F62" s="207"/>
      <c r="H62" s="337"/>
      <c r="I62" s="215">
        <v>0</v>
      </c>
      <c r="J62" s="216">
        <v>0</v>
      </c>
    </row>
    <row r="63" spans="1:10" ht="12" customHeight="1" x14ac:dyDescent="0.25">
      <c r="A63" s="181">
        <v>3</v>
      </c>
      <c r="E63" s="347" t="s">
        <v>1203</v>
      </c>
      <c r="F63" s="177"/>
      <c r="G63" s="177"/>
      <c r="H63" s="40"/>
      <c r="I63" s="35">
        <f>SUM(I59:I62)</f>
        <v>0</v>
      </c>
      <c r="J63" s="36">
        <f>SUM(J59:J62)</f>
        <v>0</v>
      </c>
    </row>
    <row r="64" spans="1:10" ht="12" customHeight="1" x14ac:dyDescent="0.25">
      <c r="A64" s="181">
        <v>3</v>
      </c>
      <c r="E64" s="473" t="s">
        <v>4</v>
      </c>
      <c r="F64" s="263"/>
      <c r="G64" s="456"/>
      <c r="H64" s="521"/>
      <c r="I64" s="265"/>
      <c r="J64" s="266"/>
    </row>
    <row r="65" spans="1:10" ht="12" customHeight="1" x14ac:dyDescent="0.25">
      <c r="A65" s="181">
        <v>3</v>
      </c>
      <c r="E65" s="464" t="s">
        <v>1217</v>
      </c>
      <c r="F65" s="263"/>
      <c r="G65" s="456"/>
      <c r="H65" s="521"/>
      <c r="I65" s="265">
        <v>0</v>
      </c>
      <c r="J65" s="266">
        <v>0</v>
      </c>
    </row>
    <row r="66" spans="1:10" ht="12" customHeight="1" x14ac:dyDescent="0.25">
      <c r="A66" s="181">
        <v>3</v>
      </c>
      <c r="E66" s="464" t="s">
        <v>1220</v>
      </c>
      <c r="F66" s="263"/>
      <c r="G66" s="456"/>
      <c r="H66" s="521"/>
      <c r="I66" s="265">
        <v>0</v>
      </c>
      <c r="J66" s="266">
        <v>0</v>
      </c>
    </row>
    <row r="67" spans="1:10" ht="12" customHeight="1" x14ac:dyDescent="0.25">
      <c r="A67" s="181">
        <v>3</v>
      </c>
      <c r="E67" s="464" t="s">
        <v>1218</v>
      </c>
      <c r="F67" s="263"/>
      <c r="G67" s="456"/>
      <c r="H67" s="521"/>
      <c r="I67" s="265">
        <v>0</v>
      </c>
      <c r="J67" s="266">
        <v>0</v>
      </c>
    </row>
    <row r="68" spans="1:10" ht="12" customHeight="1" x14ac:dyDescent="0.25">
      <c r="A68" s="181">
        <v>3</v>
      </c>
      <c r="E68" s="431" t="s">
        <v>1208</v>
      </c>
      <c r="F68" s="285"/>
      <c r="G68" s="285"/>
      <c r="H68" s="266"/>
      <c r="I68" s="102">
        <f>SUM(I64:I67)</f>
        <v>0</v>
      </c>
      <c r="J68" s="103">
        <f>SUM(J64:J67)</f>
        <v>0</v>
      </c>
    </row>
    <row r="69" spans="1:10" ht="7.2" customHeight="1" x14ac:dyDescent="0.25">
      <c r="A69" s="181">
        <v>3</v>
      </c>
      <c r="E69" s="177"/>
      <c r="F69" s="177"/>
      <c r="G69" s="177"/>
      <c r="H69" s="40"/>
      <c r="I69" s="40"/>
      <c r="J69" s="40"/>
    </row>
    <row r="70" spans="1:10" ht="110.1" customHeight="1" x14ac:dyDescent="0.25">
      <c r="E70" s="1035" t="s">
        <v>1221</v>
      </c>
      <c r="F70" s="1035"/>
      <c r="G70" s="1035"/>
      <c r="H70" s="1035"/>
      <c r="I70" s="1035"/>
      <c r="J70" s="1035"/>
    </row>
    <row r="71" spans="1:10" ht="10.95" customHeight="1" x14ac:dyDescent="0.25">
      <c r="E71" s="177"/>
      <c r="F71" s="177"/>
      <c r="G71" s="177"/>
      <c r="H71" s="40"/>
      <c r="I71" s="40"/>
      <c r="J71" s="40"/>
    </row>
    <row r="72" spans="1:10" ht="12" customHeight="1" x14ac:dyDescent="0.25">
      <c r="A72" s="181">
        <v>3</v>
      </c>
      <c r="B72" s="1" t="s">
        <v>250</v>
      </c>
      <c r="C72" s="1">
        <v>105</v>
      </c>
      <c r="D72" s="933" t="s">
        <v>1222</v>
      </c>
      <c r="E72" s="350" t="str">
        <f ca="1">INDEX(TBLStructure[Full Note Title],MATCH(C72,TBLStructure[Model Reference],0))</f>
        <v>5.1C: Special appropriations ('recoverable GST exclusive')</v>
      </c>
    </row>
    <row r="73" spans="1:10" ht="12" customHeight="1" x14ac:dyDescent="0.25">
      <c r="A73" s="181">
        <v>3</v>
      </c>
      <c r="D73" s="933"/>
      <c r="E73" s="1047" t="s">
        <v>1223</v>
      </c>
      <c r="F73" s="1049"/>
      <c r="G73" s="1049"/>
      <c r="H73" s="316"/>
      <c r="I73" s="1049" t="s">
        <v>1224</v>
      </c>
      <c r="J73" s="1049"/>
    </row>
    <row r="74" spans="1:10" ht="12" customHeight="1" x14ac:dyDescent="0.25">
      <c r="A74" s="181">
        <v>3</v>
      </c>
      <c r="E74" s="1045"/>
      <c r="F74" s="337"/>
      <c r="G74" s="223"/>
      <c r="I74" s="310" t="str">
        <f>Contents!F3</f>
        <v>20X2</v>
      </c>
      <c r="J74" s="311" t="str">
        <f>Contents!F4</f>
        <v>20X1</v>
      </c>
    </row>
    <row r="75" spans="1:10" ht="12" customHeight="1" x14ac:dyDescent="0.25">
      <c r="A75" s="181">
        <v>3</v>
      </c>
      <c r="E75" s="1048"/>
      <c r="F75" s="319"/>
      <c r="G75" s="323"/>
      <c r="H75" s="318"/>
      <c r="I75" s="319" t="s">
        <v>254</v>
      </c>
      <c r="J75" s="323" t="s">
        <v>254</v>
      </c>
    </row>
    <row r="76" spans="1:10" ht="12" customHeight="1" x14ac:dyDescent="0.25">
      <c r="A76" s="181">
        <v>3</v>
      </c>
      <c r="E76" s="50" t="s">
        <v>1225</v>
      </c>
      <c r="F76" s="575"/>
      <c r="G76" s="576"/>
      <c r="I76" s="575">
        <v>0</v>
      </c>
      <c r="J76" s="576">
        <v>0</v>
      </c>
    </row>
    <row r="77" spans="1:10" ht="26.7" customHeight="1" x14ac:dyDescent="0.25">
      <c r="A77" s="181">
        <v>3</v>
      </c>
      <c r="D77" s="183"/>
      <c r="E77" s="928" t="s">
        <v>1226</v>
      </c>
      <c r="F77" s="928"/>
      <c r="G77" s="928"/>
      <c r="H77" s="928"/>
      <c r="I77" s="576">
        <v>0</v>
      </c>
      <c r="J77" s="576">
        <v>0</v>
      </c>
    </row>
    <row r="78" spans="1:10" ht="25.95" customHeight="1" x14ac:dyDescent="0.25">
      <c r="A78" s="181">
        <v>3</v>
      </c>
      <c r="E78" s="928" t="s">
        <v>1227</v>
      </c>
      <c r="F78" s="928"/>
      <c r="G78" s="928"/>
      <c r="H78" s="928"/>
      <c r="I78" s="576">
        <v>0</v>
      </c>
      <c r="J78" s="576">
        <v>0</v>
      </c>
    </row>
    <row r="79" spans="1:10" ht="12" customHeight="1" x14ac:dyDescent="0.25">
      <c r="A79" s="181">
        <v>3</v>
      </c>
      <c r="E79" s="276" t="s">
        <v>1225</v>
      </c>
      <c r="F79" s="577"/>
      <c r="G79" s="578"/>
      <c r="H79" s="578"/>
      <c r="I79" s="577">
        <v>0</v>
      </c>
      <c r="J79" s="578">
        <v>0</v>
      </c>
    </row>
    <row r="80" spans="1:10" ht="12" customHeight="1" x14ac:dyDescent="0.25">
      <c r="A80" s="181">
        <v>3</v>
      </c>
      <c r="E80" s="579" t="s">
        <v>1228</v>
      </c>
      <c r="F80" s="67"/>
      <c r="G80" s="68"/>
      <c r="H80" s="68"/>
      <c r="I80" s="67">
        <f>SUM(I76:I79)</f>
        <v>0</v>
      </c>
      <c r="J80" s="238">
        <f>SUM(J76:J79)</f>
        <v>0</v>
      </c>
    </row>
    <row r="81" spans="1:10" ht="12" customHeight="1" x14ac:dyDescent="0.25">
      <c r="A81" s="181">
        <v>3</v>
      </c>
      <c r="E81" s="979" t="s">
        <v>1229</v>
      </c>
      <c r="F81" s="1001"/>
      <c r="G81" s="1001"/>
      <c r="H81" s="1001"/>
      <c r="I81" s="1001"/>
      <c r="J81" s="1001"/>
    </row>
    <row r="82" spans="1:10" ht="12" customHeight="1" x14ac:dyDescent="0.25">
      <c r="A82" s="181">
        <v>3</v>
      </c>
      <c r="E82" s="979" t="s">
        <v>1230</v>
      </c>
      <c r="F82" s="1001"/>
      <c r="G82" s="1001"/>
      <c r="H82" s="1001"/>
      <c r="I82" s="1001"/>
      <c r="J82" s="1001"/>
    </row>
    <row r="83" spans="1:10" ht="7.2" customHeight="1" x14ac:dyDescent="0.25">
      <c r="A83" s="181">
        <v>3</v>
      </c>
      <c r="E83" s="217"/>
      <c r="F83" s="217"/>
      <c r="G83" s="217"/>
      <c r="H83" s="217"/>
      <c r="I83" s="217"/>
      <c r="J83" s="217"/>
    </row>
    <row r="84" spans="1:10" ht="13.2" customHeight="1" x14ac:dyDescent="0.25">
      <c r="A84" s="181">
        <v>3</v>
      </c>
      <c r="B84" s="1" t="s">
        <v>250</v>
      </c>
      <c r="C84" s="1">
        <v>106</v>
      </c>
      <c r="D84" s="940" t="s">
        <v>1231</v>
      </c>
      <c r="E84" s="350" t="str">
        <f ca="1">INDEX(TBLStructure[Full Note Title],MATCH(C84,TBLStructure[Model Reference],0))</f>
        <v>5.1D: Disclosures by agent in relation to annual and special appropriations ('recoverable GST exclusive')</v>
      </c>
      <c r="F84" s="217"/>
      <c r="G84" s="217"/>
      <c r="H84" s="217"/>
      <c r="I84" s="217"/>
      <c r="J84" s="217"/>
    </row>
    <row r="85" spans="1:10" ht="28.2" customHeight="1" x14ac:dyDescent="0.25">
      <c r="A85" s="181">
        <v>3</v>
      </c>
      <c r="D85" s="940"/>
      <c r="E85" s="580"/>
      <c r="F85" s="581"/>
      <c r="G85" s="1039" t="s">
        <v>1232</v>
      </c>
      <c r="H85" s="1039"/>
      <c r="I85" s="1039" t="s">
        <v>1233</v>
      </c>
      <c r="J85" s="1039"/>
    </row>
    <row r="86" spans="1:10" ht="12" customHeight="1" x14ac:dyDescent="0.25">
      <c r="A86" s="181">
        <v>3</v>
      </c>
      <c r="E86" s="582" t="str">
        <f>Contents!F3</f>
        <v>20X2</v>
      </c>
      <c r="F86" s="583"/>
      <c r="G86" s="1041" t="s">
        <v>254</v>
      </c>
      <c r="H86" s="1041"/>
      <c r="I86" s="994" t="s">
        <v>254</v>
      </c>
      <c r="J86" s="994"/>
    </row>
    <row r="87" spans="1:10" x14ac:dyDescent="0.25">
      <c r="A87" s="181">
        <v>3</v>
      </c>
      <c r="E87" s="177" t="s">
        <v>1234</v>
      </c>
      <c r="F87" s="584"/>
      <c r="G87" s="1043">
        <v>0</v>
      </c>
      <c r="H87" s="1043"/>
      <c r="I87" s="585"/>
      <c r="J87" s="585">
        <v>0</v>
      </c>
    </row>
    <row r="88" spans="1:10" x14ac:dyDescent="0.25">
      <c r="A88" s="181">
        <v>3</v>
      </c>
      <c r="E88" s="586" t="s">
        <v>1235</v>
      </c>
      <c r="F88" s="587"/>
      <c r="G88" s="1044">
        <v>0</v>
      </c>
      <c r="H88" s="1044"/>
      <c r="I88" s="588"/>
      <c r="J88" s="588">
        <v>0</v>
      </c>
    </row>
    <row r="89" spans="1:10" ht="7.2" customHeight="1" x14ac:dyDescent="0.25">
      <c r="A89" s="181">
        <v>3</v>
      </c>
      <c r="E89" s="217"/>
      <c r="F89" s="217"/>
      <c r="G89" s="217"/>
      <c r="H89" s="217"/>
      <c r="I89" s="217"/>
      <c r="J89" s="217"/>
    </row>
    <row r="90" spans="1:10" ht="25.2" customHeight="1" x14ac:dyDescent="0.25">
      <c r="A90" s="181">
        <v>3</v>
      </c>
      <c r="E90" s="589"/>
      <c r="F90" s="590"/>
      <c r="G90" s="1036" t="s">
        <v>1232</v>
      </c>
      <c r="H90" s="1036"/>
      <c r="I90" s="1036" t="s">
        <v>1233</v>
      </c>
      <c r="J90" s="1036"/>
    </row>
    <row r="91" spans="1:10" x14ac:dyDescent="0.25">
      <c r="A91" s="181">
        <v>3</v>
      </c>
      <c r="E91" s="591" t="str">
        <f>Contents!F4</f>
        <v>20X1</v>
      </c>
      <c r="F91" s="592"/>
      <c r="G91" s="1037" t="s">
        <v>254</v>
      </c>
      <c r="H91" s="1037"/>
      <c r="I91" s="1038" t="s">
        <v>254</v>
      </c>
      <c r="J91" s="1038"/>
    </row>
    <row r="92" spans="1:10" x14ac:dyDescent="0.25">
      <c r="A92" s="181">
        <v>3</v>
      </c>
      <c r="E92" s="593" t="s">
        <v>1234</v>
      </c>
      <c r="F92" s="594"/>
      <c r="G92" s="1040">
        <v>0</v>
      </c>
      <c r="H92" s="1040"/>
      <c r="I92" s="595"/>
      <c r="J92" s="595">
        <v>0</v>
      </c>
    </row>
    <row r="93" spans="1:10" x14ac:dyDescent="0.25">
      <c r="A93" s="181">
        <v>3</v>
      </c>
      <c r="E93" s="586" t="s">
        <v>1235</v>
      </c>
      <c r="F93" s="75"/>
      <c r="G93" s="1042">
        <v>0</v>
      </c>
      <c r="H93" s="1042"/>
      <c r="I93" s="596"/>
      <c r="J93" s="596">
        <v>0</v>
      </c>
    </row>
    <row r="94" spans="1:10" ht="18.600000000000001" customHeight="1" x14ac:dyDescent="0.25">
      <c r="E94" s="177"/>
      <c r="F94" s="40"/>
      <c r="G94" s="597"/>
      <c r="H94" s="597"/>
      <c r="I94" s="598"/>
      <c r="J94" s="598"/>
    </row>
    <row r="96" spans="1:10" ht="13.2" customHeight="1" x14ac:dyDescent="0.25"/>
    <row r="97" ht="13.2" customHeight="1" x14ac:dyDescent="0.25"/>
    <row r="100" ht="38.25" customHeight="1" x14ac:dyDescent="0.25"/>
    <row r="101" ht="38.25" customHeight="1" x14ac:dyDescent="0.25"/>
    <row r="103" ht="13.2" customHeight="1" x14ac:dyDescent="0.25"/>
    <row r="104" ht="13.2" customHeight="1" x14ac:dyDescent="0.25"/>
    <row r="107" ht="38.25" customHeight="1" x14ac:dyDescent="0.25"/>
    <row r="108" ht="38.25" customHeight="1" x14ac:dyDescent="0.25"/>
  </sheetData>
  <mergeCells count="28">
    <mergeCell ref="E31:J31"/>
    <mergeCell ref="E54:J54"/>
    <mergeCell ref="E29:J29"/>
    <mergeCell ref="E77:H77"/>
    <mergeCell ref="E78:H78"/>
    <mergeCell ref="G92:H92"/>
    <mergeCell ref="G86:H86"/>
    <mergeCell ref="I86:J86"/>
    <mergeCell ref="B1:C1"/>
    <mergeCell ref="G93:H93"/>
    <mergeCell ref="G87:H87"/>
    <mergeCell ref="G88:H88"/>
    <mergeCell ref="G90:H90"/>
    <mergeCell ref="E82:J82"/>
    <mergeCell ref="E57:E58"/>
    <mergeCell ref="E73:E75"/>
    <mergeCell ref="F73:G73"/>
    <mergeCell ref="I73:J73"/>
    <mergeCell ref="D84:D85"/>
    <mergeCell ref="D72:D73"/>
    <mergeCell ref="E7:J7"/>
    <mergeCell ref="E81:J81"/>
    <mergeCell ref="E70:J70"/>
    <mergeCell ref="I90:J90"/>
    <mergeCell ref="G91:H91"/>
    <mergeCell ref="I91:J91"/>
    <mergeCell ref="G85:H85"/>
    <mergeCell ref="I85:J85"/>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3" manualBreakCount="3">
    <brk id="29" min="4" max="9" man="1"/>
    <brk id="55" min="4" max="9" man="1"/>
    <brk id="83" min="4" max="9" man="1"/>
  </rowBreaks>
  <customProperties>
    <customPr name="_pios_id" r:id="rId2"/>
  </customProperties>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1576-705C-476E-B561-17B9D64BC963}">
  <sheetPr codeName="Sheet3">
    <tabColor theme="5" tint="0.79998168889431442"/>
  </sheetPr>
  <dimension ref="A1:I59"/>
  <sheetViews>
    <sheetView showGridLines="0" tabSelected="1" view="pageBreakPreview" topLeftCell="D33" zoomScaleNormal="100" zoomScaleSheetLayoutView="100" workbookViewId="0">
      <selection activeCell="G209" sqref="G209"/>
    </sheetView>
  </sheetViews>
  <sheetFormatPr defaultRowHeight="13.2" x14ac:dyDescent="0.25"/>
  <cols>
    <col min="1" max="1" width="5.44140625" style="181" hidden="1" customWidth="1"/>
    <col min="2" max="2" width="7.44140625" style="181" hidden="1" customWidth="1"/>
    <col min="3" max="3" width="8.6640625" style="181" hidden="1" customWidth="1"/>
    <col min="4" max="4" width="12.88671875" style="184" customWidth="1"/>
    <col min="5" max="5" width="35.33203125" style="184" customWidth="1"/>
    <col min="6" max="6" width="13.33203125" style="184" customWidth="1"/>
    <col min="7" max="7" width="11.33203125" style="184" customWidth="1"/>
    <col min="8" max="8" width="13.33203125" style="184" customWidth="1"/>
    <col min="9" max="9" width="11.33203125" style="184" customWidth="1"/>
    <col min="10" max="9383" width="9.109375" style="181"/>
    <col min="9384" max="9384" width="9.33203125" style="181" customWidth="1"/>
    <col min="9385" max="9660" width="9.109375" style="181"/>
    <col min="9661" max="9661" width="9.33203125" style="181" customWidth="1"/>
    <col min="9662" max="16384" width="9.109375" style="181"/>
  </cols>
  <sheetData>
    <row r="1" spans="1:9" x14ac:dyDescent="0.25">
      <c r="A1" s="181" t="s">
        <v>0</v>
      </c>
      <c r="B1" s="977" t="s">
        <v>249</v>
      </c>
      <c r="C1" s="977"/>
      <c r="D1" s="184" t="s">
        <v>475</v>
      </c>
    </row>
    <row r="2" spans="1:9" ht="14.25" customHeight="1" x14ac:dyDescent="0.25">
      <c r="A2" s="181">
        <v>3</v>
      </c>
      <c r="B2" s="181" t="s">
        <v>560</v>
      </c>
      <c r="C2" s="181">
        <v>107</v>
      </c>
      <c r="E2" s="190" t="str">
        <f ca="1">INDEX(TBLStructure[Number],MATCH(C2,TBLStructure[Model Reference],0))&amp;"."&amp;INDEX(TBLStructure[Sub Number],MATCH(C2,TBLStructure[Model Reference],0))&amp;" "&amp;INDEX(TBLStructure[Sub-category],MATCH(C2,TBLStructure[Model Reference],0))</f>
        <v>5.2 Special Accounts</v>
      </c>
      <c r="F2" s="190"/>
      <c r="G2" s="190"/>
      <c r="H2" s="190"/>
      <c r="I2" s="190"/>
    </row>
    <row r="3" spans="1:9" ht="5.7" customHeight="1" x14ac:dyDescent="0.25">
      <c r="A3" s="181">
        <v>3</v>
      </c>
      <c r="F3" s="176"/>
      <c r="G3" s="176"/>
      <c r="H3" s="176"/>
    </row>
    <row r="4" spans="1:9" ht="45" customHeight="1" x14ac:dyDescent="0.25">
      <c r="A4" s="181">
        <v>3</v>
      </c>
      <c r="D4" s="10" t="s">
        <v>1236</v>
      </c>
      <c r="E4" s="599" t="s">
        <v>1237</v>
      </c>
      <c r="F4" s="1052" t="s">
        <v>1238</v>
      </c>
      <c r="G4" s="1052"/>
      <c r="H4" s="1052" t="s">
        <v>1239</v>
      </c>
      <c r="I4" s="1052"/>
    </row>
    <row r="5" spans="1:9" ht="12" customHeight="1" x14ac:dyDescent="0.25">
      <c r="A5" s="181">
        <v>3</v>
      </c>
      <c r="E5" s="312"/>
      <c r="F5" s="600" t="str">
        <f>Contents!F3</f>
        <v>20X2</v>
      </c>
      <c r="G5" s="601" t="str">
        <f>Contents!F4</f>
        <v>20X1</v>
      </c>
      <c r="H5" s="600" t="str">
        <f>Contents!F3</f>
        <v>20X2</v>
      </c>
      <c r="I5" s="601" t="str">
        <f>Contents!F4</f>
        <v>20X1</v>
      </c>
    </row>
    <row r="6" spans="1:9" ht="12" customHeight="1" x14ac:dyDescent="0.25">
      <c r="A6" s="181">
        <v>3</v>
      </c>
      <c r="B6" s="181" t="s">
        <v>256</v>
      </c>
      <c r="C6" s="181">
        <v>107</v>
      </c>
      <c r="E6" s="602"/>
      <c r="F6" s="319" t="s">
        <v>254</v>
      </c>
      <c r="G6" s="603" t="s">
        <v>254</v>
      </c>
      <c r="H6" s="604" t="s">
        <v>254</v>
      </c>
      <c r="I6" s="605" t="s">
        <v>254</v>
      </c>
    </row>
    <row r="7" spans="1:9" ht="24" customHeight="1" x14ac:dyDescent="0.25">
      <c r="A7" s="181">
        <v>3</v>
      </c>
      <c r="E7" s="358" t="s">
        <v>1240</v>
      </c>
      <c r="F7" s="606">
        <f>G25</f>
        <v>0</v>
      </c>
      <c r="G7" s="607">
        <v>0</v>
      </c>
      <c r="H7" s="606">
        <f>I25</f>
        <v>0</v>
      </c>
      <c r="I7" s="607">
        <v>0</v>
      </c>
    </row>
    <row r="8" spans="1:9" ht="12" customHeight="1" x14ac:dyDescent="0.25">
      <c r="A8" s="181">
        <v>3</v>
      </c>
      <c r="E8" s="358" t="s">
        <v>1241</v>
      </c>
      <c r="F8" s="606">
        <v>0</v>
      </c>
      <c r="G8" s="607">
        <v>0</v>
      </c>
      <c r="H8" s="608">
        <v>0</v>
      </c>
      <c r="I8" s="607">
        <v>0</v>
      </c>
    </row>
    <row r="9" spans="1:9" ht="12" customHeight="1" x14ac:dyDescent="0.25">
      <c r="A9" s="181">
        <v>3</v>
      </c>
      <c r="E9" s="242" t="s">
        <v>3</v>
      </c>
      <c r="F9" s="606">
        <v>0</v>
      </c>
      <c r="G9" s="607">
        <v>0</v>
      </c>
      <c r="H9" s="608">
        <v>0</v>
      </c>
      <c r="I9" s="607">
        <v>0</v>
      </c>
    </row>
    <row r="10" spans="1:9" ht="12" customHeight="1" x14ac:dyDescent="0.25">
      <c r="A10" s="181">
        <v>3</v>
      </c>
      <c r="E10" s="242" t="s">
        <v>1242</v>
      </c>
      <c r="F10" s="606">
        <v>0</v>
      </c>
      <c r="G10" s="607">
        <v>0</v>
      </c>
      <c r="H10" s="608">
        <v>0</v>
      </c>
      <c r="I10" s="607">
        <v>0</v>
      </c>
    </row>
    <row r="11" spans="1:9" ht="12" customHeight="1" x14ac:dyDescent="0.25">
      <c r="E11" s="242" t="s">
        <v>1243</v>
      </c>
      <c r="F11" s="606"/>
      <c r="G11" s="607"/>
      <c r="H11" s="608"/>
      <c r="I11" s="607"/>
    </row>
    <row r="12" spans="1:9" ht="12" customHeight="1" x14ac:dyDescent="0.25">
      <c r="A12" s="181">
        <v>3</v>
      </c>
      <c r="E12" s="545" t="s">
        <v>4</v>
      </c>
      <c r="F12" s="145">
        <v>0</v>
      </c>
      <c r="G12" s="146">
        <v>0</v>
      </c>
      <c r="H12" s="609">
        <v>0</v>
      </c>
      <c r="I12" s="146">
        <v>0</v>
      </c>
    </row>
    <row r="13" spans="1:9" ht="12" customHeight="1" x14ac:dyDescent="0.25">
      <c r="A13" s="181">
        <v>3</v>
      </c>
      <c r="E13" s="545" t="s">
        <v>1244</v>
      </c>
      <c r="F13" s="145">
        <v>0</v>
      </c>
      <c r="G13" s="146">
        <v>0</v>
      </c>
      <c r="H13" s="609">
        <v>0</v>
      </c>
      <c r="I13" s="146">
        <v>0</v>
      </c>
    </row>
    <row r="14" spans="1:9" ht="12" customHeight="1" x14ac:dyDescent="0.25">
      <c r="E14" s="545" t="s">
        <v>1245</v>
      </c>
      <c r="F14" s="145"/>
      <c r="G14" s="146"/>
      <c r="H14" s="609"/>
      <c r="I14" s="146"/>
    </row>
    <row r="15" spans="1:9" ht="12" customHeight="1" x14ac:dyDescent="0.25">
      <c r="A15" s="181">
        <v>3</v>
      </c>
      <c r="E15" s="321" t="s">
        <v>1246</v>
      </c>
      <c r="F15" s="610">
        <f>SUM(F8:F13)</f>
        <v>0</v>
      </c>
      <c r="G15" s="610">
        <f>SUM(G8:G13)</f>
        <v>0</v>
      </c>
      <c r="H15" s="610">
        <f>SUM(H8:H13)</f>
        <v>0</v>
      </c>
      <c r="I15" s="610">
        <f>SUM(I8:I13)</f>
        <v>0</v>
      </c>
    </row>
    <row r="16" spans="1:9" ht="12" customHeight="1" x14ac:dyDescent="0.25">
      <c r="A16" s="181">
        <v>3</v>
      </c>
      <c r="E16" s="336" t="s">
        <v>1247</v>
      </c>
      <c r="F16" s="611">
        <f>F7+F15</f>
        <v>0</v>
      </c>
      <c r="G16" s="612">
        <f>G7+G15</f>
        <v>0</v>
      </c>
      <c r="H16" s="613">
        <f>H7+H15</f>
        <v>0</v>
      </c>
      <c r="I16" s="614">
        <f>I7+I15</f>
        <v>0</v>
      </c>
    </row>
    <row r="17" spans="1:9" ht="12" customHeight="1" x14ac:dyDescent="0.25">
      <c r="A17" s="181">
        <v>3</v>
      </c>
      <c r="E17" s="336" t="s">
        <v>1248</v>
      </c>
      <c r="F17" s="611"/>
      <c r="G17" s="612"/>
      <c r="H17" s="613"/>
      <c r="I17" s="615"/>
    </row>
    <row r="18" spans="1:9" ht="12" customHeight="1" x14ac:dyDescent="0.25">
      <c r="A18" s="181">
        <v>3</v>
      </c>
      <c r="E18" s="242" t="s">
        <v>3</v>
      </c>
      <c r="F18" s="606">
        <v>0</v>
      </c>
      <c r="G18" s="607">
        <v>0</v>
      </c>
      <c r="H18" s="608">
        <v>0</v>
      </c>
      <c r="I18" s="607">
        <v>0</v>
      </c>
    </row>
    <row r="19" spans="1:9" ht="12" customHeight="1" x14ac:dyDescent="0.25">
      <c r="A19" s="181">
        <v>3</v>
      </c>
      <c r="E19" s="242" t="s">
        <v>1242</v>
      </c>
      <c r="F19" s="606">
        <v>0</v>
      </c>
      <c r="G19" s="607">
        <v>0</v>
      </c>
      <c r="H19" s="608">
        <v>0</v>
      </c>
      <c r="I19" s="607">
        <v>0</v>
      </c>
    </row>
    <row r="20" spans="1:9" ht="12" customHeight="1" x14ac:dyDescent="0.25">
      <c r="E20" s="242" t="s">
        <v>1243</v>
      </c>
      <c r="F20" s="606"/>
      <c r="G20" s="607"/>
      <c r="H20" s="608"/>
      <c r="I20" s="607"/>
    </row>
    <row r="21" spans="1:9" ht="12" customHeight="1" x14ac:dyDescent="0.25">
      <c r="A21" s="181">
        <v>3</v>
      </c>
      <c r="E21" s="545" t="s">
        <v>4</v>
      </c>
      <c r="F21" s="145">
        <v>0</v>
      </c>
      <c r="G21" s="146">
        <v>0</v>
      </c>
      <c r="H21" s="609">
        <v>0</v>
      </c>
      <c r="I21" s="146">
        <v>0</v>
      </c>
    </row>
    <row r="22" spans="1:9" ht="12" customHeight="1" x14ac:dyDescent="0.25">
      <c r="A22" s="181">
        <v>3</v>
      </c>
      <c r="E22" s="545" t="s">
        <v>1244</v>
      </c>
      <c r="F22" s="145">
        <v>0</v>
      </c>
      <c r="G22" s="146">
        <v>0</v>
      </c>
      <c r="H22" s="609">
        <v>0</v>
      </c>
      <c r="I22" s="146">
        <v>0</v>
      </c>
    </row>
    <row r="23" spans="1:9" ht="12" customHeight="1" x14ac:dyDescent="0.25">
      <c r="E23" s="545" t="s">
        <v>1245</v>
      </c>
      <c r="F23" s="145"/>
      <c r="G23" s="146"/>
      <c r="H23" s="609"/>
      <c r="I23" s="146"/>
    </row>
    <row r="24" spans="1:9" ht="12" customHeight="1" x14ac:dyDescent="0.25">
      <c r="A24" s="181">
        <v>3</v>
      </c>
      <c r="E24" s="359" t="s">
        <v>1249</v>
      </c>
      <c r="F24" s="610">
        <f>SUM(F18:F22)</f>
        <v>0</v>
      </c>
      <c r="G24" s="610">
        <f>SUM(G18:G22)</f>
        <v>0</v>
      </c>
      <c r="H24" s="610">
        <f>SUM(H18:H22)</f>
        <v>0</v>
      </c>
      <c r="I24" s="610">
        <f>SUM(I18:I22)</f>
        <v>0</v>
      </c>
    </row>
    <row r="25" spans="1:9" ht="12" customHeight="1" x14ac:dyDescent="0.25">
      <c r="A25" s="181">
        <v>3</v>
      </c>
      <c r="E25" s="359" t="s">
        <v>1250</v>
      </c>
      <c r="F25" s="616">
        <f>F16-F24</f>
        <v>0</v>
      </c>
      <c r="G25" s="617">
        <f>G16-G24</f>
        <v>0</v>
      </c>
      <c r="H25" s="610">
        <f>H16-H24</f>
        <v>0</v>
      </c>
      <c r="I25" s="614">
        <f>I16-I24</f>
        <v>0</v>
      </c>
    </row>
    <row r="26" spans="1:9" ht="12" customHeight="1" x14ac:dyDescent="0.25">
      <c r="A26" s="181">
        <v>3</v>
      </c>
      <c r="E26" s="618" t="s">
        <v>1251</v>
      </c>
      <c r="F26" s="611"/>
      <c r="G26" s="612"/>
      <c r="H26" s="613"/>
      <c r="I26" s="619"/>
    </row>
    <row r="27" spans="1:9" ht="12" customHeight="1" x14ac:dyDescent="0.25">
      <c r="A27" s="181">
        <v>3</v>
      </c>
      <c r="E27" s="183" t="s">
        <v>1252</v>
      </c>
      <c r="F27" s="620">
        <v>0</v>
      </c>
      <c r="G27" s="621">
        <v>0</v>
      </c>
      <c r="H27" s="622">
        <v>0</v>
      </c>
      <c r="I27" s="607">
        <v>0</v>
      </c>
    </row>
    <row r="28" spans="1:9" ht="12" customHeight="1" x14ac:dyDescent="0.25">
      <c r="A28" s="181">
        <v>3</v>
      </c>
      <c r="E28" s="623" t="s">
        <v>1253</v>
      </c>
      <c r="F28" s="624">
        <v>0</v>
      </c>
      <c r="G28" s="625">
        <v>0</v>
      </c>
      <c r="H28" s="626">
        <v>0</v>
      </c>
      <c r="I28" s="627">
        <v>0</v>
      </c>
    </row>
    <row r="29" spans="1:9" x14ac:dyDescent="0.25">
      <c r="A29" s="181">
        <v>3</v>
      </c>
      <c r="E29" s="359" t="s">
        <v>1250</v>
      </c>
      <c r="F29" s="610">
        <f>SUM(F27:F28)</f>
        <v>0</v>
      </c>
      <c r="G29" s="614">
        <f>SUM(G27:G28)</f>
        <v>0</v>
      </c>
      <c r="H29" s="610">
        <f>SUM(H27:H28)</f>
        <v>0</v>
      </c>
      <c r="I29" s="614">
        <f>SUM(I27:I28)</f>
        <v>0</v>
      </c>
    </row>
    <row r="30" spans="1:9" ht="3" customHeight="1" x14ac:dyDescent="0.25">
      <c r="A30" s="181">
        <v>3</v>
      </c>
      <c r="E30" s="358"/>
      <c r="F30" s="606"/>
      <c r="G30" s="607"/>
    </row>
    <row r="31" spans="1:9" ht="78" customHeight="1" x14ac:dyDescent="0.25">
      <c r="A31" s="181">
        <v>3</v>
      </c>
      <c r="E31" s="928" t="s">
        <v>1254</v>
      </c>
      <c r="F31" s="928"/>
      <c r="G31" s="928"/>
      <c r="H31" s="928"/>
      <c r="I31" s="928"/>
    </row>
    <row r="32" spans="1:9" ht="49.5" customHeight="1" x14ac:dyDescent="0.25">
      <c r="A32" s="181">
        <v>3</v>
      </c>
      <c r="E32" s="928" t="s">
        <v>1255</v>
      </c>
      <c r="F32" s="928"/>
      <c r="G32" s="928"/>
      <c r="H32" s="928"/>
      <c r="I32" s="928"/>
    </row>
    <row r="33" spans="1:9" ht="25.95" customHeight="1" x14ac:dyDescent="0.25">
      <c r="A33" s="181">
        <v>3</v>
      </c>
      <c r="E33" s="928" t="s">
        <v>1256</v>
      </c>
      <c r="F33" s="928"/>
      <c r="G33" s="928"/>
      <c r="H33" s="928"/>
      <c r="I33" s="928"/>
    </row>
    <row r="34" spans="1:9" ht="27" customHeight="1" x14ac:dyDescent="0.25">
      <c r="A34" s="181">
        <v>3</v>
      </c>
      <c r="D34" s="181"/>
      <c r="E34" s="979" t="s">
        <v>1257</v>
      </c>
      <c r="F34" s="979"/>
      <c r="G34" s="979"/>
      <c r="H34" s="979"/>
      <c r="I34" s="979"/>
    </row>
    <row r="40" spans="1:9" ht="3.75" customHeight="1" x14ac:dyDescent="0.25"/>
    <row r="41" spans="1:9" ht="63.75" customHeight="1" x14ac:dyDescent="0.25"/>
    <row r="42" spans="1:9" x14ac:dyDescent="0.25">
      <c r="E42" s="50"/>
      <c r="F42" s="50"/>
      <c r="G42" s="50"/>
      <c r="H42" s="50"/>
    </row>
    <row r="43" spans="1:9" x14ac:dyDescent="0.25">
      <c r="E43" s="183"/>
      <c r="F43" s="183"/>
      <c r="G43" s="183"/>
      <c r="H43" s="183"/>
    </row>
    <row r="44" spans="1:9" x14ac:dyDescent="0.25">
      <c r="E44" s="183"/>
      <c r="F44" s="183"/>
      <c r="G44" s="183"/>
      <c r="H44" s="183"/>
    </row>
    <row r="56" spans="4:4" x14ac:dyDescent="0.25">
      <c r="D56" s="183"/>
    </row>
    <row r="59" spans="4:4" x14ac:dyDescent="0.25">
      <c r="D59" s="183"/>
    </row>
  </sheetData>
  <mergeCells count="7">
    <mergeCell ref="E34:I34"/>
    <mergeCell ref="E33:I33"/>
    <mergeCell ref="B1:C1"/>
    <mergeCell ref="F4:G4"/>
    <mergeCell ref="H4:I4"/>
    <mergeCell ref="E31:I31"/>
    <mergeCell ref="E32:I3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B1BE-ABAB-428F-9A86-0C60639CBDB1}">
  <sheetPr codeName="Sheet50">
    <tabColor theme="5" tint="0.79998168889431442"/>
    <pageSetUpPr autoPageBreaks="0"/>
  </sheetPr>
  <dimension ref="A1:G863"/>
  <sheetViews>
    <sheetView showGridLines="0" tabSelected="1" view="pageBreakPreview" topLeftCell="D42" zoomScaleNormal="100" zoomScaleSheetLayoutView="100" workbookViewId="0">
      <selection activeCell="G209" sqref="G209"/>
    </sheetView>
  </sheetViews>
  <sheetFormatPr defaultRowHeight="13.2" x14ac:dyDescent="0.25"/>
  <cols>
    <col min="1" max="1" width="4.6640625" style="181" hidden="1" customWidth="1"/>
    <col min="2" max="2" width="6.6640625" style="181" hidden="1" customWidth="1"/>
    <col min="3" max="3" width="5.33203125" style="181" hidden="1" customWidth="1"/>
    <col min="4" max="4" width="13.33203125" style="181" customWidth="1"/>
    <col min="5" max="5" width="56.44140625" style="184" customWidth="1"/>
    <col min="6" max="6" width="12.6640625" style="184" customWidth="1"/>
    <col min="7" max="7" width="14.6640625" style="184" customWidth="1"/>
    <col min="8" max="9664" width="9.109375" style="181"/>
    <col min="9665" max="9665" width="9.33203125" style="181" customWidth="1"/>
    <col min="9666" max="16384" width="9.109375" style="181"/>
  </cols>
  <sheetData>
    <row r="1" spans="1:7" ht="23.4" x14ac:dyDescent="0.25">
      <c r="A1" s="181" t="s">
        <v>0</v>
      </c>
      <c r="B1" s="977" t="s">
        <v>249</v>
      </c>
      <c r="C1" s="977"/>
      <c r="D1" s="183" t="s">
        <v>1258</v>
      </c>
    </row>
    <row r="2" spans="1:7" ht="15" customHeight="1" x14ac:dyDescent="0.25">
      <c r="A2" s="181">
        <v>3</v>
      </c>
      <c r="B2" s="181" t="s">
        <v>560</v>
      </c>
      <c r="C2" s="181">
        <v>108</v>
      </c>
      <c r="E2" s="190" t="str">
        <f ca="1">INDEX(TBLStructure[Number],MATCH(C2,TBLStructure[Model Reference],0))&amp;"."&amp;INDEX(TBLStructure[Sub Number],MATCH(C2,TBLStructure[Model Reference],0))&amp;" "&amp;INDEX(TBLStructure[Sub-category],MATCH(C2,TBLStructure[Model Reference],0))</f>
        <v>5.3 Regulatory Charging Summary</v>
      </c>
      <c r="F2" s="190"/>
      <c r="G2" s="190"/>
    </row>
    <row r="3" spans="1:7" ht="12.75" customHeight="1" x14ac:dyDescent="0.25">
      <c r="A3" s="181">
        <v>3</v>
      </c>
      <c r="D3" s="4" t="s">
        <v>475</v>
      </c>
      <c r="E3" s="176"/>
      <c r="F3" s="176"/>
      <c r="G3" s="176"/>
    </row>
    <row r="4" spans="1:7" x14ac:dyDescent="0.25">
      <c r="A4" s="181">
        <v>3</v>
      </c>
      <c r="D4" s="181" t="s">
        <v>1259</v>
      </c>
      <c r="E4" s="177"/>
      <c r="F4" s="310" t="str">
        <f>Contents!F3</f>
        <v>20X2</v>
      </c>
      <c r="G4" s="311" t="str">
        <f>Contents!F4</f>
        <v>20X1</v>
      </c>
    </row>
    <row r="5" spans="1:7" ht="13.8" thickBot="1" x14ac:dyDescent="0.3">
      <c r="A5" s="181">
        <v>3</v>
      </c>
      <c r="E5" s="192"/>
      <c r="F5" s="193" t="s">
        <v>309</v>
      </c>
      <c r="G5" s="194" t="s">
        <v>309</v>
      </c>
    </row>
    <row r="6" spans="1:7" ht="12" customHeight="1" x14ac:dyDescent="0.25">
      <c r="A6" s="181">
        <v>3</v>
      </c>
      <c r="E6" s="177"/>
      <c r="F6" s="177"/>
      <c r="G6" s="177"/>
    </row>
    <row r="7" spans="1:7" ht="12" customHeight="1" x14ac:dyDescent="0.25">
      <c r="A7" s="181">
        <v>3</v>
      </c>
      <c r="E7" s="208" t="s">
        <v>1260</v>
      </c>
      <c r="F7" s="606"/>
      <c r="G7" s="607"/>
    </row>
    <row r="8" spans="1:7" ht="12" customHeight="1" x14ac:dyDescent="0.25">
      <c r="A8" s="181">
        <v>3</v>
      </c>
      <c r="E8" s="199" t="s">
        <v>1261</v>
      </c>
      <c r="F8" s="606">
        <v>0</v>
      </c>
      <c r="G8" s="607">
        <v>0</v>
      </c>
    </row>
    <row r="9" spans="1:7" ht="12" customHeight="1" x14ac:dyDescent="0.25">
      <c r="A9" s="181">
        <v>3</v>
      </c>
      <c r="E9" s="199" t="s">
        <v>3</v>
      </c>
      <c r="F9" s="606"/>
      <c r="G9" s="607"/>
    </row>
    <row r="10" spans="1:7" ht="12" customHeight="1" x14ac:dyDescent="0.25">
      <c r="A10" s="181">
        <v>3</v>
      </c>
      <c r="E10" s="209" t="s">
        <v>478</v>
      </c>
      <c r="F10" s="606">
        <v>0</v>
      </c>
      <c r="G10" s="607">
        <v>0</v>
      </c>
    </row>
    <row r="11" spans="1:7" ht="12" customHeight="1" x14ac:dyDescent="0.25">
      <c r="A11" s="181">
        <v>3</v>
      </c>
      <c r="E11" s="209" t="s">
        <v>1262</v>
      </c>
      <c r="F11" s="606">
        <v>0</v>
      </c>
      <c r="G11" s="607">
        <v>0</v>
      </c>
    </row>
    <row r="12" spans="1:7" ht="12" customHeight="1" x14ac:dyDescent="0.25">
      <c r="A12" s="181">
        <v>3</v>
      </c>
      <c r="E12" s="209" t="s">
        <v>1263</v>
      </c>
      <c r="F12" s="606">
        <v>0</v>
      </c>
      <c r="G12" s="607">
        <v>0</v>
      </c>
    </row>
    <row r="13" spans="1:7" ht="12" customHeight="1" x14ac:dyDescent="0.25">
      <c r="A13" s="181">
        <v>3</v>
      </c>
      <c r="E13" s="428" t="s">
        <v>4</v>
      </c>
      <c r="F13" s="163">
        <v>0</v>
      </c>
      <c r="G13" s="164">
        <v>0</v>
      </c>
    </row>
    <row r="14" spans="1:7" ht="12" customHeight="1" x14ac:dyDescent="0.25">
      <c r="A14" s="181">
        <v>3</v>
      </c>
      <c r="E14" s="430" t="s">
        <v>478</v>
      </c>
      <c r="F14" s="163">
        <v>0</v>
      </c>
      <c r="G14" s="164">
        <v>0</v>
      </c>
    </row>
    <row r="15" spans="1:7" ht="12" customHeight="1" x14ac:dyDescent="0.25">
      <c r="A15" s="181">
        <v>3</v>
      </c>
      <c r="E15" s="430" t="s">
        <v>1262</v>
      </c>
      <c r="F15" s="163">
        <v>0</v>
      </c>
      <c r="G15" s="164">
        <v>0</v>
      </c>
    </row>
    <row r="16" spans="1:7" ht="12" customHeight="1" x14ac:dyDescent="0.25">
      <c r="A16" s="181">
        <v>3</v>
      </c>
      <c r="E16" s="207" t="s">
        <v>1264</v>
      </c>
      <c r="F16" s="610">
        <f>SUM(F7:F15)</f>
        <v>0</v>
      </c>
      <c r="G16" s="614">
        <f>SUM(G7:G15)</f>
        <v>0</v>
      </c>
    </row>
    <row r="17" spans="1:7" ht="12" customHeight="1" x14ac:dyDescent="0.25">
      <c r="A17" s="181">
        <v>3</v>
      </c>
      <c r="E17" s="207"/>
      <c r="F17" s="606"/>
      <c r="G17" s="607"/>
    </row>
    <row r="18" spans="1:7" ht="12" customHeight="1" x14ac:dyDescent="0.25">
      <c r="A18" s="181">
        <v>3</v>
      </c>
      <c r="E18" s="207" t="s">
        <v>70</v>
      </c>
      <c r="F18" s="620"/>
      <c r="G18" s="621"/>
    </row>
    <row r="19" spans="1:7" ht="12" customHeight="1" x14ac:dyDescent="0.25">
      <c r="A19" s="181">
        <v>3</v>
      </c>
      <c r="E19" s="199" t="s">
        <v>3</v>
      </c>
      <c r="F19" s="606">
        <v>0</v>
      </c>
      <c r="G19" s="607">
        <v>0</v>
      </c>
    </row>
    <row r="20" spans="1:7" ht="12" customHeight="1" x14ac:dyDescent="0.25">
      <c r="A20" s="181">
        <v>3</v>
      </c>
      <c r="E20" s="534" t="s">
        <v>4</v>
      </c>
      <c r="F20" s="145">
        <v>0</v>
      </c>
      <c r="G20" s="146">
        <v>0</v>
      </c>
    </row>
    <row r="21" spans="1:7" ht="12" customHeight="1" x14ac:dyDescent="0.25">
      <c r="A21" s="181">
        <v>3</v>
      </c>
      <c r="E21" s="208" t="s">
        <v>262</v>
      </c>
      <c r="F21" s="610">
        <f>SUM(F18:F20)</f>
        <v>0</v>
      </c>
      <c r="G21" s="614">
        <f>SUM(G18:G20)</f>
        <v>0</v>
      </c>
    </row>
    <row r="22" spans="1:7" ht="12" customHeight="1" x14ac:dyDescent="0.25">
      <c r="A22" s="181">
        <v>3</v>
      </c>
      <c r="E22" s="357"/>
      <c r="F22" s="620"/>
      <c r="G22" s="621"/>
    </row>
    <row r="23" spans="1:7" ht="12" customHeight="1" x14ac:dyDescent="0.25">
      <c r="A23" s="181">
        <v>3</v>
      </c>
      <c r="E23" s="208" t="s">
        <v>1265</v>
      </c>
      <c r="F23" s="620"/>
      <c r="G23" s="621"/>
    </row>
    <row r="24" spans="1:7" ht="12" customHeight="1" x14ac:dyDescent="0.25">
      <c r="A24" s="181">
        <v>3</v>
      </c>
      <c r="E24" s="199" t="s">
        <v>1266</v>
      </c>
      <c r="F24" s="606">
        <v>0</v>
      </c>
      <c r="G24" s="607">
        <v>0</v>
      </c>
    </row>
    <row r="25" spans="1:7" ht="12" customHeight="1" x14ac:dyDescent="0.25">
      <c r="A25" s="181">
        <v>3</v>
      </c>
      <c r="E25" s="199" t="s">
        <v>3</v>
      </c>
      <c r="F25" s="606">
        <v>0</v>
      </c>
      <c r="G25" s="607">
        <v>0</v>
      </c>
    </row>
    <row r="26" spans="1:7" ht="12" customHeight="1" x14ac:dyDescent="0.25">
      <c r="A26" s="181">
        <v>3</v>
      </c>
      <c r="E26" s="534" t="s">
        <v>4</v>
      </c>
      <c r="F26" s="145">
        <v>0</v>
      </c>
      <c r="G26" s="146">
        <v>0</v>
      </c>
    </row>
    <row r="27" spans="1:7" ht="12" customHeight="1" x14ac:dyDescent="0.25">
      <c r="A27" s="181">
        <v>3</v>
      </c>
      <c r="E27" s="208" t="s">
        <v>1267</v>
      </c>
      <c r="F27" s="610">
        <f>SUM(F23:F26)</f>
        <v>0</v>
      </c>
      <c r="G27" s="614">
        <f>SUM(G23:G26)</f>
        <v>0</v>
      </c>
    </row>
    <row r="28" spans="1:7" ht="12" customHeight="1" x14ac:dyDescent="0.25">
      <c r="A28" s="181">
        <v>3</v>
      </c>
      <c r="E28" s="208"/>
      <c r="F28" s="620"/>
      <c r="G28" s="621"/>
    </row>
    <row r="29" spans="1:7" ht="12" customHeight="1" x14ac:dyDescent="0.25">
      <c r="A29" s="181">
        <v>3</v>
      </c>
      <c r="E29" s="571"/>
      <c r="F29" s="620"/>
      <c r="G29" s="621"/>
    </row>
    <row r="30" spans="1:7" ht="12" customHeight="1" x14ac:dyDescent="0.25">
      <c r="A30" s="181">
        <v>3</v>
      </c>
      <c r="E30" s="571" t="s">
        <v>838</v>
      </c>
      <c r="F30" s="620"/>
      <c r="G30" s="621"/>
    </row>
    <row r="31" spans="1:7" ht="12" customHeight="1" x14ac:dyDescent="0.25">
      <c r="A31" s="181">
        <v>3</v>
      </c>
      <c r="E31" s="199" t="s">
        <v>3</v>
      </c>
      <c r="F31" s="606">
        <v>0</v>
      </c>
      <c r="G31" s="607">
        <v>0</v>
      </c>
    </row>
    <row r="32" spans="1:7" ht="12" customHeight="1" x14ac:dyDescent="0.25">
      <c r="A32" s="181">
        <v>3</v>
      </c>
      <c r="E32" s="534" t="s">
        <v>4</v>
      </c>
      <c r="F32" s="145">
        <v>0</v>
      </c>
      <c r="G32" s="146">
        <v>0</v>
      </c>
    </row>
    <row r="33" spans="1:7" ht="12" customHeight="1" x14ac:dyDescent="0.25">
      <c r="A33" s="181">
        <v>3</v>
      </c>
      <c r="E33" s="208" t="s">
        <v>1268</v>
      </c>
      <c r="F33" s="610">
        <f>SUM(F30:F32)</f>
        <v>0</v>
      </c>
      <c r="G33" s="614">
        <f>SUM(G30:G32)</f>
        <v>0</v>
      </c>
    </row>
    <row r="34" spans="1:7" ht="12" customHeight="1" x14ac:dyDescent="0.25">
      <c r="A34" s="181">
        <v>3</v>
      </c>
    </row>
    <row r="35" spans="1:7" ht="12" customHeight="1" x14ac:dyDescent="0.25">
      <c r="A35" s="181">
        <v>3</v>
      </c>
      <c r="E35" s="208" t="s">
        <v>1269</v>
      </c>
    </row>
    <row r="36" spans="1:7" ht="12" customHeight="1" x14ac:dyDescent="0.25">
      <c r="A36" s="181">
        <v>3</v>
      </c>
      <c r="E36" s="628" t="s">
        <v>1270</v>
      </c>
    </row>
    <row r="37" spans="1:7" ht="12" customHeight="1" x14ac:dyDescent="0.25">
      <c r="A37" s="181">
        <v>3</v>
      </c>
    </row>
    <row r="38" spans="1:7" ht="24" customHeight="1" x14ac:dyDescent="0.25">
      <c r="A38" s="181">
        <v>3</v>
      </c>
      <c r="E38" s="1053" t="s">
        <v>1271</v>
      </c>
      <c r="F38" s="1001"/>
      <c r="G38" s="1001"/>
    </row>
    <row r="40" spans="1:7" ht="12.75" customHeight="1" x14ac:dyDescent="0.25">
      <c r="E40" s="1054"/>
      <c r="F40" s="1054"/>
      <c r="G40" s="1054"/>
    </row>
    <row r="41" spans="1:7" ht="9.15" customHeight="1" x14ac:dyDescent="0.25">
      <c r="E41" s="1054"/>
      <c r="F41" s="1054"/>
      <c r="G41" s="1054"/>
    </row>
    <row r="42" spans="1:7" ht="12.75" customHeight="1" x14ac:dyDescent="0.25">
      <c r="E42" s="1054"/>
      <c r="F42" s="1054"/>
      <c r="G42" s="1054"/>
    </row>
    <row r="43" spans="1:7" ht="12.75" customHeight="1" x14ac:dyDescent="0.25">
      <c r="E43" s="1054"/>
      <c r="F43" s="1054"/>
      <c r="G43" s="1054"/>
    </row>
    <row r="44" spans="1:7" ht="12.75" customHeight="1" x14ac:dyDescent="0.25"/>
    <row r="45" spans="1:7" ht="12.75" customHeight="1" x14ac:dyDescent="0.25"/>
    <row r="46" spans="1:7" ht="12.75" customHeight="1" x14ac:dyDescent="0.25"/>
    <row r="47" spans="1:7" ht="12.75" customHeight="1" x14ac:dyDescent="0.25"/>
    <row r="48" spans="1:7" ht="12.75" customHeight="1" x14ac:dyDescent="0.25">
      <c r="D48" s="629"/>
    </row>
    <row r="49" spans="4:4" ht="25.5" customHeight="1" x14ac:dyDescent="0.25"/>
    <row r="50" spans="4:4" ht="12.75" customHeight="1" x14ac:dyDescent="0.25"/>
    <row r="51" spans="4:4" ht="25.5" customHeight="1" x14ac:dyDescent="0.25">
      <c r="D51" s="629"/>
    </row>
    <row r="52" spans="4:4" ht="25.5" customHeight="1" x14ac:dyDescent="0.25"/>
    <row r="53" spans="4:4" ht="12.75" customHeight="1" x14ac:dyDescent="0.25"/>
    <row r="56" spans="4:4" ht="12.75" customHeight="1" x14ac:dyDescent="0.25"/>
    <row r="807" spans="4:7" s="509" customFormat="1" x14ac:dyDescent="0.25">
      <c r="D807" s="181"/>
      <c r="E807" s="184"/>
      <c r="F807" s="184"/>
      <c r="G807" s="184"/>
    </row>
    <row r="863" spans="4:7" s="509" customFormat="1" x14ac:dyDescent="0.25">
      <c r="D863" s="181"/>
      <c r="E863" s="184"/>
      <c r="F863" s="184"/>
      <c r="G863" s="184"/>
    </row>
  </sheetData>
  <mergeCells count="3">
    <mergeCell ref="B1:C1"/>
    <mergeCell ref="E38:G38"/>
    <mergeCell ref="E40:G43"/>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DA07-7CEF-4386-8972-7D8522E3DE92}">
  <sheetPr codeName="Sheet16">
    <tabColor theme="5" tint="0.79998168889431442"/>
  </sheetPr>
  <dimension ref="A1:H50"/>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2.5546875" style="181" hidden="1" customWidth="1"/>
    <col min="3" max="3" width="3.33203125" style="181" hidden="1" customWidth="1"/>
    <col min="4" max="4" width="13.33203125" style="181" customWidth="1"/>
    <col min="5" max="5" width="68.33203125" style="181" customWidth="1"/>
    <col min="6" max="7" width="12" style="181" customWidth="1"/>
    <col min="8" max="9677" width="9.109375" style="181"/>
    <col min="9678" max="9678" width="9.33203125" style="181" customWidth="1"/>
    <col min="9679" max="16384" width="9.109375" style="181"/>
  </cols>
  <sheetData>
    <row r="1" spans="1:8" ht="23.4" x14ac:dyDescent="0.25">
      <c r="A1" s="181" t="s">
        <v>0</v>
      </c>
      <c r="B1" s="977" t="s">
        <v>249</v>
      </c>
      <c r="C1" s="977"/>
      <c r="D1" s="183" t="s">
        <v>1272</v>
      </c>
    </row>
    <row r="2" spans="1:8" x14ac:dyDescent="0.25">
      <c r="A2" s="181">
        <v>3</v>
      </c>
      <c r="B2" s="181" t="s">
        <v>560</v>
      </c>
      <c r="C2" s="181">
        <v>109</v>
      </c>
      <c r="E2" s="190" t="str">
        <f ca="1">INDEX(TBLStructure[Number],MATCH(C2,TBLStructure[Model Reference],0))&amp;"."&amp;INDEX(TBLStructure[Sub Number],MATCH(C2,TBLStructure[Model Reference],0))&amp;" "&amp;INDEX(TBLStructure[Sub-category],MATCH(C2,TBLStructure[Model Reference],0))</f>
        <v>5.4 Net Cash Appropriation Arrangements</v>
      </c>
      <c r="F2" s="190"/>
      <c r="G2" s="190"/>
      <c r="H2" s="184"/>
    </row>
    <row r="3" spans="1:8" x14ac:dyDescent="0.25">
      <c r="A3" s="181">
        <v>3</v>
      </c>
      <c r="D3" s="4" t="s">
        <v>475</v>
      </c>
      <c r="E3" s="176"/>
      <c r="F3" s="176"/>
      <c r="G3" s="177"/>
      <c r="H3" s="184"/>
    </row>
    <row r="4" spans="1:8" x14ac:dyDescent="0.25">
      <c r="A4" s="181">
        <v>3</v>
      </c>
      <c r="E4" s="177"/>
      <c r="F4" s="310" t="str">
        <f>Contents!F3</f>
        <v>20X2</v>
      </c>
      <c r="G4" s="311" t="str">
        <f>Contents!F4</f>
        <v>20X1</v>
      </c>
      <c r="H4" s="184"/>
    </row>
    <row r="5" spans="1:8" ht="13.8" thickBot="1" x14ac:dyDescent="0.3">
      <c r="A5" s="181">
        <v>3</v>
      </c>
      <c r="E5" s="192"/>
      <c r="F5" s="193" t="s">
        <v>309</v>
      </c>
      <c r="G5" s="194" t="s">
        <v>309</v>
      </c>
      <c r="H5" s="184"/>
    </row>
    <row r="6" spans="1:8" x14ac:dyDescent="0.25">
      <c r="A6" s="181">
        <v>3</v>
      </c>
      <c r="E6" s="177"/>
      <c r="F6" s="200"/>
      <c r="G6" s="201"/>
      <c r="H6" s="184"/>
    </row>
    <row r="7" spans="1:8" ht="15.75" customHeight="1" x14ac:dyDescent="0.25">
      <c r="A7" s="181">
        <v>3</v>
      </c>
      <c r="E7" s="358" t="s">
        <v>1273</v>
      </c>
      <c r="F7" s="620">
        <v>0</v>
      </c>
      <c r="G7" s="621">
        <v>0</v>
      </c>
      <c r="H7" s="184"/>
    </row>
    <row r="8" spans="1:8" ht="27.75" customHeight="1" x14ac:dyDescent="0.25">
      <c r="A8" s="181">
        <v>3</v>
      </c>
      <c r="E8" s="630" t="s">
        <v>1274</v>
      </c>
      <c r="F8" s="620">
        <v>0</v>
      </c>
      <c r="G8" s="621">
        <v>0</v>
      </c>
      <c r="H8" s="184"/>
    </row>
    <row r="9" spans="1:8" ht="15.75" customHeight="1" x14ac:dyDescent="0.25">
      <c r="A9" s="181">
        <v>3</v>
      </c>
      <c r="E9" s="631" t="s">
        <v>1275</v>
      </c>
      <c r="F9" s="620">
        <v>0</v>
      </c>
      <c r="G9" s="621">
        <v>0</v>
      </c>
      <c r="H9" s="184"/>
    </row>
    <row r="10" spans="1:8" ht="15.75" customHeight="1" x14ac:dyDescent="0.25">
      <c r="A10" s="181">
        <v>3</v>
      </c>
      <c r="E10" s="631" t="s">
        <v>1276</v>
      </c>
      <c r="F10" s="620">
        <v>0</v>
      </c>
      <c r="G10" s="621">
        <v>0</v>
      </c>
      <c r="H10" s="184"/>
    </row>
    <row r="11" spans="1:8" ht="15.75" customHeight="1" x14ac:dyDescent="0.25">
      <c r="A11" s="181">
        <v>3</v>
      </c>
      <c r="E11" s="632" t="s">
        <v>1277</v>
      </c>
      <c r="F11" s="610">
        <v>0</v>
      </c>
      <c r="G11" s="614">
        <v>0</v>
      </c>
      <c r="H11" s="184"/>
    </row>
    <row r="12" spans="1:8" x14ac:dyDescent="0.25">
      <c r="A12" s="181">
        <v>3</v>
      </c>
      <c r="E12" s="177"/>
      <c r="F12" s="177"/>
      <c r="G12" s="177"/>
      <c r="H12" s="184"/>
    </row>
    <row r="13" spans="1:8" ht="118.5" customHeight="1" x14ac:dyDescent="0.25">
      <c r="E13" s="928" t="s">
        <v>1278</v>
      </c>
      <c r="F13" s="928"/>
      <c r="G13" s="928"/>
      <c r="H13" s="184"/>
    </row>
    <row r="14" spans="1:8" ht="66" customHeight="1" x14ac:dyDescent="0.25">
      <c r="E14" s="928" t="s">
        <v>1279</v>
      </c>
      <c r="F14" s="928"/>
      <c r="G14" s="928"/>
      <c r="H14" s="184"/>
    </row>
    <row r="15" spans="1:8" ht="144" customHeight="1" x14ac:dyDescent="0.25">
      <c r="E15" s="1054" t="s">
        <v>1280</v>
      </c>
      <c r="F15" s="1054"/>
      <c r="G15" s="1054"/>
      <c r="H15" s="184"/>
    </row>
    <row r="16" spans="1:8" x14ac:dyDescent="0.25">
      <c r="H16" s="184"/>
    </row>
    <row r="17" spans="8:8" x14ac:dyDescent="0.25">
      <c r="H17" s="184"/>
    </row>
    <row r="18" spans="8:8" x14ac:dyDescent="0.25">
      <c r="H18" s="184"/>
    </row>
    <row r="19" spans="8:8" x14ac:dyDescent="0.25">
      <c r="H19" s="184"/>
    </row>
    <row r="20" spans="8:8" x14ac:dyDescent="0.25">
      <c r="H20" s="184"/>
    </row>
    <row r="21" spans="8:8" x14ac:dyDescent="0.25">
      <c r="H21" s="184"/>
    </row>
    <row r="22" spans="8:8" x14ac:dyDescent="0.25">
      <c r="H22" s="184"/>
    </row>
    <row r="23" spans="8:8" x14ac:dyDescent="0.25">
      <c r="H23" s="184"/>
    </row>
    <row r="24" spans="8:8" x14ac:dyDescent="0.25">
      <c r="H24" s="184"/>
    </row>
    <row r="25" spans="8:8" x14ac:dyDescent="0.25">
      <c r="H25" s="184"/>
    </row>
    <row r="26" spans="8:8" x14ac:dyDescent="0.25">
      <c r="H26" s="184"/>
    </row>
    <row r="27" spans="8:8" x14ac:dyDescent="0.25">
      <c r="H27" s="184"/>
    </row>
    <row r="28" spans="8:8" x14ac:dyDescent="0.25">
      <c r="H28" s="184"/>
    </row>
    <row r="29" spans="8:8" x14ac:dyDescent="0.25">
      <c r="H29" s="184"/>
    </row>
    <row r="30" spans="8:8" x14ac:dyDescent="0.25">
      <c r="H30" s="184"/>
    </row>
    <row r="31" spans="8:8" x14ac:dyDescent="0.25">
      <c r="H31" s="184"/>
    </row>
    <row r="47" spans="4:4" x14ac:dyDescent="0.25">
      <c r="D47" s="629"/>
    </row>
    <row r="50" spans="4:4" x14ac:dyDescent="0.25">
      <c r="D50" s="629"/>
    </row>
  </sheetData>
  <mergeCells count="4">
    <mergeCell ref="B1:C1"/>
    <mergeCell ref="E15:G15"/>
    <mergeCell ref="E13:G13"/>
    <mergeCell ref="E14:G14"/>
  </mergeCells>
  <printOptions horizontalCentered="1"/>
  <pageMargins left="0.23622047244094491" right="0.23622047244094491" top="0.74803149606299213" bottom="0.74803149606299213" header="0.31496062992125984" footer="0.31496062992125984"/>
  <pageSetup paperSize="9" scale="94" fitToWidth="0" fitToHeight="0" orientation="portrait" r:id="rId1"/>
  <customProperties>
    <customPr name="_pios_id" r:id="rId2"/>
  </customProperties>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BE0-B664-4139-B2DE-454039ABC7DF}">
  <sheetPr codeName="Sheet58">
    <tabColor theme="5" tint="0.79998168889431442"/>
  </sheetPr>
  <dimension ref="A1:L121"/>
  <sheetViews>
    <sheetView showGridLines="0" tabSelected="1" view="pageBreakPreview" topLeftCell="D42" zoomScaleNormal="100" zoomScaleSheetLayoutView="100" workbookViewId="0">
      <selection activeCell="G209" sqref="G209"/>
    </sheetView>
  </sheetViews>
  <sheetFormatPr defaultRowHeight="13.2" x14ac:dyDescent="0.25"/>
  <cols>
    <col min="1" max="1" width="8.6640625" style="181" hidden="1" customWidth="1"/>
    <col min="2" max="2" width="3.33203125" style="181" hidden="1" customWidth="1"/>
    <col min="3" max="3" width="3.44140625" style="182" hidden="1" customWidth="1"/>
    <col min="4" max="4" width="14.6640625" style="184" customWidth="1"/>
    <col min="5" max="5" width="54.33203125" style="184" customWidth="1"/>
    <col min="6" max="7" width="12.6640625" style="184" customWidth="1"/>
    <col min="8" max="11" width="9.109375" style="181"/>
    <col min="12" max="12" width="11.44140625" style="181" bestFit="1" customWidth="1"/>
    <col min="13" max="9667" width="9.109375" style="181"/>
    <col min="9668" max="9668" width="9.33203125" style="181" customWidth="1"/>
    <col min="9669" max="16384" width="9.109375" style="181"/>
  </cols>
  <sheetData>
    <row r="1" spans="1:8" x14ac:dyDescent="0.25">
      <c r="A1" s="181" t="s">
        <v>0</v>
      </c>
      <c r="B1" s="977" t="s">
        <v>249</v>
      </c>
      <c r="C1" s="977"/>
    </row>
    <row r="2" spans="1:8" ht="15" customHeight="1" x14ac:dyDescent="0.25">
      <c r="A2" s="181">
        <v>1</v>
      </c>
      <c r="B2" s="181" t="s">
        <v>560</v>
      </c>
      <c r="C2" s="182">
        <v>160</v>
      </c>
      <c r="E2" s="190" t="str">
        <f ca="1">INDEX(TBLStructure[Number],MATCH(C2,TBLStructure[Model Reference],0))&amp;"."&amp;INDEX(TBLStructure[Sub Number],MATCH(C2,TBLStructure[Model Reference],0))&amp;" "&amp;INDEX(TBLStructure[Sub-category],MATCH(C2,TBLStructure[Model Reference],0))</f>
        <v>5.5 Cash Flow Reconciliation</v>
      </c>
      <c r="F2" s="190"/>
      <c r="G2" s="190"/>
    </row>
    <row r="3" spans="1:8" x14ac:dyDescent="0.25">
      <c r="A3" s="181">
        <v>1</v>
      </c>
    </row>
    <row r="4" spans="1:8" ht="12" customHeight="1" x14ac:dyDescent="0.25">
      <c r="A4" s="181">
        <v>1</v>
      </c>
      <c r="B4" s="1" t="s">
        <v>250</v>
      </c>
      <c r="C4" s="195">
        <v>160</v>
      </c>
      <c r="D4" s="4"/>
      <c r="E4" s="633" t="str">
        <f ca="1">INDEX(TBLStructure[Full Note Title],MATCH(C4,TBLStructure[Model Reference],0))</f>
        <v>5.5A: Cash flow reconciliation</v>
      </c>
      <c r="G4" s="198"/>
    </row>
    <row r="5" spans="1:8" ht="12.75" customHeight="1" x14ac:dyDescent="0.25">
      <c r="A5" s="181">
        <v>1</v>
      </c>
      <c r="E5" s="177"/>
      <c r="F5" s="310" t="str">
        <f>Contents!F3</f>
        <v>20X2</v>
      </c>
      <c r="G5" s="311" t="str">
        <f>Contents!F4</f>
        <v>20X1</v>
      </c>
    </row>
    <row r="6" spans="1:8" ht="12.75" customHeight="1" thickBot="1" x14ac:dyDescent="0.3">
      <c r="A6" s="181">
        <v>1</v>
      </c>
      <c r="E6" s="192"/>
      <c r="F6" s="193" t="s">
        <v>309</v>
      </c>
      <c r="G6" s="194" t="s">
        <v>309</v>
      </c>
    </row>
    <row r="7" spans="1:8" ht="28.95" customHeight="1" x14ac:dyDescent="0.25">
      <c r="A7" s="181">
        <v>1</v>
      </c>
      <c r="B7" s="1"/>
      <c r="C7" s="195"/>
      <c r="D7" s="634" t="s">
        <v>799</v>
      </c>
      <c r="E7" s="1056" t="s">
        <v>1281</v>
      </c>
      <c r="F7" s="1056"/>
      <c r="G7" s="1056"/>
    </row>
    <row r="8" spans="1:8" ht="12" customHeight="1" x14ac:dyDescent="0.25">
      <c r="A8" s="181">
        <v>1</v>
      </c>
      <c r="B8" s="1"/>
      <c r="C8" s="195"/>
      <c r="D8" s="4"/>
      <c r="E8" s="347" t="s">
        <v>1282</v>
      </c>
      <c r="G8" s="198"/>
    </row>
    <row r="9" spans="1:8" ht="12" customHeight="1" x14ac:dyDescent="0.25">
      <c r="A9" s="181">
        <v>1</v>
      </c>
      <c r="E9" s="199" t="s">
        <v>1283</v>
      </c>
      <c r="F9" s="28">
        <v>0</v>
      </c>
      <c r="G9" s="29">
        <v>0</v>
      </c>
    </row>
    <row r="10" spans="1:8" ht="12" customHeight="1" x14ac:dyDescent="0.25">
      <c r="A10" s="181">
        <v>1</v>
      </c>
      <c r="E10" s="199" t="s">
        <v>859</v>
      </c>
      <c r="F10" s="32">
        <v>0</v>
      </c>
      <c r="G10" s="33">
        <v>0</v>
      </c>
    </row>
    <row r="11" spans="1:8" ht="16.2" customHeight="1" x14ac:dyDescent="0.25">
      <c r="A11" s="181">
        <v>1</v>
      </c>
      <c r="E11" s="176" t="s">
        <v>1284</v>
      </c>
      <c r="F11" s="67">
        <f>F9-F10</f>
        <v>0</v>
      </c>
      <c r="G11" s="238">
        <f>G9-G10</f>
        <v>0</v>
      </c>
    </row>
    <row r="12" spans="1:8" ht="12" customHeight="1" x14ac:dyDescent="0.25">
      <c r="A12" s="181">
        <v>1</v>
      </c>
      <c r="E12" s="176"/>
      <c r="F12" s="215"/>
      <c r="G12" s="216"/>
    </row>
    <row r="13" spans="1:8" ht="12" customHeight="1" x14ac:dyDescent="0.25">
      <c r="A13" s="181">
        <v>1</v>
      </c>
      <c r="E13" s="982" t="s">
        <v>1285</v>
      </c>
      <c r="F13" s="982"/>
      <c r="G13" s="982"/>
    </row>
    <row r="14" spans="1:8" ht="12" customHeight="1" x14ac:dyDescent="0.25">
      <c r="A14" s="181">
        <v>1</v>
      </c>
      <c r="E14" s="177"/>
      <c r="F14" s="177"/>
      <c r="G14" s="177"/>
    </row>
    <row r="15" spans="1:8" x14ac:dyDescent="0.25">
      <c r="A15" s="181">
        <v>1</v>
      </c>
      <c r="D15" s="184" t="s">
        <v>1286</v>
      </c>
      <c r="E15" s="997" t="s">
        <v>1287</v>
      </c>
      <c r="F15" s="997"/>
      <c r="G15" s="997"/>
      <c r="H15" s="40"/>
    </row>
    <row r="16" spans="1:8" ht="12" customHeight="1" x14ac:dyDescent="0.25">
      <c r="A16" s="181">
        <v>1</v>
      </c>
      <c r="E16" s="343" t="s">
        <v>1288</v>
      </c>
      <c r="F16" s="32">
        <v>0</v>
      </c>
      <c r="G16" s="33">
        <v>0</v>
      </c>
    </row>
    <row r="17" spans="1:12" ht="12" customHeight="1" x14ac:dyDescent="0.25">
      <c r="A17" s="181">
        <v>1</v>
      </c>
      <c r="E17" s="343" t="s">
        <v>93</v>
      </c>
      <c r="F17" s="32">
        <v>0</v>
      </c>
      <c r="G17" s="33">
        <v>0</v>
      </c>
    </row>
    <row r="18" spans="1:12" ht="12" customHeight="1" x14ac:dyDescent="0.25">
      <c r="A18" s="181">
        <v>1</v>
      </c>
      <c r="E18" s="343" t="s">
        <v>278</v>
      </c>
      <c r="F18" s="32">
        <v>0</v>
      </c>
      <c r="G18" s="33">
        <v>0</v>
      </c>
    </row>
    <row r="19" spans="1:12" ht="12" customHeight="1" x14ac:dyDescent="0.25">
      <c r="A19" s="181">
        <v>1</v>
      </c>
      <c r="E19" s="177"/>
      <c r="F19" s="32"/>
      <c r="G19" s="33"/>
    </row>
    <row r="20" spans="1:12" ht="12" customHeight="1" x14ac:dyDescent="0.25">
      <c r="A20" s="181">
        <v>1</v>
      </c>
      <c r="E20" s="176" t="s">
        <v>1289</v>
      </c>
      <c r="F20" s="32"/>
      <c r="G20" s="33"/>
    </row>
    <row r="21" spans="1:12" ht="12" customHeight="1" x14ac:dyDescent="0.25">
      <c r="A21" s="181">
        <v>1</v>
      </c>
      <c r="E21" s="218" t="s">
        <v>1290</v>
      </c>
      <c r="F21" s="32">
        <v>0</v>
      </c>
      <c r="G21" s="33">
        <v>0</v>
      </c>
    </row>
    <row r="22" spans="1:12" ht="12" customHeight="1" x14ac:dyDescent="0.25">
      <c r="A22" s="181">
        <v>1</v>
      </c>
      <c r="E22" s="218" t="s">
        <v>1291</v>
      </c>
      <c r="F22" s="32">
        <v>0</v>
      </c>
      <c r="G22" s="33">
        <v>0</v>
      </c>
      <c r="L22" s="415"/>
    </row>
    <row r="23" spans="1:12" ht="12" customHeight="1" x14ac:dyDescent="0.25">
      <c r="A23" s="181">
        <v>1</v>
      </c>
      <c r="E23" s="218" t="s">
        <v>1292</v>
      </c>
      <c r="F23" s="32">
        <v>0</v>
      </c>
      <c r="G23" s="33">
        <v>0</v>
      </c>
      <c r="L23" s="416"/>
    </row>
    <row r="24" spans="1:12" ht="12" customHeight="1" x14ac:dyDescent="0.25">
      <c r="A24" s="181">
        <v>1</v>
      </c>
      <c r="E24" s="218" t="s">
        <v>700</v>
      </c>
      <c r="F24" s="32">
        <v>0</v>
      </c>
      <c r="G24" s="33">
        <v>0</v>
      </c>
      <c r="L24" s="416"/>
    </row>
    <row r="25" spans="1:12" ht="12" customHeight="1" x14ac:dyDescent="0.25">
      <c r="A25" s="181">
        <v>1</v>
      </c>
      <c r="E25" s="218" t="s">
        <v>1293</v>
      </c>
      <c r="F25" s="32">
        <v>0</v>
      </c>
      <c r="G25" s="33">
        <v>0</v>
      </c>
    </row>
    <row r="26" spans="1:12" ht="12" customHeight="1" x14ac:dyDescent="0.25">
      <c r="A26" s="181">
        <v>1</v>
      </c>
      <c r="E26" s="218"/>
      <c r="F26" s="32"/>
      <c r="G26" s="33"/>
    </row>
    <row r="27" spans="1:12" ht="12" customHeight="1" x14ac:dyDescent="0.25">
      <c r="A27" s="181">
        <v>1</v>
      </c>
      <c r="E27" s="571" t="s">
        <v>1294</v>
      </c>
      <c r="F27" s="32"/>
      <c r="G27" s="33"/>
    </row>
    <row r="28" spans="1:12" ht="12" customHeight="1" x14ac:dyDescent="0.25">
      <c r="A28" s="181">
        <v>1</v>
      </c>
      <c r="E28" s="176" t="s">
        <v>1295</v>
      </c>
      <c r="F28" s="177"/>
      <c r="G28" s="177"/>
    </row>
    <row r="29" spans="1:12" ht="12" customHeight="1" x14ac:dyDescent="0.25">
      <c r="A29" s="181">
        <v>1</v>
      </c>
      <c r="E29" s="343" t="s">
        <v>1296</v>
      </c>
      <c r="F29" s="32">
        <v>0</v>
      </c>
      <c r="G29" s="33">
        <v>0</v>
      </c>
    </row>
    <row r="30" spans="1:12" ht="12" customHeight="1" x14ac:dyDescent="0.25">
      <c r="A30" s="181">
        <v>1</v>
      </c>
      <c r="E30" s="343" t="s">
        <v>1297</v>
      </c>
      <c r="F30" s="32">
        <v>0</v>
      </c>
      <c r="G30" s="33">
        <v>0</v>
      </c>
    </row>
    <row r="31" spans="1:12" ht="12" customHeight="1" x14ac:dyDescent="0.25">
      <c r="A31" s="181">
        <v>1</v>
      </c>
      <c r="E31" s="343" t="s">
        <v>1298</v>
      </c>
      <c r="F31" s="32">
        <v>0</v>
      </c>
      <c r="G31" s="33">
        <v>0</v>
      </c>
    </row>
    <row r="32" spans="1:12" ht="12" customHeight="1" x14ac:dyDescent="0.25">
      <c r="A32" s="181">
        <v>1</v>
      </c>
      <c r="E32" s="176" t="s">
        <v>1299</v>
      </c>
      <c r="F32" s="32"/>
      <c r="G32" s="33"/>
    </row>
    <row r="33" spans="1:12" ht="12" customHeight="1" x14ac:dyDescent="0.25">
      <c r="A33" s="181">
        <v>1</v>
      </c>
      <c r="E33" s="343" t="s">
        <v>1300</v>
      </c>
      <c r="F33" s="32">
        <v>0</v>
      </c>
      <c r="G33" s="33">
        <v>0</v>
      </c>
    </row>
    <row r="34" spans="1:12" ht="12" customHeight="1" x14ac:dyDescent="0.25">
      <c r="A34" s="181">
        <v>1</v>
      </c>
      <c r="E34" s="343" t="s">
        <v>1301</v>
      </c>
      <c r="F34" s="32">
        <v>0</v>
      </c>
      <c r="G34" s="33">
        <v>0</v>
      </c>
    </row>
    <row r="35" spans="1:12" ht="12" customHeight="1" x14ac:dyDescent="0.25">
      <c r="A35" s="181">
        <v>1</v>
      </c>
      <c r="E35" s="343" t="s">
        <v>1302</v>
      </c>
      <c r="F35" s="32">
        <v>0</v>
      </c>
      <c r="G35" s="33">
        <v>0</v>
      </c>
      <c r="L35" s="415"/>
    </row>
    <row r="36" spans="1:12" ht="12" customHeight="1" x14ac:dyDescent="0.25">
      <c r="A36" s="181">
        <v>1</v>
      </c>
      <c r="E36" s="343" t="s">
        <v>1303</v>
      </c>
      <c r="F36" s="32">
        <v>0</v>
      </c>
      <c r="G36" s="33">
        <v>0</v>
      </c>
    </row>
    <row r="37" spans="1:12" ht="12" customHeight="1" x14ac:dyDescent="0.25">
      <c r="A37" s="181">
        <v>1</v>
      </c>
      <c r="E37" s="343" t="s">
        <v>1304</v>
      </c>
      <c r="F37" s="32">
        <v>0</v>
      </c>
      <c r="G37" s="33">
        <v>0</v>
      </c>
    </row>
    <row r="38" spans="1:12" ht="12" customHeight="1" x14ac:dyDescent="0.25">
      <c r="A38" s="181">
        <v>1</v>
      </c>
      <c r="E38" s="343" t="s">
        <v>1305</v>
      </c>
      <c r="F38" s="32">
        <v>0</v>
      </c>
      <c r="G38" s="33">
        <v>0</v>
      </c>
    </row>
    <row r="39" spans="1:12" ht="12" customHeight="1" x14ac:dyDescent="0.25">
      <c r="A39" s="181">
        <v>1</v>
      </c>
      <c r="E39" s="343" t="s">
        <v>1306</v>
      </c>
      <c r="F39" s="32">
        <v>0</v>
      </c>
      <c r="G39" s="33">
        <v>0</v>
      </c>
    </row>
    <row r="40" spans="1:12" ht="12" customHeight="1" x14ac:dyDescent="0.25">
      <c r="A40" s="181">
        <v>1</v>
      </c>
      <c r="E40" s="176" t="s">
        <v>420</v>
      </c>
      <c r="F40" s="67">
        <f>SUM(F16:F39)</f>
        <v>0</v>
      </c>
      <c r="G40" s="238">
        <f>SUM(G16:G39)</f>
        <v>0</v>
      </c>
    </row>
    <row r="41" spans="1:12" ht="12.75" customHeight="1" x14ac:dyDescent="0.25">
      <c r="A41" s="181">
        <v>1</v>
      </c>
    </row>
    <row r="42" spans="1:12" ht="12" customHeight="1" x14ac:dyDescent="0.25">
      <c r="A42" s="181">
        <v>1</v>
      </c>
      <c r="B42" s="1" t="s">
        <v>250</v>
      </c>
      <c r="C42" s="195">
        <v>161</v>
      </c>
      <c r="D42" s="4"/>
      <c r="E42" s="635" t="str">
        <f ca="1">INDEX(TBLStructure[Full Note Title],MATCH(C42,TBLStructure[Model Reference],0))</f>
        <v>5.5B: Administered - cash flow reconciliation</v>
      </c>
      <c r="F42" s="248"/>
      <c r="G42" s="524"/>
    </row>
    <row r="43" spans="1:12" ht="12.75" customHeight="1" x14ac:dyDescent="0.25">
      <c r="A43" s="181">
        <v>1</v>
      </c>
      <c r="E43" s="272"/>
      <c r="F43" s="450" t="str">
        <f>Contents!F3</f>
        <v>20X2</v>
      </c>
      <c r="G43" s="451" t="str">
        <f>Contents!F4</f>
        <v>20X1</v>
      </c>
    </row>
    <row r="44" spans="1:12" ht="12.75" customHeight="1" thickBot="1" x14ac:dyDescent="0.3">
      <c r="A44" s="181">
        <v>1</v>
      </c>
      <c r="E44" s="423"/>
      <c r="F44" s="424" t="s">
        <v>309</v>
      </c>
      <c r="G44" s="425" t="s">
        <v>309</v>
      </c>
    </row>
    <row r="45" spans="1:12" ht="27" customHeight="1" x14ac:dyDescent="0.25">
      <c r="A45" s="181">
        <v>1</v>
      </c>
      <c r="B45" s="1"/>
      <c r="C45" s="195"/>
      <c r="D45" s="55" t="s">
        <v>799</v>
      </c>
      <c r="E45" s="1057" t="s">
        <v>1281</v>
      </c>
      <c r="F45" s="1057"/>
      <c r="G45" s="1057"/>
    </row>
    <row r="46" spans="1:12" ht="12" customHeight="1" x14ac:dyDescent="0.25">
      <c r="A46" s="181">
        <v>1</v>
      </c>
      <c r="B46" s="1"/>
      <c r="C46" s="195"/>
      <c r="D46" s="4"/>
      <c r="E46" s="287" t="s">
        <v>1282</v>
      </c>
      <c r="F46" s="248"/>
      <c r="G46" s="524"/>
    </row>
    <row r="47" spans="1:12" ht="12" customHeight="1" x14ac:dyDescent="0.25">
      <c r="A47" s="181">
        <v>1</v>
      </c>
      <c r="E47" s="428" t="s">
        <v>1307</v>
      </c>
      <c r="F47" s="91">
        <v>0</v>
      </c>
      <c r="G47" s="92">
        <v>0</v>
      </c>
    </row>
    <row r="48" spans="1:12" ht="12" customHeight="1" x14ac:dyDescent="0.25">
      <c r="A48" s="181">
        <v>1</v>
      </c>
      <c r="D48" s="183"/>
      <c r="E48" s="428" t="s">
        <v>1308</v>
      </c>
      <c r="F48" s="91">
        <v>0</v>
      </c>
      <c r="G48" s="92">
        <v>0</v>
      </c>
    </row>
    <row r="49" spans="1:12" ht="16.2" customHeight="1" x14ac:dyDescent="0.25">
      <c r="A49" s="181">
        <v>1</v>
      </c>
      <c r="E49" s="273" t="s">
        <v>1284</v>
      </c>
      <c r="F49" s="95">
        <f>F47-F48</f>
        <v>0</v>
      </c>
      <c r="G49" s="302">
        <f>G47-G48</f>
        <v>0</v>
      </c>
    </row>
    <row r="50" spans="1:12" ht="12" customHeight="1" x14ac:dyDescent="0.25">
      <c r="A50" s="181">
        <v>1</v>
      </c>
      <c r="E50" s="273"/>
      <c r="F50" s="104"/>
      <c r="G50" s="105"/>
    </row>
    <row r="51" spans="1:12" ht="12" customHeight="1" x14ac:dyDescent="0.25">
      <c r="A51" s="181">
        <v>1</v>
      </c>
      <c r="D51" s="183"/>
      <c r="E51" s="1027" t="s">
        <v>1285</v>
      </c>
      <c r="F51" s="1027"/>
      <c r="G51" s="1027"/>
    </row>
    <row r="52" spans="1:12" ht="12" customHeight="1" x14ac:dyDescent="0.25">
      <c r="A52" s="181">
        <v>1</v>
      </c>
      <c r="E52" s="272"/>
      <c r="F52" s="272"/>
      <c r="G52" s="272"/>
    </row>
    <row r="53" spans="1:12" x14ac:dyDescent="0.25">
      <c r="A53" s="181">
        <v>1</v>
      </c>
      <c r="D53" s="184" t="s">
        <v>1286</v>
      </c>
      <c r="E53" s="1055" t="s">
        <v>1287</v>
      </c>
      <c r="F53" s="1055"/>
      <c r="G53" s="1055"/>
      <c r="H53" s="40"/>
    </row>
    <row r="54" spans="1:12" ht="12" customHeight="1" x14ac:dyDescent="0.25">
      <c r="A54" s="181">
        <v>1</v>
      </c>
      <c r="E54" s="636" t="s">
        <v>1288</v>
      </c>
      <c r="F54" s="91">
        <v>0</v>
      </c>
      <c r="G54" s="92">
        <v>0</v>
      </c>
    </row>
    <row r="55" spans="1:12" ht="12" customHeight="1" x14ac:dyDescent="0.25">
      <c r="A55" s="181">
        <v>1</v>
      </c>
      <c r="E55" s="636" t="s">
        <v>93</v>
      </c>
      <c r="F55" s="91">
        <v>0</v>
      </c>
      <c r="G55" s="92">
        <v>0</v>
      </c>
    </row>
    <row r="56" spans="1:12" ht="12" customHeight="1" x14ac:dyDescent="0.25">
      <c r="A56" s="181">
        <v>1</v>
      </c>
      <c r="E56" s="636" t="s">
        <v>278</v>
      </c>
      <c r="F56" s="91">
        <v>0</v>
      </c>
      <c r="G56" s="92">
        <v>0</v>
      </c>
    </row>
    <row r="57" spans="1:12" ht="12" customHeight="1" x14ac:dyDescent="0.25">
      <c r="A57" s="181">
        <v>1</v>
      </c>
      <c r="E57" s="272"/>
      <c r="F57" s="91"/>
      <c r="G57" s="92"/>
    </row>
    <row r="58" spans="1:12" ht="12" customHeight="1" x14ac:dyDescent="0.25">
      <c r="A58" s="181">
        <v>1</v>
      </c>
      <c r="E58" s="273" t="s">
        <v>1289</v>
      </c>
      <c r="F58" s="91"/>
      <c r="G58" s="92"/>
    </row>
    <row r="59" spans="1:12" ht="12" customHeight="1" x14ac:dyDescent="0.25">
      <c r="A59" s="181">
        <v>1</v>
      </c>
      <c r="E59" s="257" t="s">
        <v>1290</v>
      </c>
      <c r="F59" s="91">
        <v>0</v>
      </c>
      <c r="G59" s="92">
        <v>0</v>
      </c>
    </row>
    <row r="60" spans="1:12" ht="12" customHeight="1" x14ac:dyDescent="0.25">
      <c r="A60" s="181">
        <v>1</v>
      </c>
      <c r="E60" s="257" t="s">
        <v>1291</v>
      </c>
      <c r="F60" s="91">
        <v>0</v>
      </c>
      <c r="G60" s="92">
        <v>0</v>
      </c>
      <c r="L60" s="415"/>
    </row>
    <row r="61" spans="1:12" ht="12" customHeight="1" x14ac:dyDescent="0.25">
      <c r="A61" s="181">
        <v>1</v>
      </c>
      <c r="E61" s="257" t="s">
        <v>1292</v>
      </c>
      <c r="F61" s="91">
        <v>0</v>
      </c>
      <c r="G61" s="92">
        <v>0</v>
      </c>
      <c r="L61" s="416"/>
    </row>
    <row r="62" spans="1:12" ht="12" customHeight="1" x14ac:dyDescent="0.25">
      <c r="A62" s="181">
        <v>1</v>
      </c>
      <c r="E62" s="257" t="s">
        <v>700</v>
      </c>
      <c r="F62" s="91">
        <v>0</v>
      </c>
      <c r="G62" s="92">
        <v>0</v>
      </c>
      <c r="L62" s="416"/>
    </row>
    <row r="63" spans="1:12" ht="12" customHeight="1" x14ac:dyDescent="0.25">
      <c r="A63" s="181">
        <v>1</v>
      </c>
      <c r="E63" s="257" t="s">
        <v>1293</v>
      </c>
      <c r="F63" s="91">
        <v>0</v>
      </c>
      <c r="G63" s="92">
        <v>0</v>
      </c>
    </row>
    <row r="64" spans="1:12" ht="12" customHeight="1" x14ac:dyDescent="0.25">
      <c r="A64" s="181">
        <v>1</v>
      </c>
      <c r="E64" s="257"/>
      <c r="F64" s="91"/>
      <c r="G64" s="92"/>
    </row>
    <row r="65" spans="1:12" ht="12" customHeight="1" x14ac:dyDescent="0.25">
      <c r="A65" s="181">
        <v>1</v>
      </c>
      <c r="E65" s="637" t="s">
        <v>1294</v>
      </c>
      <c r="F65" s="91"/>
      <c r="G65" s="92"/>
    </row>
    <row r="66" spans="1:12" ht="12" customHeight="1" x14ac:dyDescent="0.25">
      <c r="A66" s="181">
        <v>1</v>
      </c>
      <c r="E66" s="273" t="s">
        <v>1295</v>
      </c>
      <c r="F66" s="272"/>
      <c r="G66" s="272"/>
    </row>
    <row r="67" spans="1:12" ht="12" customHeight="1" x14ac:dyDescent="0.25">
      <c r="A67" s="181">
        <v>1</v>
      </c>
      <c r="E67" s="636" t="s">
        <v>1296</v>
      </c>
      <c r="F67" s="91">
        <v>0</v>
      </c>
      <c r="G67" s="92">
        <v>0</v>
      </c>
    </row>
    <row r="68" spans="1:12" ht="12" customHeight="1" x14ac:dyDescent="0.25">
      <c r="A68" s="181">
        <v>1</v>
      </c>
      <c r="E68" s="636" t="s">
        <v>1297</v>
      </c>
      <c r="F68" s="91">
        <v>0</v>
      </c>
      <c r="G68" s="92">
        <v>0</v>
      </c>
    </row>
    <row r="69" spans="1:12" ht="12" customHeight="1" x14ac:dyDescent="0.25">
      <c r="A69" s="181">
        <v>1</v>
      </c>
      <c r="E69" s="636" t="s">
        <v>1298</v>
      </c>
      <c r="F69" s="91">
        <v>0</v>
      </c>
      <c r="G69" s="92">
        <v>0</v>
      </c>
    </row>
    <row r="70" spans="1:12" ht="12" customHeight="1" x14ac:dyDescent="0.25">
      <c r="A70" s="181">
        <v>1</v>
      </c>
      <c r="E70" s="273" t="s">
        <v>1299</v>
      </c>
      <c r="F70" s="91"/>
      <c r="G70" s="92"/>
    </row>
    <row r="71" spans="1:12" ht="12" customHeight="1" x14ac:dyDescent="0.25">
      <c r="A71" s="181">
        <v>1</v>
      </c>
      <c r="E71" s="636" t="s">
        <v>1300</v>
      </c>
      <c r="F71" s="91">
        <v>0</v>
      </c>
      <c r="G71" s="92">
        <v>0</v>
      </c>
    </row>
    <row r="72" spans="1:12" ht="12" customHeight="1" x14ac:dyDescent="0.25">
      <c r="A72" s="181">
        <v>1</v>
      </c>
      <c r="E72" s="636" t="s">
        <v>1301</v>
      </c>
      <c r="F72" s="91">
        <v>0</v>
      </c>
      <c r="G72" s="92">
        <v>0</v>
      </c>
    </row>
    <row r="73" spans="1:12" ht="12" customHeight="1" x14ac:dyDescent="0.25">
      <c r="A73" s="181">
        <v>1</v>
      </c>
      <c r="E73" s="636" t="s">
        <v>1302</v>
      </c>
      <c r="F73" s="91">
        <v>0</v>
      </c>
      <c r="G73" s="92">
        <v>0</v>
      </c>
      <c r="L73" s="415"/>
    </row>
    <row r="74" spans="1:12" ht="12" customHeight="1" x14ac:dyDescent="0.25">
      <c r="A74" s="181">
        <v>1</v>
      </c>
      <c r="E74" s="636" t="s">
        <v>1303</v>
      </c>
      <c r="F74" s="91">
        <v>0</v>
      </c>
      <c r="G74" s="92">
        <v>0</v>
      </c>
    </row>
    <row r="75" spans="1:12" ht="12" customHeight="1" x14ac:dyDescent="0.25">
      <c r="A75" s="181">
        <v>1</v>
      </c>
      <c r="E75" s="636" t="s">
        <v>1304</v>
      </c>
      <c r="F75" s="91">
        <v>0</v>
      </c>
      <c r="G75" s="92">
        <v>0</v>
      </c>
    </row>
    <row r="76" spans="1:12" ht="12" customHeight="1" x14ac:dyDescent="0.25">
      <c r="A76" s="181">
        <v>1</v>
      </c>
      <c r="E76" s="636" t="s">
        <v>1305</v>
      </c>
      <c r="F76" s="91">
        <v>0</v>
      </c>
      <c r="G76" s="92">
        <v>0</v>
      </c>
    </row>
    <row r="77" spans="1:12" ht="12" customHeight="1" x14ac:dyDescent="0.25">
      <c r="A77" s="181">
        <v>1</v>
      </c>
      <c r="E77" s="636" t="s">
        <v>1306</v>
      </c>
      <c r="F77" s="91">
        <v>0</v>
      </c>
      <c r="G77" s="92">
        <v>0</v>
      </c>
    </row>
    <row r="78" spans="1:12" ht="12" customHeight="1" x14ac:dyDescent="0.25">
      <c r="A78" s="181">
        <v>1</v>
      </c>
      <c r="E78" s="273" t="s">
        <v>420</v>
      </c>
      <c r="F78" s="95">
        <f>SUM(F54:F77)</f>
        <v>0</v>
      </c>
      <c r="G78" s="302">
        <f>SUM(G54:G77)</f>
        <v>0</v>
      </c>
    </row>
    <row r="79" spans="1:12" ht="12.6" customHeight="1" x14ac:dyDescent="0.25">
      <c r="E79" s="176"/>
      <c r="F79" s="28"/>
      <c r="G79" s="29"/>
    </row>
    <row r="80" spans="1:12" ht="79.95" customHeight="1" x14ac:dyDescent="0.25"/>
    <row r="81" ht="12.75" customHeight="1" x14ac:dyDescent="0.25"/>
    <row r="82" ht="12.75" customHeight="1" x14ac:dyDescent="0.25"/>
    <row r="83" ht="12"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120" ht="12" customHeight="1" x14ac:dyDescent="0.25"/>
    <row r="121" ht="12.75" customHeight="1" x14ac:dyDescent="0.25"/>
  </sheetData>
  <mergeCells count="7">
    <mergeCell ref="B1:C1"/>
    <mergeCell ref="E13:G13"/>
    <mergeCell ref="E15:G15"/>
    <mergeCell ref="E51:G51"/>
    <mergeCell ref="E53:G53"/>
    <mergeCell ref="E7:G7"/>
    <mergeCell ref="E45:G45"/>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1" min="4" max="6" man="1"/>
  </rowBreaks>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D07B-4FBD-4C6A-B4DF-63ECF8D9BB0E}">
  <sheetPr codeName="Sheet5"/>
  <dimension ref="A1:G61"/>
  <sheetViews>
    <sheetView showGridLines="0" tabSelected="1" view="pageBreakPreview" topLeftCell="C6" zoomScale="130" zoomScaleNormal="100" zoomScaleSheetLayoutView="130" workbookViewId="0">
      <selection activeCell="G209" sqref="G209"/>
    </sheetView>
  </sheetViews>
  <sheetFormatPr defaultColWidth="9.33203125" defaultRowHeight="13.8" x14ac:dyDescent="0.25"/>
  <cols>
    <col min="1" max="1" width="10" style="1" hidden="1" customWidth="1"/>
    <col min="2" max="2" width="16.33203125" style="1" hidden="1" customWidth="1"/>
    <col min="3" max="3" width="2.6640625" style="4" customWidth="1"/>
    <col min="4" max="4" width="7.6640625" style="4" customWidth="1"/>
    <col min="5" max="5" width="50.6640625" style="4" customWidth="1"/>
    <col min="6" max="6" width="33.6640625" style="4" customWidth="1"/>
    <col min="7" max="16384" width="9.33203125" style="1"/>
  </cols>
  <sheetData>
    <row r="1" spans="1:7" x14ac:dyDescent="0.25">
      <c r="D1" s="3"/>
      <c r="E1" s="3"/>
      <c r="F1" s="3"/>
      <c r="G1" s="3"/>
    </row>
    <row r="2" spans="1:7" ht="16.95" customHeight="1" x14ac:dyDescent="0.25">
      <c r="A2" s="1" t="s">
        <v>21</v>
      </c>
      <c r="B2" s="1" t="s">
        <v>22</v>
      </c>
      <c r="D2" s="910"/>
      <c r="E2" s="910"/>
      <c r="F2" s="910"/>
      <c r="G2" s="3"/>
    </row>
    <row r="3" spans="1:7" ht="16.95" customHeight="1" x14ac:dyDescent="0.25">
      <c r="D3" s="919" t="s">
        <v>23</v>
      </c>
      <c r="E3" s="920"/>
      <c r="F3" s="874" t="s">
        <v>24</v>
      </c>
      <c r="G3" s="3"/>
    </row>
    <row r="4" spans="1:7" ht="16.95" customHeight="1" x14ac:dyDescent="0.25">
      <c r="D4" s="921" t="s">
        <v>25</v>
      </c>
      <c r="E4" s="922"/>
      <c r="F4" s="886" t="s">
        <v>26</v>
      </c>
      <c r="G4" s="3"/>
    </row>
    <row r="5" spans="1:7" x14ac:dyDescent="0.25">
      <c r="D5" s="190" t="s">
        <v>27</v>
      </c>
      <c r="E5" s="911"/>
      <c r="F5" s="911"/>
    </row>
    <row r="6" spans="1:7" ht="6.6" customHeight="1" x14ac:dyDescent="0.25"/>
    <row r="7" spans="1:7" ht="12.6" customHeight="1" x14ac:dyDescent="0.25">
      <c r="D7" s="190" t="s">
        <v>28</v>
      </c>
      <c r="E7" s="190"/>
      <c r="F7" s="190"/>
    </row>
    <row r="8" spans="1:7" ht="12.6" customHeight="1" x14ac:dyDescent="0.25">
      <c r="A8" s="1">
        <v>1</v>
      </c>
      <c r="B8" s="1" t="b">
        <f>INDEX(TBLStructure[Use Note],MATCH(A8,TBLStructure[Model Reference],0))</f>
        <v>1</v>
      </c>
      <c r="E8" s="891" t="str">
        <f>INDEX(TBLStructure[Sub-category],MATCH(A8,TBLStructure[Model Reference],0))</f>
        <v>Statement of Comprehensive Income</v>
      </c>
    </row>
    <row r="9" spans="1:7" ht="12.6" customHeight="1" x14ac:dyDescent="0.25">
      <c r="A9" s="1">
        <v>2</v>
      </c>
      <c r="B9" s="1" t="b">
        <f>INDEX(TBLStructure[Use Note],MATCH(A9,TBLStructure[Model Reference],0))</f>
        <v>1</v>
      </c>
      <c r="E9" s="891" t="str">
        <f>INDEX(TBLStructure[Sub-category],MATCH(A9,TBLStructure[Model Reference],0))</f>
        <v>Statement of Financial Position</v>
      </c>
    </row>
    <row r="10" spans="1:7" ht="12.6" customHeight="1" x14ac:dyDescent="0.25">
      <c r="A10" s="1">
        <v>3</v>
      </c>
      <c r="B10" s="1" t="b">
        <f>INDEX(TBLStructure[Use Note],MATCH(A10,TBLStructure[Model Reference],0))</f>
        <v>1</v>
      </c>
      <c r="E10" s="891" t="str">
        <f>INDEX(TBLStructure[Sub-category],MATCH(A10,TBLStructure[Model Reference],0))</f>
        <v>Statement of Changes in Equity</v>
      </c>
    </row>
    <row r="11" spans="1:7" ht="12.6" customHeight="1" x14ac:dyDescent="0.25">
      <c r="A11" s="1">
        <v>4</v>
      </c>
      <c r="B11" s="1" t="b">
        <f>INDEX(TBLStructure[Use Note],MATCH(A11,TBLStructure[Model Reference],0))</f>
        <v>1</v>
      </c>
      <c r="E11" s="891" t="str">
        <f>INDEX(TBLStructure[Sub-category],MATCH(A11,TBLStructure[Model Reference],0))</f>
        <v>Cash Flow Statement</v>
      </c>
    </row>
    <row r="12" spans="1:7" ht="12.6" customHeight="1" x14ac:dyDescent="0.25">
      <c r="A12" s="1">
        <v>5</v>
      </c>
      <c r="B12" s="1" t="b">
        <f>INDEX(TBLStructure[Use Note],MATCH(A12,TBLStructure[Model Reference],0))</f>
        <v>1</v>
      </c>
      <c r="E12" s="891" t="str">
        <f>INDEX(TBLStructure[Sub-category],MATCH(A12,TBLStructure[Model Reference],0))</f>
        <v>Administered Schedule of Comprehensive Income</v>
      </c>
    </row>
    <row r="13" spans="1:7" ht="12.6" customHeight="1" x14ac:dyDescent="0.25">
      <c r="A13" s="1">
        <v>6</v>
      </c>
      <c r="B13" s="1" t="b">
        <f>INDEX(TBLStructure[Use Note],MATCH(A13,TBLStructure[Model Reference],0))</f>
        <v>1</v>
      </c>
      <c r="E13" s="891" t="str">
        <f>INDEX(TBLStructure[Sub-category],MATCH(A13,TBLStructure[Model Reference],0))</f>
        <v>Administered Schedule of Assets and Liabilities</v>
      </c>
    </row>
    <row r="14" spans="1:7" ht="12.6" customHeight="1" x14ac:dyDescent="0.25">
      <c r="A14" s="1">
        <v>7</v>
      </c>
      <c r="B14" s="1" t="b">
        <f>INDEX(TBLStructure[Use Note],MATCH(A14,TBLStructure[Model Reference],0))</f>
        <v>1</v>
      </c>
      <c r="E14" s="891" t="str">
        <f>INDEX(TBLStructure[Sub-category],MATCH(A14,TBLStructure[Model Reference],0))</f>
        <v>Administered Reconciliation Schedule</v>
      </c>
    </row>
    <row r="15" spans="1:7" ht="12.6" customHeight="1" x14ac:dyDescent="0.25">
      <c r="A15" s="1">
        <v>8</v>
      </c>
      <c r="B15" s="1" t="b">
        <f>INDEX(TBLStructure[Use Note],MATCH(A15,TBLStructure[Model Reference],0))</f>
        <v>1</v>
      </c>
      <c r="E15" s="891" t="str">
        <f>INDEX(TBLStructure[Sub-category],MATCH(A15,TBLStructure[Model Reference],0))</f>
        <v>Administered Cash Flow Statement</v>
      </c>
    </row>
    <row r="16" spans="1:7" ht="6.6" customHeight="1" x14ac:dyDescent="0.25">
      <c r="E16" s="376"/>
    </row>
    <row r="17" spans="1:6" ht="12.6" customHeight="1" x14ac:dyDescent="0.25">
      <c r="D17" s="190" t="s">
        <v>29</v>
      </c>
      <c r="E17" s="190"/>
      <c r="F17" s="190"/>
    </row>
    <row r="18" spans="1:6" ht="6.6" customHeight="1" x14ac:dyDescent="0.25">
      <c r="D18" s="892"/>
      <c r="E18" s="376"/>
    </row>
    <row r="19" spans="1:6" ht="12.6" customHeight="1" x14ac:dyDescent="0.25">
      <c r="D19" s="190" t="s">
        <v>30</v>
      </c>
      <c r="E19" s="190"/>
      <c r="F19" s="190"/>
    </row>
    <row r="20" spans="1:6" ht="12.6" customHeight="1" x14ac:dyDescent="0.25">
      <c r="B20" s="1" t="b">
        <f ca="1">COUNTIF(B21:B26,TRUE)&gt;0</f>
        <v>1</v>
      </c>
      <c r="D20" s="893" t="str">
        <f ca="1">INDEX(TBLStructure[Number],MATCH(A21,TBLStructure[Model Reference],0))&amp;". "&amp;INDEX(TBLStructure[Section],MATCH(A21,TBLStructure[Model Reference],0))</f>
        <v>1. Departmental Financial Performance</v>
      </c>
      <c r="E20" s="894"/>
      <c r="F20" s="894"/>
    </row>
    <row r="21" spans="1:6" ht="12.6" customHeight="1" x14ac:dyDescent="0.25">
      <c r="A21" s="1">
        <v>9</v>
      </c>
      <c r="B21" s="1" t="b">
        <f ca="1">(COUNTIF(TBLStructure[Sub-category],INDEX(TBLStructure[Sub-category],MATCH(A21,TBLStructure[Model Reference],0)))-COUNTIFS(TBLStructure[Sub-category],INDEX(TBLStructure[Sub-category],MATCH(A21,TBLStructure[Model Reference],0)),TBLStructure[Full Note Ref],"*Hidden"))&gt;0</f>
        <v>1</v>
      </c>
      <c r="E21" s="891" t="str">
        <f ca="1">INDEX(TBLStructure[Number],MATCH(A21,TBLStructure[Model Reference],0))&amp;"."&amp;INDEX(TBLStructure[Sub Number],MATCH(A21,TBLStructure[Model Reference],0))&amp;" "&amp;INDEX(TBLStructure[Sub-category],MATCH(A21,TBLStructure[Model Reference],0))</f>
        <v>1.1 Expenses</v>
      </c>
    </row>
    <row r="22" spans="1:6" ht="12.6" customHeight="1" x14ac:dyDescent="0.25">
      <c r="A22" s="1">
        <v>17</v>
      </c>
      <c r="B22" s="1" t="b">
        <f ca="1">(COUNTIF(TBLStructure[Sub-category],INDEX(TBLStructure[Sub-category],MATCH(A22,TBLStructure[Model Reference],0)))-COUNTIFS(TBLStructure[Sub-category],INDEX(TBLStructure[Sub-category],MATCH(A22,TBLStructure[Model Reference],0)),TBLStructure[Full Note Ref],"*Hidden"))&gt;0</f>
        <v>1</v>
      </c>
      <c r="E22" s="895" t="str">
        <f ca="1">INDEX(TBLStructure[Number],MATCH(A22,TBLStructure[Model Reference],0))&amp;"."&amp;INDEX(TBLStructure[Sub Number],MATCH(A22,TBLStructure[Model Reference],0))&amp;" "&amp;INDEX(TBLStructure[Sub-category],MATCH(A22,TBLStructure[Model Reference],0))</f>
        <v>1.2 Own-Source Revenue and Gains</v>
      </c>
    </row>
    <row r="23" spans="1:6" ht="12.6" customHeight="1" x14ac:dyDescent="0.25">
      <c r="A23" s="1">
        <v>28</v>
      </c>
      <c r="B23" s="1" t="b">
        <f ca="1">(COUNTIF(TBLStructure[Sub-category],INDEX(TBLStructure[Sub-category],MATCH(A23,TBLStructure[Model Reference],0)))-COUNTIFS(TBLStructure[Sub-category],INDEX(TBLStructure[Sub-category],MATCH(A23,TBLStructure[Model Reference],0)),TBLStructure[Full Note Ref],"*Hidden"))&gt;0</f>
        <v>1</v>
      </c>
      <c r="E23" s="895" t="str">
        <f ca="1">INDEX(TBLStructure[Number],MATCH(A23,TBLStructure[Model Reference],0))&amp;"."&amp;INDEX(TBLStructure[Sub Number],MATCH(A23,TBLStructure[Model Reference],0))&amp;" "&amp;INDEX(TBLStructure[Sub-category],MATCH(A23,TBLStructure[Model Reference],0))</f>
        <v>1.3 Other Comprehensive Income</v>
      </c>
    </row>
    <row r="24" spans="1:6" ht="12.6" customHeight="1" x14ac:dyDescent="0.25">
      <c r="B24" s="1" t="b">
        <f ca="1">COUNTIF(B26:B30,TRUE)&gt;0</f>
        <v>1</v>
      </c>
      <c r="D24" s="896" t="str">
        <f ca="1">INDEX(TBLStructure[Number],MATCH(A26,TBLStructure[Model Reference],0))&amp;". "&amp;INDEX(TBLStructure[Section],MATCH(A26,TBLStructure[Model Reference],0))</f>
        <v>2. Income and Expenses Administered on Behalf of Government</v>
      </c>
      <c r="E24" s="1"/>
      <c r="F24" s="1"/>
    </row>
    <row r="25" spans="1:6" ht="12.6" customHeight="1" x14ac:dyDescent="0.25">
      <c r="A25" s="1">
        <v>30</v>
      </c>
      <c r="B25" s="1" t="b">
        <f ca="1">(COUNTIF(TBLStructure[Sub-category],INDEX(TBLStructure[Sub-category],MATCH(A25,TBLStructure[Model Reference],0)))-COUNTIFS(TBLStructure[Sub-category],INDEX(TBLStructure[Sub-category],MATCH(A25,TBLStructure[Model Reference],0)),TBLStructure[Full Note Ref],"*Hidden"))&gt;0</f>
        <v>1</v>
      </c>
      <c r="E25" s="895" t="str">
        <f ca="1">INDEX(TBLStructure[Number],MATCH(A25,TBLStructure[Model Reference],0))&amp;"."&amp;INDEX(TBLStructure[Sub Number],MATCH(A25,TBLStructure[Model Reference],0))&amp;" "&amp;INDEX(TBLStructure[Sub-category],MATCH(A25,TBLStructure[Model Reference],0))</f>
        <v>2.1 Administered - Expenses</v>
      </c>
    </row>
    <row r="26" spans="1:6" ht="12.6" customHeight="1" x14ac:dyDescent="0.25">
      <c r="A26" s="1">
        <v>41</v>
      </c>
      <c r="B26" s="1" t="b">
        <f ca="1">(COUNTIF(TBLStructure[Sub-category],INDEX(TBLStructure[Sub-category],MATCH(A26,TBLStructure[Model Reference],0)))-COUNTIFS(TBLStructure[Sub-category],INDEX(TBLStructure[Sub-category],MATCH(A26,TBLStructure[Model Reference],0)),TBLStructure[Full Note Ref],"*Hidden"))&gt;0</f>
        <v>1</v>
      </c>
      <c r="E26" s="895" t="str">
        <f ca="1">INDEX(TBLStructure[Number],MATCH(A26,TBLStructure[Model Reference],0))&amp;"."&amp;INDEX(TBLStructure[Sub Number],MATCH(A26,TBLStructure[Model Reference],0))&amp;" "&amp;INDEX(TBLStructure[Sub-category],MATCH(A26,TBLStructure[Model Reference],0))</f>
        <v>2.2 Administered - Income</v>
      </c>
    </row>
    <row r="27" spans="1:6" ht="12.6" customHeight="1" x14ac:dyDescent="0.25">
      <c r="A27" s="1">
        <v>53</v>
      </c>
      <c r="B27" s="1" t="b">
        <f ca="1">(COUNTIF(TBLStructure[Sub-category],INDEX(TBLStructure[Sub-category],MATCH(A27,TBLStructure[Model Reference],0)))-COUNTIFS(TBLStructure[Sub-category],INDEX(TBLStructure[Sub-category],MATCH(A27,TBLStructure[Model Reference],0)),TBLStructure[Full Note Ref],"*Hidden"))&gt;0</f>
        <v>1</v>
      </c>
      <c r="E27" s="895" t="str">
        <f ca="1">INDEX(TBLStructure[Number],MATCH(A27,TBLStructure[Model Reference],0))&amp;"."&amp;INDEX(TBLStructure[Sub Number],MATCH(A27,TBLStructure[Model Reference],0))&amp;" "&amp;INDEX(TBLStructure[Sub-category],MATCH(A27,TBLStructure[Model Reference],0))</f>
        <v>2.3 Administered - Other Comprehensive Income</v>
      </c>
    </row>
    <row r="28" spans="1:6" ht="12.6" customHeight="1" x14ac:dyDescent="0.25">
      <c r="B28" s="1" t="b">
        <f ca="1">COUNTIF(B29:B39,TRUE)&gt;0</f>
        <v>1</v>
      </c>
      <c r="D28" s="896" t="str">
        <f ca="1">INDEX(TBLStructure[Number],MATCH(A29,TBLStructure[Model Reference],0))&amp;". "&amp;INDEX(TBLStructure[Section],MATCH(A29,TBLStructure[Model Reference],0))</f>
        <v>3. Departmental Financial Position</v>
      </c>
    </row>
    <row r="29" spans="1:6" ht="12.6" customHeight="1" x14ac:dyDescent="0.25">
      <c r="A29" s="1">
        <v>55</v>
      </c>
      <c r="B29" s="1" t="b">
        <f ca="1">(COUNTIF(TBLStructure[Sub-category],INDEX(TBLStructure[Sub-category],MATCH(A29,TBLStructure[Model Reference],0)))-COUNTIFS(TBLStructure[Sub-category],INDEX(TBLStructure[Sub-category],MATCH(A29,TBLStructure[Model Reference],0)),TBLStructure[Full Note Ref],"*Hidden"))&gt;0</f>
        <v>1</v>
      </c>
      <c r="E29" s="895" t="str">
        <f ca="1">INDEX(TBLStructure[Number],MATCH(A29,TBLStructure[Model Reference],0))&amp;"."&amp;INDEX(TBLStructure[Sub Number],MATCH(A29,TBLStructure[Model Reference],0))&amp;" "&amp;INDEX(TBLStructure[Sub-category],MATCH(A29,TBLStructure[Model Reference],0))</f>
        <v>3.1 Financial Assets</v>
      </c>
    </row>
    <row r="30" spans="1:6" ht="12.6" customHeight="1" x14ac:dyDescent="0.25">
      <c r="A30" s="1">
        <v>60</v>
      </c>
      <c r="B30" s="1" t="b">
        <f ca="1">(COUNTIF(TBLStructure[Sub-category],INDEX(TBLStructure[Sub-category],MATCH(A30,TBLStructure[Model Reference],0)))-COUNTIFS(TBLStructure[Sub-category],INDEX(TBLStructure[Sub-category],MATCH(A30,TBLStructure[Model Reference],0)),TBLStructure[Full Note Ref],"*Hidden"))&gt;0</f>
        <v>1</v>
      </c>
      <c r="E30" s="895" t="str">
        <f ca="1">INDEX(TBLStructure[Number],MATCH(A30,TBLStructure[Model Reference],0))&amp;"."&amp;INDEX(TBLStructure[Sub Number],MATCH(A30,TBLStructure[Model Reference],0))&amp;" "&amp;INDEX(TBLStructure[Sub-category],MATCH(A30,TBLStructure[Model Reference],0))</f>
        <v>3.2 Non-Financial Assets</v>
      </c>
    </row>
    <row r="31" spans="1:6" ht="12.6" customHeight="1" x14ac:dyDescent="0.25">
      <c r="A31" s="1">
        <v>66</v>
      </c>
      <c r="B31" s="1" t="b">
        <f ca="1">(COUNTIF(TBLStructure[Sub-category],INDEX(TBLStructure[Sub-category],MATCH(A31,TBLStructure[Model Reference],0)))-COUNTIFS(TBLStructure[Sub-category],INDEX(TBLStructure[Sub-category],MATCH(A31,TBLStructure[Model Reference],0)),TBLStructure[Full Note Ref],"*Hidden"))&gt;0</f>
        <v>1</v>
      </c>
      <c r="E31" s="895" t="str">
        <f ca="1">INDEX(TBLStructure[Number],MATCH(A31,TBLStructure[Model Reference],0))&amp;"."&amp;INDEX(TBLStructure[Sub Number],MATCH(A31,TBLStructure[Model Reference],0))&amp;" "&amp;INDEX(TBLStructure[Sub-category],MATCH(A31,TBLStructure[Model Reference],0))</f>
        <v>3.3 Payables</v>
      </c>
    </row>
    <row r="32" spans="1:6" ht="12.6" customHeight="1" x14ac:dyDescent="0.25">
      <c r="A32" s="1">
        <v>72</v>
      </c>
      <c r="B32" s="1" t="b">
        <f ca="1">(COUNTIF(TBLStructure[Sub-category],INDEX(TBLStructure[Sub-category],MATCH(A32,TBLStructure[Model Reference],0)))-COUNTIFS(TBLStructure[Sub-category],INDEX(TBLStructure[Sub-category],MATCH(A32,TBLStructure[Model Reference],0)),TBLStructure[Full Note Ref],"*Hidden"))&gt;0</f>
        <v>1</v>
      </c>
      <c r="E32" s="895" t="str">
        <f ca="1">INDEX(TBLStructure[Number],MATCH(A32,TBLStructure[Model Reference],0))&amp;"."&amp;INDEX(TBLStructure[Sub Number],MATCH(A32,TBLStructure[Model Reference],0))&amp;" "&amp;INDEX(TBLStructure[Sub-category],MATCH(A32,TBLStructure[Model Reference],0))</f>
        <v>3.4 Interest Bearing Liabilities</v>
      </c>
    </row>
    <row r="33" spans="1:6" ht="12.6" customHeight="1" x14ac:dyDescent="0.25">
      <c r="A33" s="1">
        <v>76</v>
      </c>
      <c r="B33" s="1" t="b">
        <f ca="1">(COUNTIF(TBLStructure[Sub-category],INDEX(TBLStructure[Sub-category],MATCH(A33,TBLStructure[Model Reference],0)))-COUNTIFS(TBLStructure[Sub-category],INDEX(TBLStructure[Sub-category],MATCH(A33,TBLStructure[Model Reference],0)),TBLStructure[Full Note Ref],"*Hidden"))&gt;0</f>
        <v>1</v>
      </c>
      <c r="E33" s="895" t="str">
        <f ca="1">INDEX(TBLStructure[Number],MATCH(A33,TBLStructure[Model Reference],0))&amp;"."&amp;INDEX(TBLStructure[Sub Number],MATCH(A33,TBLStructure[Model Reference],0))&amp;" "&amp;INDEX(TBLStructure[Sub-category],MATCH(A33,TBLStructure[Model Reference],0))</f>
        <v>3.5 Other Provisions</v>
      </c>
    </row>
    <row r="34" spans="1:6" ht="12.6" customHeight="1" x14ac:dyDescent="0.25">
      <c r="B34" s="1" t="b">
        <f ca="1">COUNTIF(B35:B39,TRUE)&gt;0</f>
        <v>1</v>
      </c>
      <c r="D34" s="896" t="str">
        <f ca="1">INDEX(TBLStructure[Number],MATCH(A35,TBLStructure[Model Reference],0))&amp;". "&amp;INDEX(TBLStructure[Section],MATCH(A35,TBLStructure[Model Reference],0))</f>
        <v>4. Assets and Liabilities Administered on Behalf of Government</v>
      </c>
      <c r="E34" s="1"/>
      <c r="F34" s="1"/>
    </row>
    <row r="35" spans="1:6" ht="12.6" customHeight="1" x14ac:dyDescent="0.25">
      <c r="A35" s="1">
        <v>78</v>
      </c>
      <c r="B35" s="1" t="b">
        <f ca="1">(COUNTIF(TBLStructure[Sub-category],INDEX(TBLStructure[Sub-category],MATCH(A35,TBLStructure[Model Reference],0)))-COUNTIFS(TBLStructure[Sub-category],INDEX(TBLStructure[Sub-category],MATCH(A35,TBLStructure[Model Reference],0)),TBLStructure[Full Note Ref],"*Hidden"))&gt;0</f>
        <v>1</v>
      </c>
      <c r="E35" s="895" t="str">
        <f ca="1">INDEX(TBLStructure[Number],MATCH(A35,TBLStructure[Model Reference],0))&amp;"."&amp;INDEX(TBLStructure[Sub Number],MATCH(A35,TBLStructure[Model Reference],0))&amp;" "&amp;INDEX(TBLStructure[Sub-category],MATCH(A35,TBLStructure[Model Reference],0))</f>
        <v>4.1 Administered - Financial Assets</v>
      </c>
    </row>
    <row r="36" spans="1:6" ht="12.6" customHeight="1" x14ac:dyDescent="0.25">
      <c r="A36" s="1">
        <v>84</v>
      </c>
      <c r="B36" s="1" t="b">
        <f ca="1">(COUNTIF(TBLStructure[Sub-category],INDEX(TBLStructure[Sub-category],MATCH(A36,TBLStructure[Model Reference],0)))-COUNTIFS(TBLStructure[Sub-category],INDEX(TBLStructure[Sub-category],MATCH(A36,TBLStructure[Model Reference],0)),TBLStructure[Full Note Ref],"*Hidden"))&gt;0</f>
        <v>1</v>
      </c>
      <c r="E36" s="895" t="str">
        <f ca="1">INDEX(TBLStructure[Number],MATCH(A36,TBLStructure[Model Reference],0))&amp;"."&amp;INDEX(TBLStructure[Sub Number],MATCH(A36,TBLStructure[Model Reference],0))&amp;" "&amp;INDEX(TBLStructure[Sub-category],MATCH(A36,TBLStructure[Model Reference],0))</f>
        <v>4.2 Administered - Non-Financial Assets</v>
      </c>
    </row>
    <row r="37" spans="1:6" ht="12.6" customHeight="1" x14ac:dyDescent="0.25">
      <c r="A37" s="1">
        <v>90</v>
      </c>
      <c r="B37" s="1" t="b">
        <f ca="1">(COUNTIF(TBLStructure[Sub-category],INDEX(TBLStructure[Sub-category],MATCH(A37,TBLStructure[Model Reference],0)))-COUNTIFS(TBLStructure[Sub-category],INDEX(TBLStructure[Sub-category],MATCH(A37,TBLStructure[Model Reference],0)),TBLStructure[Full Note Ref],"*Hidden"))&gt;0</f>
        <v>1</v>
      </c>
      <c r="E37" s="895" t="str">
        <f ca="1">INDEX(TBLStructure[Number],MATCH(A37,TBLStructure[Model Reference],0))&amp;"."&amp;INDEX(TBLStructure[Sub Number],MATCH(A37,TBLStructure[Model Reference],0))&amp;" "&amp;INDEX(TBLStructure[Sub-category],MATCH(A37,TBLStructure[Model Reference],0))</f>
        <v>4.3 Administered - Payables</v>
      </c>
    </row>
    <row r="38" spans="1:6" ht="12.6" customHeight="1" x14ac:dyDescent="0.25">
      <c r="A38" s="1">
        <v>95</v>
      </c>
      <c r="B38" s="1" t="b">
        <f ca="1">(COUNTIF(TBLStructure[Sub-category],INDEX(TBLStructure[Sub-category],MATCH(A38,TBLStructure[Model Reference],0)))-COUNTIFS(TBLStructure[Sub-category],INDEX(TBLStructure[Sub-category],MATCH(A38,TBLStructure[Model Reference],0)),TBLStructure[Full Note Ref],"*Hidden"))&gt;0</f>
        <v>1</v>
      </c>
      <c r="E38" s="895" t="str">
        <f ca="1">INDEX(TBLStructure[Number],MATCH(A38,TBLStructure[Model Reference],0))&amp;"."&amp;INDEX(TBLStructure[Sub Number],MATCH(A38,TBLStructure[Model Reference],0))&amp;" "&amp;INDEX(TBLStructure[Sub-category],MATCH(A38,TBLStructure[Model Reference],0))</f>
        <v>4.4 Administered - Interest Bearing Liabilities</v>
      </c>
    </row>
    <row r="39" spans="1:6" ht="12.6" customHeight="1" x14ac:dyDescent="0.25">
      <c r="A39" s="1">
        <v>100</v>
      </c>
      <c r="B39" s="1" t="b">
        <f ca="1">(COUNTIF(TBLStructure[Sub-category],INDEX(TBLStructure[Sub-category],MATCH(A39,TBLStructure[Model Reference],0)))-COUNTIFS(TBLStructure[Sub-category],INDEX(TBLStructure[Sub-category],MATCH(A39,TBLStructure[Model Reference],0)),TBLStructure[Full Note Ref],"*Hidden"))&gt;0</f>
        <v>1</v>
      </c>
      <c r="E39" s="895" t="str">
        <f ca="1">INDEX(TBLStructure[Number],MATCH(A39,TBLStructure[Model Reference],0))&amp;"."&amp;INDEX(TBLStructure[Sub Number],MATCH(A39,TBLStructure[Model Reference],0))&amp;" "&amp;INDEX(TBLStructure[Sub-category],MATCH(A39,TBLStructure[Model Reference],0))</f>
        <v>4.5 Administered - Other Provisions</v>
      </c>
    </row>
    <row r="40" spans="1:6" ht="12.6" customHeight="1" x14ac:dyDescent="0.25">
      <c r="B40" s="1" t="b">
        <f ca="1">COUNTIF(B41:B44,TRUE)&gt;0</f>
        <v>1</v>
      </c>
      <c r="D40" s="896" t="str">
        <f ca="1">INDEX(TBLStructure[Number],MATCH(A41,TBLStructure[Model Reference],0))&amp;". "&amp;INDEX(TBLStructure[Section],MATCH(A41,TBLStructure[Model Reference],0))</f>
        <v>5. Funding</v>
      </c>
    </row>
    <row r="41" spans="1:6" ht="12.6" customHeight="1" x14ac:dyDescent="0.25">
      <c r="A41" s="1">
        <v>103</v>
      </c>
      <c r="B41" s="1" t="b">
        <f ca="1">(COUNTIF(TBLStructure[Sub-category],INDEX(TBLStructure[Sub-category],MATCH(A41,TBLStructure[Model Reference],0)))-COUNTIFS(TBLStructure[Sub-category],INDEX(TBLStructure[Sub-category],MATCH(A41,TBLStructure[Model Reference],0)),TBLStructure[Full Note Ref],"*Hidden"))&gt;0</f>
        <v>1</v>
      </c>
      <c r="E41" s="895" t="str">
        <f ca="1">INDEX(TBLStructure[Number],MATCH(A41,TBLStructure[Model Reference],0))&amp;"."&amp;INDEX(TBLStructure[Sub Number],MATCH(A41,TBLStructure[Model Reference],0))&amp;" "&amp;INDEX(TBLStructure[Sub-category],MATCH(A41,TBLStructure[Model Reference],0))</f>
        <v>5.1 Appropriations</v>
      </c>
    </row>
    <row r="42" spans="1:6" ht="12.6" customHeight="1" x14ac:dyDescent="0.25">
      <c r="A42" s="1">
        <v>107</v>
      </c>
      <c r="B42" s="1" t="b">
        <f ca="1">(COUNTIF(TBLStructure[Sub-category],INDEX(TBLStructure[Sub-category],MATCH(A42,TBLStructure[Model Reference],0)))-COUNTIFS(TBLStructure[Sub-category],INDEX(TBLStructure[Sub-category],MATCH(A42,TBLStructure[Model Reference],0)),TBLStructure[Full Note Ref],"*Hidden"))&gt;0</f>
        <v>1</v>
      </c>
      <c r="E42" s="895" t="str">
        <f ca="1">INDEX(TBLStructure[Number],MATCH(A42,TBLStructure[Model Reference],0))&amp;"."&amp;INDEX(TBLStructure[Sub Number],MATCH(A42,TBLStructure[Model Reference],0))&amp;" "&amp;INDEX(TBLStructure[Sub-category],MATCH(A42,TBLStructure[Model Reference],0))</f>
        <v>5.2 Special Accounts</v>
      </c>
    </row>
    <row r="43" spans="1:6" ht="12.6" customHeight="1" x14ac:dyDescent="0.25">
      <c r="A43" s="1">
        <v>108</v>
      </c>
      <c r="B43" s="1" t="b">
        <f ca="1">(COUNTIF(TBLStructure[Sub-category],INDEX(TBLStructure[Sub-category],MATCH(A43,TBLStructure[Model Reference],0)))-COUNTIFS(TBLStructure[Sub-category],INDEX(TBLStructure[Sub-category],MATCH(A43,TBLStructure[Model Reference],0)),TBLStructure[Full Note Ref],"*Hidden"))&gt;0</f>
        <v>1</v>
      </c>
      <c r="E43" s="895" t="str">
        <f ca="1">INDEX(TBLStructure[Number],MATCH(A43,TBLStructure[Model Reference],0))&amp;"."&amp;INDEX(TBLStructure[Sub Number],MATCH(A43,TBLStructure[Model Reference],0))&amp;" "&amp;INDEX(TBLStructure[Sub-category],MATCH(A43,TBLStructure[Model Reference],0))</f>
        <v>5.3 Regulatory Charging Summary</v>
      </c>
    </row>
    <row r="44" spans="1:6" ht="12.6" customHeight="1" x14ac:dyDescent="0.25">
      <c r="A44" s="1">
        <v>109</v>
      </c>
      <c r="B44" s="1" t="b">
        <f ca="1">(COUNTIF(TBLStructure[Sub-category],INDEX(TBLStructure[Sub-category],MATCH(A44,TBLStructure[Model Reference],0)))-COUNTIFS(TBLStructure[Sub-category],INDEX(TBLStructure[Sub-category],MATCH(A44,TBLStructure[Model Reference],0)),TBLStructure[Full Note Ref],"*Hidden"))&gt;0</f>
        <v>1</v>
      </c>
      <c r="E44" s="895" t="str">
        <f ca="1">INDEX(TBLStructure[Number],MATCH(A44,TBLStructure[Model Reference],0))&amp;"."&amp;INDEX(TBLStructure[Sub Number],MATCH(A44,TBLStructure[Model Reference],0))&amp;" "&amp;INDEX(TBLStructure[Sub-category],MATCH(A44,TBLStructure[Model Reference],0))</f>
        <v>5.4 Net Cash Appropriation Arrangements</v>
      </c>
    </row>
    <row r="45" spans="1:6" ht="12.6" customHeight="1" x14ac:dyDescent="0.25">
      <c r="A45" s="1">
        <v>160</v>
      </c>
      <c r="B45" s="1" t="b">
        <v>1</v>
      </c>
      <c r="E45" s="895" t="str">
        <f ca="1">INDEX(TBLStructure[Number],MATCH(A45,TBLStructure[Model Reference],0))&amp;"."&amp;INDEX(TBLStructure[Sub Number],MATCH(A45,TBLStructure[Model Reference],0))&amp;" "&amp;INDEX(TBLStructure[Sub-category],MATCH(A45,TBLStructure[Model Reference],0))</f>
        <v>5.5 Cash Flow Reconciliation</v>
      </c>
    </row>
    <row r="46" spans="1:6" ht="12.6" customHeight="1" x14ac:dyDescent="0.25">
      <c r="B46" s="1" t="b">
        <f ca="1">COUNTIF(B47:B49,TRUE)&gt;0</f>
        <v>1</v>
      </c>
      <c r="D46" s="896" t="str">
        <f ca="1">INDEX(TBLStructure[Number],MATCH(A47,TBLStructure[Model Reference],0))&amp;". "&amp;INDEX(TBLStructure[Section],MATCH(A47,TBLStructure[Model Reference],0))</f>
        <v>6. People and relationships</v>
      </c>
    </row>
    <row r="47" spans="1:6" ht="12.6" customHeight="1" x14ac:dyDescent="0.25">
      <c r="A47" s="1">
        <v>110</v>
      </c>
      <c r="B47" s="1" t="b">
        <f ca="1">(COUNTIF(TBLStructure[Sub-category],INDEX(TBLStructure[Sub-category],MATCH(A47,TBLStructure[Model Reference],0)))-COUNTIFS(TBLStructure[Sub-category],INDEX(TBLStructure[Sub-category],MATCH(A47,TBLStructure[Model Reference],0)),TBLStructure[Full Note Ref],"*Hidden"))&gt;0</f>
        <v>1</v>
      </c>
      <c r="E47" s="895" t="str">
        <f ca="1">INDEX(TBLStructure[Number],MATCH(A47,TBLStructure[Model Reference],0))&amp;"."&amp;INDEX(TBLStructure[Sub Number],MATCH(A47,TBLStructure[Model Reference],0))&amp;" "&amp;INDEX(TBLStructure[Sub-category],MATCH(A47,TBLStructure[Model Reference],0))</f>
        <v>6.1 Employee Provisions</v>
      </c>
    </row>
    <row r="48" spans="1:6" ht="12.6" customHeight="1" x14ac:dyDescent="0.25">
      <c r="A48" s="1">
        <v>112</v>
      </c>
      <c r="B48" s="1" t="b">
        <f ca="1">(COUNTIF(TBLStructure[Sub-category],INDEX(TBLStructure[Sub-category],MATCH(A48,TBLStructure[Model Reference],0)))-COUNTIFS(TBLStructure[Sub-category],INDEX(TBLStructure[Sub-category],MATCH(A48,TBLStructure[Model Reference],0)),TBLStructure[Full Note Ref],"*Hidden"))&gt;0</f>
        <v>1</v>
      </c>
      <c r="E48" s="895" t="str">
        <f ca="1">INDEX(TBLStructure[Number],MATCH(A48,TBLStructure[Model Reference],0))&amp;"."&amp;INDEX(TBLStructure[Sub Number],MATCH(A48,TBLStructure[Model Reference],0))&amp;" "&amp;INDEX(TBLStructure[Sub-category],MATCH(A48,TBLStructure[Model Reference],0))</f>
        <v>6.2 Key Management Personnel Remuneration</v>
      </c>
    </row>
    <row r="49" spans="1:6" ht="12.6" customHeight="1" x14ac:dyDescent="0.25">
      <c r="A49" s="1">
        <v>113</v>
      </c>
      <c r="B49" s="1" t="b">
        <f ca="1">(COUNTIF(TBLStructure[Sub-category],INDEX(TBLStructure[Sub-category],MATCH(A49,TBLStructure[Model Reference],0)))-COUNTIFS(TBLStructure[Sub-category],INDEX(TBLStructure[Sub-category],MATCH(A49,TBLStructure[Model Reference],0)),TBLStructure[Full Note Ref],"*Hidden"))&gt;0</f>
        <v>1</v>
      </c>
      <c r="E49" s="895" t="str">
        <f ca="1">INDEX(TBLStructure[Number],MATCH(A49,TBLStructure[Model Reference],0))&amp;"."&amp;INDEX(TBLStructure[Sub Number],MATCH(A49,TBLStructure[Model Reference],0))&amp;" "&amp;INDEX(TBLStructure[Sub-category],MATCH(A49,TBLStructure[Model Reference],0))</f>
        <v>6.3 Related Party Disclosures</v>
      </c>
    </row>
    <row r="50" spans="1:6" ht="12.6" customHeight="1" x14ac:dyDescent="0.25">
      <c r="B50" s="1" t="b">
        <f ca="1">COUNTIF(B51:B53,TRUE)&gt;0</f>
        <v>1</v>
      </c>
      <c r="D50" s="896" t="str">
        <f ca="1">INDEX(TBLStructure[Number],MATCH(A51,TBLStructure[Model Reference],0))&amp;". "&amp;INDEX(TBLStructure[Section],MATCH(A51,TBLStructure[Model Reference],0))</f>
        <v>7. Managing uncertainties</v>
      </c>
    </row>
    <row r="51" spans="1:6" ht="12.6" customHeight="1" x14ac:dyDescent="0.25">
      <c r="A51" s="1">
        <v>114</v>
      </c>
      <c r="B51" s="1" t="b">
        <f ca="1">(COUNTIF(TBLStructure[Sub-category],INDEX(TBLStructure[Sub-category],MATCH(A51,TBLStructure[Model Reference],0)))-COUNTIFS(TBLStructure[Sub-category],INDEX(TBLStructure[Sub-category],MATCH(A51,TBLStructure[Model Reference],0)),TBLStructure[Full Note Ref],"*Hidden"))&gt;0</f>
        <v>1</v>
      </c>
      <c r="E51" s="895" t="str">
        <f ca="1">INDEX(TBLStructure[Number],MATCH(A51,TBLStructure[Model Reference],0))&amp;"."&amp;INDEX(TBLStructure[Sub Number],MATCH(A51,TBLStructure[Model Reference],0))&amp;" "&amp;INDEX(TBLStructure[Sub-category],MATCH(A51,TBLStructure[Model Reference],0))</f>
        <v xml:space="preserve">7.1 Contingent Assets and Liabilities </v>
      </c>
    </row>
    <row r="52" spans="1:6" ht="12.6" customHeight="1" x14ac:dyDescent="0.25">
      <c r="A52" s="1">
        <v>116</v>
      </c>
      <c r="B52" s="1" t="b">
        <f ca="1">(COUNTIF(TBLStructure[Sub-category],INDEX(TBLStructure[Sub-category],MATCH(A52,TBLStructure[Model Reference],0)))-COUNTIFS(TBLStructure[Sub-category],INDEX(TBLStructure[Sub-category],MATCH(A52,TBLStructure[Model Reference],0)),TBLStructure[Full Note Ref],"*Hidden"))&gt;0</f>
        <v>1</v>
      </c>
      <c r="E52" s="895" t="str">
        <f ca="1">INDEX(TBLStructure[Number],MATCH(A52,TBLStructure[Model Reference],0))&amp;"."&amp;INDEX(TBLStructure[Sub Number],MATCH(A52,TBLStructure[Model Reference],0))&amp;" "&amp;INDEX(TBLStructure[Sub-category],MATCH(A52,TBLStructure[Model Reference],0))</f>
        <v>7.2 Financial Instruments</v>
      </c>
    </row>
    <row r="53" spans="1:6" ht="12.6" customHeight="1" x14ac:dyDescent="0.25">
      <c r="A53" s="1">
        <v>127</v>
      </c>
      <c r="B53" s="1" t="b">
        <f ca="1">(COUNTIF(TBLStructure[Sub-category],INDEX(TBLStructure[Sub-category],MATCH(A53,TBLStructure[Model Reference],0)))-COUNTIFS(TBLStructure[Sub-category],INDEX(TBLStructure[Sub-category],MATCH(A53,TBLStructure[Model Reference],0)),TBLStructure[Full Note Ref],"*Hidden"))&gt;0</f>
        <v>1</v>
      </c>
      <c r="E53" s="895" t="str">
        <f ca="1">INDEX(TBLStructure[Number],MATCH(A53,TBLStructure[Model Reference],0))&amp;"."&amp;INDEX(TBLStructure[Sub Number],MATCH(A53,TBLStructure[Model Reference],0))&amp;" "&amp;INDEX(TBLStructure[Sub-category],MATCH(A53,TBLStructure[Model Reference],0))</f>
        <v>7.3 Administered - Financial Instruments</v>
      </c>
    </row>
    <row r="54" spans="1:6" ht="12.6" customHeight="1" x14ac:dyDescent="0.25">
      <c r="A54" s="1">
        <v>138</v>
      </c>
      <c r="B54" s="1" t="b">
        <f ca="1">(COUNTIF(TBLStructure[Sub-category],INDEX(TBLStructure[Sub-category],MATCH(A54,TBLStructure[Model Reference],0)))-COUNTIFS(TBLStructure[Sub-category],INDEX(TBLStructure[Sub-category],MATCH(A54,TBLStructure[Model Reference],0)),TBLStructure[Full Note Ref],"*Hidden"))&gt;0</f>
        <v>1</v>
      </c>
      <c r="E54" s="895" t="s">
        <v>31</v>
      </c>
    </row>
    <row r="55" spans="1:6" ht="12.6" customHeight="1" x14ac:dyDescent="0.25">
      <c r="A55" s="1">
        <v>140</v>
      </c>
      <c r="B55" s="1" t="b">
        <f ca="1">(COUNTIF(TBLStructure[Sub-category],INDEX(TBLStructure[Sub-category],MATCH(A55,TBLStructure[Model Reference],0)))-COUNTIFS(TBLStructure[Sub-category],INDEX(TBLStructure[Sub-category],MATCH(A55,TBLStructure[Model Reference],0)),TBLStructure[Full Note Ref],"*Hidden"))&gt;0</f>
        <v>1</v>
      </c>
      <c r="E55" s="895" t="s">
        <v>32</v>
      </c>
    </row>
    <row r="56" spans="1:6" ht="12.6" customHeight="1" x14ac:dyDescent="0.25">
      <c r="B56" s="1" t="b">
        <f ca="1">COUNTIF(B58:B60,TRUE)&gt;0</f>
        <v>1</v>
      </c>
      <c r="D56" s="896" t="str">
        <f ca="1">INDEX(TBLStructure[Number],MATCH(A58,TBLStructure[Model Reference],0))&amp;". "&amp;INDEX(TBLStructure[Section],MATCH(A58,TBLStructure[Model Reference],0))</f>
        <v>8. Other information</v>
      </c>
    </row>
    <row r="57" spans="1:6" ht="12.6" customHeight="1" x14ac:dyDescent="0.25">
      <c r="A57" s="1">
        <v>148</v>
      </c>
      <c r="B57" s="1" t="b">
        <f ca="1">COUNTIF(B59:B61,TRUE)&gt;0</f>
        <v>1</v>
      </c>
      <c r="D57" s="896"/>
      <c r="E57" s="895" t="str">
        <f ca="1">INDEX(TBLStructure[Number],MATCH(A57,TBLStructure[Model Reference],0))&amp;"."&amp;INDEX(TBLStructure[Sub Number],MATCH(A57,TBLStructure[Model Reference],0))&amp;" "&amp;INDEX(TBLStructure[Sub-category],MATCH(A57,TBLStructure[Model Reference],0))</f>
        <v>8.1 Current/Non-Current Distinction for Assets and Liabilities</v>
      </c>
    </row>
    <row r="58" spans="1:6" ht="12.6" customHeight="1" x14ac:dyDescent="0.25">
      <c r="A58" s="1">
        <v>142</v>
      </c>
      <c r="B58" s="1" t="b">
        <f ca="1">(COUNTIF(TBLStructure[Sub-category],INDEX(TBLStructure[Sub-category],MATCH(A58,TBLStructure[Model Reference],0)))-COUNTIFS(TBLStructure[Sub-category],INDEX(TBLStructure[Sub-category],MATCH(A58,TBLStructure[Model Reference],0)),TBLStructure[Full Note Ref],"*Hidden"))&gt;0</f>
        <v>1</v>
      </c>
      <c r="E58" s="895" t="str">
        <f ca="1">INDEX(TBLStructure[Number],MATCH(A58,TBLStructure[Model Reference],0))&amp;"."&amp;INDEX(TBLStructure[Sub Number],MATCH(A58,TBLStructure[Model Reference],0))&amp;" "&amp;INDEX(TBLStructure[Sub-category],MATCH(A58,TBLStructure[Model Reference],0))</f>
        <v>8.2 Assets Held in Trust</v>
      </c>
    </row>
    <row r="59" spans="1:6" ht="12.6" customHeight="1" x14ac:dyDescent="0.25">
      <c r="A59" s="1">
        <v>143</v>
      </c>
      <c r="B59" s="1" t="b">
        <f ca="1">(COUNTIF(TBLStructure[Sub-category],INDEX(TBLStructure[Sub-category],MATCH(A59,TBLStructure[Model Reference],0)))-COUNTIFS(TBLStructure[Sub-category],INDEX(TBLStructure[Sub-category],MATCH(A59,TBLStructure[Model Reference],0)),TBLStructure[Full Note Ref],"*Hidden"))&gt;0</f>
        <v>1</v>
      </c>
      <c r="E59" s="895" t="str">
        <f ca="1">INDEX(TBLStructure[Number],MATCH(A59,TBLStructure[Model Reference],0))&amp;"."&amp;INDEX(TBLStructure[Sub Number],MATCH(A59,TBLStructure[Model Reference],0))&amp;" "&amp;INDEX(TBLStructure[Sub-category],MATCH(A59,TBLStructure[Model Reference],0))</f>
        <v>8.3 Restructuring</v>
      </c>
    </row>
    <row r="60" spans="1:6" ht="12.6" customHeight="1" x14ac:dyDescent="0.25">
      <c r="A60" s="1">
        <v>145</v>
      </c>
      <c r="B60" s="1" t="b">
        <f ca="1">(COUNTIF(TBLStructure[Sub-category],INDEX(TBLStructure[Sub-category],MATCH(A60,TBLStructure[Model Reference],0)))-COUNTIFS(TBLStructure[Sub-category],INDEX(TBLStructure[Sub-category],MATCH(A60,TBLStructure[Model Reference],0)),TBLStructure[Full Note Ref],"*Hidden"))&gt;0</f>
        <v>1</v>
      </c>
      <c r="E60" s="895" t="str">
        <f ca="1">INDEX(TBLStructure[Number],MATCH(A60,TBLStructure[Model Reference],0))&amp;"."&amp;INDEX(TBLStructure[Sub Number],MATCH(A60,TBLStructure[Model Reference],0))&amp;" "&amp;INDEX(TBLStructure[Sub-category],MATCH(A60,TBLStructure[Model Reference],0))</f>
        <v>8.4 Reporting of Outcomes</v>
      </c>
    </row>
    <row r="61" spans="1:6" ht="6.6" customHeight="1" thickBot="1" x14ac:dyDescent="0.3">
      <c r="D61" s="897"/>
      <c r="E61" s="897"/>
      <c r="F61" s="897"/>
    </row>
  </sheetData>
  <mergeCells count="2">
    <mergeCell ref="D3:E3"/>
    <mergeCell ref="D4:E4"/>
  </mergeCells>
  <hyperlinks>
    <hyperlink ref="E8" location="DeptIS!A1" display="DeptIS!A1" xr:uid="{FA62198A-1C38-435F-8268-76DA1606D686}"/>
    <hyperlink ref="E21" location="FPE1.1!A1" display="FPE1.1!A1" xr:uid="{837F68F0-377D-4E35-B99C-823238292A7A}"/>
    <hyperlink ref="E9:E15" location="DeptIS!A1" display="DeptIS!A1" xr:uid="{210FE2C1-BBDC-402A-8C7C-6DA53BC27B2A}"/>
    <hyperlink ref="E29:E39" location="FPE1.1!A1" display="FPE1.1!A1" xr:uid="{86988600-2062-424E-BC28-5242D8F8EB27}"/>
    <hyperlink ref="E41:E44" location="FPE1.1!A1" display="FPE1.1!A1" xr:uid="{4E01E442-33BD-48D8-8A65-61E84CECF08D}"/>
    <hyperlink ref="E47:E49" location="FPE1.1!A1" display="FPE1.1!A1" xr:uid="{D4D4D27F-E1CD-4227-B51B-CD9EB32E7EBB}"/>
    <hyperlink ref="E51:E53" location="FPE1.1!A1" display="FPE1.1!A1" xr:uid="{BECA28FB-98D6-40CA-B88E-70B6CFDA66FB}"/>
    <hyperlink ref="E9" location="DeptBS!A1" display="DeptBS!A1" xr:uid="{5DE37E6B-3FDB-42ED-A3FD-719AC65C5FBE}"/>
    <hyperlink ref="E10" location="DeptCE!A1" display="DeptCE!A1" xr:uid="{ABF237C2-129B-4DA8-A3D7-431413A9801C}"/>
    <hyperlink ref="E11" location="DeptCF!A1" display="DeptCF!A1" xr:uid="{42DD4EAA-1981-463E-B889-112223D722F9}"/>
    <hyperlink ref="E12" location="AdminIS!A1" display="AdminIS!A1" xr:uid="{D8D27961-1FE4-4536-AE22-99CE189274BD}"/>
    <hyperlink ref="E13" location="AdminBS!A1" display="AdminBS!A1" xr:uid="{DA0E29C8-5997-49FE-8691-DC38B2A6A7AD}"/>
    <hyperlink ref="E14" location="AdminCE!A1" display="AdminCE!A1" xr:uid="{C9F08A94-E3B5-4BAC-B5AC-B61F96DBC41C}"/>
    <hyperlink ref="E15" location="AdminCF!A1" display="AdminCF!A1" xr:uid="{70F507A8-3105-4B4B-B3CA-86EAC1C485FF}"/>
    <hyperlink ref="E22" location="FPE1.2!A1" display="FPE1.2!A1" xr:uid="{E757822E-11E6-4F9C-A3CA-B8803744BD43}"/>
    <hyperlink ref="E26" location="FPE2.2!A1" display="FPE2.2!A1" xr:uid="{DD1F4E0B-FF53-4447-8D8C-04A5B518AF58}"/>
    <hyperlink ref="E25" location="FPE2.1!A1" display="FPE2.1!A1" xr:uid="{B83BCB72-774C-4E1F-BE79-BDAD79091B08}"/>
    <hyperlink ref="E29" location="FPO3.1!A1" display="FPO3.1!A1" xr:uid="{D4BA5EF4-119A-4FB2-9A76-6FFE2BBB64A8}"/>
    <hyperlink ref="E30" location="FPOPPE3.2!A1" display="FPOPPE3.2!A1" xr:uid="{5B31CD2B-350C-48BA-AE07-E48F4A3632FF}"/>
    <hyperlink ref="E31" location="FPO3.3!A1" display="FPO3.3!A1" xr:uid="{974380DD-C5EF-4185-BD73-A02CFC33A27D}"/>
    <hyperlink ref="E32" location="FPO3.4!A1" display="FPO3.4!A1" xr:uid="{42204679-18E1-4251-8117-A63C9783B8EA}"/>
    <hyperlink ref="E33" location="FPO3.5!A1" display="FPO3.5!A1" xr:uid="{20B2981E-F25D-4EC5-9398-CE5A45978D59}"/>
    <hyperlink ref="E35" location="FPO4.1!A1" display="FPO4.1!A1" xr:uid="{550F3228-79FD-441B-A2AD-303EDA3BBAB7}"/>
    <hyperlink ref="E36" location="FPOPPE4.2!A1" display="FPOPPE4.2!A1" xr:uid="{C969B1F5-3520-46AA-AD8D-F6F568E59080}"/>
    <hyperlink ref="E37" location="FPO4.3!A1" display="FPO4.3!A1" xr:uid="{69B288D0-A83B-413A-B9AE-845AE16A38BD}"/>
    <hyperlink ref="E38" location="FPO4.4!A1" display="FPO4.4!A1" xr:uid="{CEC60D1A-4D00-4B76-862E-5068DC59D6F2}"/>
    <hyperlink ref="E39" location="FPO4.5!A1" display="FPO4.5!A1" xr:uid="{DFD28C4E-3B13-464E-9AB2-C4917E3A92B9}"/>
    <hyperlink ref="E41" location="F5.1!A1" display="F5.1!A1" xr:uid="{5011F8E8-8CF3-436C-9C48-1A6CE30AACEC}"/>
    <hyperlink ref="E42" location="F5.2!A1" display="F5.2!A1" xr:uid="{4BC60B8C-DA13-4B92-91F0-E9021F4AB1D7}"/>
    <hyperlink ref="E43" location="F5.3!A1" display="F5.3!A1" xr:uid="{E6A714EC-AC4C-48D1-BE22-E8BA04CED980}"/>
    <hyperlink ref="E44" location="F5.4!A1" display="F5.4!A1" xr:uid="{D35D4819-6B7C-4D30-A1DB-0EC8F89435B2}"/>
    <hyperlink ref="E47" location="PR6.1!A1" display="PR6.1!A1" xr:uid="{A3C581CD-18D9-48F1-A59A-93696694AC63}"/>
    <hyperlink ref="E48" location="PR6.2!A1" display="PR6.2!A1" xr:uid="{53BBD645-12A6-4F7D-A41B-3678A1FB76B0}"/>
    <hyperlink ref="E49" location="PR6.3!A1" display="PR6.3!A1" xr:uid="{07E2E837-C37C-4CBC-B5DE-7CA56F81F157}"/>
    <hyperlink ref="E51" location="MU7.1!A1" display="MU7.1!A1" xr:uid="{C6694011-CB5C-4958-BE17-1C12B2B6A1A6}"/>
    <hyperlink ref="E52" location="MU7.2!A1" display="MU7.2!A1" xr:uid="{35E48A0B-29BB-4411-A773-2E0D6BFDB4A5}"/>
    <hyperlink ref="E53" location="MU7.3!A1" display="MU7.3!A1" xr:uid="{610685D7-548D-4F01-B7FF-1D5B49BA1C1C}"/>
    <hyperlink ref="E58" location="OI8.2!A1" display="OI8.2!A1" xr:uid="{ED276E75-8CE7-488C-B100-A9D0901D9DF1}"/>
    <hyperlink ref="E34" location="FPE1.1!A1" display="FPE1.1!A1" xr:uid="{9115C189-B271-41FF-82A8-D9A698531A74}"/>
    <hyperlink ref="E59:E60" r:id="rId1" location="OI8.1!A1" display="OI8.1!A1" xr:uid="{872276BA-6F70-4EA1-B056-DC2E595DEA63}"/>
    <hyperlink ref="E59" location="OI8.3!A1" display="OI8.3!A1" xr:uid="{A6C44CFE-973B-4937-9198-FA35F2F8C083}"/>
    <hyperlink ref="E60" location="OI8.4!A1" display="OI8.4!A1" xr:uid="{EBFE7055-A1D8-44E0-9BB5-72BC28EE827B}"/>
    <hyperlink ref="E23" location="FPE1.3!A1" display="FPE1.3!A1" xr:uid="{2F970E4B-CEED-48FF-B363-1765E694FCF2}"/>
    <hyperlink ref="E27" location="FPE2.3!A1" display="FPE2.3!A1" xr:uid="{826387E7-D23D-4909-8BD4-75B7BE00855D}"/>
    <hyperlink ref="E54" location="MU7.4!A1" display="MU7.4!A1" xr:uid="{6B0E094B-CAA6-4E33-BBE2-444D9BFC02D1}"/>
    <hyperlink ref="E55" location="MU7.5!A1" display="MU7.5!A1" xr:uid="{3D89533E-2C68-48FC-913E-905CDED3CE60}"/>
    <hyperlink ref="E45" location="F5.5!A1" display="F5.5!A1" xr:uid="{4E6E59B2-3BA8-4939-AC74-776A73C35653}"/>
    <hyperlink ref="E57" location="OI8.1!A1" display="OI8.1!A1" xr:uid="{DB250423-AF20-4FCB-946C-45926C1EFE1C}"/>
    <hyperlink ref="D5" location="Certification!A1" display="Certification" xr:uid="{72BD5431-383F-46B5-A0F5-AD2B6DC820AB}"/>
    <hyperlink ref="D17" location="Overview!A1" display="Overview" xr:uid="{9BF5A18E-A9FF-4B01-B57E-9085B3BD5CEF}"/>
  </hyperlinks>
  <printOptions horizontalCentered="1"/>
  <pageMargins left="0.23622047244094491" right="0.23622047244094491" top="0.74803149606299213" bottom="0.74803149606299213" header="0.31496062992125984" footer="0.31496062992125984"/>
  <pageSetup paperSize="9" orientation="portrait"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DAF7-7066-448E-B78D-E7E8283D5D97}">
  <sheetPr codeName="Sheet47">
    <tabColor rgb="FFFFC000"/>
  </sheetPr>
  <dimension ref="A1:K232"/>
  <sheetViews>
    <sheetView showGridLines="0" tabSelected="1" view="pageBreakPreview" topLeftCell="D30" zoomScaleNormal="100" zoomScaleSheetLayoutView="100" workbookViewId="0">
      <selection activeCell="G209" sqref="G209"/>
    </sheetView>
  </sheetViews>
  <sheetFormatPr defaultRowHeight="13.2" x14ac:dyDescent="0.25"/>
  <cols>
    <col min="1" max="1" width="8.6640625" style="181" hidden="1" customWidth="1"/>
    <col min="2" max="2" width="4.44140625" style="181" hidden="1" customWidth="1"/>
    <col min="3" max="3" width="2.6640625" style="182" hidden="1" customWidth="1"/>
    <col min="4" max="4" width="14.33203125" style="184" customWidth="1"/>
    <col min="5" max="5" width="56.33203125" style="184" customWidth="1"/>
    <col min="6" max="7" width="10.5546875" style="184" customWidth="1"/>
    <col min="8" max="9669" width="9.109375" style="181"/>
    <col min="9670" max="9670" width="9.33203125" style="181" customWidth="1"/>
    <col min="9671" max="16384" width="9.109375" style="181"/>
  </cols>
  <sheetData>
    <row r="1" spans="1:8" x14ac:dyDescent="0.25">
      <c r="A1" s="181" t="s">
        <v>0</v>
      </c>
      <c r="B1" s="977" t="s">
        <v>249</v>
      </c>
      <c r="C1" s="977"/>
      <c r="E1" s="189"/>
      <c r="F1" s="189"/>
      <c r="G1" s="189"/>
      <c r="H1" s="188"/>
    </row>
    <row r="2" spans="1:8" ht="28.2" customHeight="1" x14ac:dyDescent="0.25">
      <c r="A2" s="181">
        <v>3</v>
      </c>
      <c r="E2" s="189"/>
      <c r="F2" s="189"/>
      <c r="G2" s="189"/>
      <c r="H2" s="188"/>
    </row>
    <row r="3" spans="1:8" ht="15" customHeight="1" x14ac:dyDescent="0.25">
      <c r="A3" s="181">
        <v>3</v>
      </c>
      <c r="B3" s="181" t="s">
        <v>560</v>
      </c>
      <c r="C3" s="182">
        <v>110</v>
      </c>
      <c r="E3" s="190" t="str">
        <f ca="1">INDEX(TBLStructure[Number],MATCH(C3,TBLStructure[Model Reference],0))&amp;"."&amp;INDEX(TBLStructure[Sub Number],MATCH(C3,TBLStructure[Model Reference],0))&amp;" "&amp;INDEX(TBLStructure[Sub-category],MATCH(C3,TBLStructure[Model Reference],0))</f>
        <v>6.1 Employee Provisions</v>
      </c>
      <c r="F3" s="190"/>
      <c r="G3" s="190"/>
    </row>
    <row r="4" spans="1:8" ht="7.2" customHeight="1" x14ac:dyDescent="0.25">
      <c r="A4" s="181">
        <v>3</v>
      </c>
    </row>
    <row r="5" spans="1:8" ht="12.75" customHeight="1" x14ac:dyDescent="0.25">
      <c r="A5" s="181">
        <v>3</v>
      </c>
      <c r="E5" s="177"/>
      <c r="F5" s="310" t="str">
        <f>Contents!F3</f>
        <v>20X2</v>
      </c>
      <c r="G5" s="311" t="str">
        <f>Contents!F4</f>
        <v>20X1</v>
      </c>
    </row>
    <row r="6" spans="1:8" ht="12.75" customHeight="1" thickBot="1" x14ac:dyDescent="0.3">
      <c r="A6" s="181">
        <v>3</v>
      </c>
      <c r="E6" s="192"/>
      <c r="F6" s="193" t="s">
        <v>309</v>
      </c>
      <c r="G6" s="194" t="s">
        <v>309</v>
      </c>
    </row>
    <row r="7" spans="1:8" ht="12.75" customHeight="1" x14ac:dyDescent="0.25">
      <c r="A7" s="181">
        <v>3</v>
      </c>
      <c r="E7" s="177"/>
      <c r="F7" s="200"/>
      <c r="G7" s="201"/>
    </row>
    <row r="8" spans="1:8" ht="12.75" customHeight="1" x14ac:dyDescent="0.25">
      <c r="A8" s="181">
        <v>3</v>
      </c>
      <c r="B8" s="1" t="s">
        <v>250</v>
      </c>
      <c r="C8" s="195">
        <v>110</v>
      </c>
      <c r="D8" s="4"/>
      <c r="E8" s="350" t="str">
        <f ca="1">INDEX(TBLStructure[Full Note Title],MATCH(C8,TBLStructure[Model Reference],0))</f>
        <v>6.1A: Employee provisions</v>
      </c>
      <c r="F8" s="200"/>
      <c r="G8" s="201"/>
    </row>
    <row r="9" spans="1:8" ht="12.75" customHeight="1" x14ac:dyDescent="0.25">
      <c r="A9" s="181">
        <v>3</v>
      </c>
      <c r="E9" s="177" t="s">
        <v>1309</v>
      </c>
      <c r="F9" s="28">
        <v>0</v>
      </c>
      <c r="G9" s="29">
        <v>0</v>
      </c>
    </row>
    <row r="10" spans="1:8" ht="12.75" customHeight="1" x14ac:dyDescent="0.25">
      <c r="A10" s="181">
        <v>3</v>
      </c>
      <c r="E10" s="177" t="s">
        <v>736</v>
      </c>
      <c r="F10" s="28">
        <v>0</v>
      </c>
      <c r="G10" s="29">
        <v>0</v>
      </c>
    </row>
    <row r="11" spans="1:8" ht="12.75" customHeight="1" x14ac:dyDescent="0.25">
      <c r="A11" s="181">
        <v>3</v>
      </c>
      <c r="E11" s="177" t="s">
        <v>408</v>
      </c>
      <c r="F11" s="28">
        <v>0</v>
      </c>
      <c r="G11" s="29">
        <v>0</v>
      </c>
    </row>
    <row r="12" spans="1:8" x14ac:dyDescent="0.25">
      <c r="A12" s="181">
        <v>3</v>
      </c>
      <c r="E12" s="314" t="s">
        <v>1310</v>
      </c>
      <c r="F12" s="35">
        <f>SUM(F8:F11)</f>
        <v>0</v>
      </c>
      <c r="G12" s="36">
        <f>SUM(G8:G11)</f>
        <v>0</v>
      </c>
    </row>
    <row r="13" spans="1:8" ht="6" customHeight="1" x14ac:dyDescent="0.25">
      <c r="A13" s="181">
        <v>3</v>
      </c>
      <c r="E13" s="314"/>
      <c r="F13" s="39"/>
      <c r="G13" s="40"/>
    </row>
    <row r="14" spans="1:8" ht="12" customHeight="1" x14ac:dyDescent="0.25">
      <c r="A14" s="181">
        <v>1</v>
      </c>
      <c r="E14" s="176" t="s">
        <v>1311</v>
      </c>
      <c r="F14" s="28"/>
      <c r="G14" s="29"/>
    </row>
    <row r="15" spans="1:8" ht="12" customHeight="1" x14ac:dyDescent="0.25">
      <c r="A15" s="181">
        <v>1</v>
      </c>
      <c r="E15" s="343" t="s">
        <v>831</v>
      </c>
      <c r="F15" s="28">
        <v>0</v>
      </c>
      <c r="G15" s="29">
        <v>0</v>
      </c>
    </row>
    <row r="16" spans="1:8" ht="12" customHeight="1" x14ac:dyDescent="0.25">
      <c r="A16" s="181">
        <v>1</v>
      </c>
      <c r="E16" s="343" t="s">
        <v>832</v>
      </c>
      <c r="F16" s="28">
        <v>0</v>
      </c>
      <c r="G16" s="29">
        <v>0</v>
      </c>
    </row>
    <row r="17" spans="1:11" ht="12" customHeight="1" x14ac:dyDescent="0.25">
      <c r="A17" s="181">
        <v>1</v>
      </c>
      <c r="E17" s="314" t="s">
        <v>1310</v>
      </c>
      <c r="F17" s="35">
        <f>SUM(F14:F16)</f>
        <v>0</v>
      </c>
      <c r="G17" s="36">
        <f>SUM(G14:G16)</f>
        <v>0</v>
      </c>
    </row>
    <row r="18" spans="1:11" ht="7.95" customHeight="1" x14ac:dyDescent="0.25">
      <c r="A18" s="181">
        <v>1</v>
      </c>
      <c r="E18" s="638"/>
      <c r="F18" s="28"/>
      <c r="G18" s="29"/>
    </row>
    <row r="19" spans="1:11" ht="12.75" customHeight="1" x14ac:dyDescent="0.25">
      <c r="A19" s="181">
        <v>3</v>
      </c>
      <c r="B19" s="181" t="s">
        <v>250</v>
      </c>
      <c r="C19" s="182">
        <v>111</v>
      </c>
      <c r="E19" s="256" t="str">
        <f ca="1">INDEX(TBLStructure[Full Note Title],MATCH(C19,TBLStructure[Model Reference],0))</f>
        <v>6.1B: Administered - employee provisions</v>
      </c>
      <c r="F19" s="524"/>
      <c r="G19" s="495"/>
    </row>
    <row r="20" spans="1:11" ht="12.75" customHeight="1" x14ac:dyDescent="0.25">
      <c r="A20" s="181">
        <v>3</v>
      </c>
      <c r="E20" s="248" t="s">
        <v>1312</v>
      </c>
      <c r="F20" s="91">
        <v>0</v>
      </c>
      <c r="G20" s="92">
        <v>0</v>
      </c>
    </row>
    <row r="21" spans="1:11" ht="12.75" customHeight="1" x14ac:dyDescent="0.25">
      <c r="A21" s="181">
        <v>3</v>
      </c>
      <c r="E21" s="248" t="s">
        <v>736</v>
      </c>
      <c r="F21" s="91">
        <v>0</v>
      </c>
      <c r="G21" s="92">
        <v>0</v>
      </c>
    </row>
    <row r="22" spans="1:11" x14ac:dyDescent="0.25">
      <c r="A22" s="181">
        <v>3</v>
      </c>
      <c r="E22" s="248" t="s">
        <v>408</v>
      </c>
      <c r="F22" s="91">
        <v>0</v>
      </c>
      <c r="G22" s="92">
        <v>0</v>
      </c>
    </row>
    <row r="23" spans="1:11" ht="12.75" customHeight="1" x14ac:dyDescent="0.25">
      <c r="A23" s="181">
        <v>3</v>
      </c>
      <c r="E23" s="247" t="s">
        <v>1310</v>
      </c>
      <c r="F23" s="95">
        <f>SUM(F19:F22)</f>
        <v>0</v>
      </c>
      <c r="G23" s="96">
        <f>SUM(G19:G22)</f>
        <v>0</v>
      </c>
    </row>
    <row r="24" spans="1:11" ht="4.95" customHeight="1" x14ac:dyDescent="0.25">
      <c r="A24" s="181">
        <v>3</v>
      </c>
      <c r="E24" s="247"/>
      <c r="F24" s="104"/>
      <c r="G24" s="105"/>
    </row>
    <row r="25" spans="1:11" ht="12" customHeight="1" x14ac:dyDescent="0.25">
      <c r="A25" s="181">
        <v>1</v>
      </c>
      <c r="E25" s="247" t="s">
        <v>1311</v>
      </c>
      <c r="F25" s="261"/>
      <c r="G25" s="262"/>
      <c r="H25" s="184"/>
      <c r="I25" s="184"/>
      <c r="J25" s="184"/>
      <c r="K25" s="184"/>
    </row>
    <row r="26" spans="1:11" ht="12" customHeight="1" x14ac:dyDescent="0.25">
      <c r="A26" s="181">
        <v>1</v>
      </c>
      <c r="E26" s="248" t="s">
        <v>831</v>
      </c>
      <c r="F26" s="261">
        <v>0</v>
      </c>
      <c r="G26" s="262">
        <v>0</v>
      </c>
      <c r="H26" s="184"/>
      <c r="I26" s="184"/>
      <c r="J26" s="184"/>
      <c r="K26" s="184"/>
    </row>
    <row r="27" spans="1:11" ht="12" customHeight="1" x14ac:dyDescent="0.25">
      <c r="A27" s="181">
        <v>1</v>
      </c>
      <c r="E27" s="248" t="s">
        <v>832</v>
      </c>
      <c r="F27" s="261">
        <v>0</v>
      </c>
      <c r="G27" s="262">
        <v>0</v>
      </c>
      <c r="H27" s="184"/>
      <c r="I27" s="184"/>
      <c r="J27" s="184"/>
      <c r="K27" s="184"/>
    </row>
    <row r="28" spans="1:11" ht="12" customHeight="1" x14ac:dyDescent="0.25">
      <c r="A28" s="181">
        <v>1</v>
      </c>
      <c r="E28" s="247" t="s">
        <v>1310</v>
      </c>
      <c r="F28" s="102">
        <f>SUM(F25:F27)</f>
        <v>0</v>
      </c>
      <c r="G28" s="103">
        <f>SUM(G25:G27)</f>
        <v>0</v>
      </c>
      <c r="H28" s="184"/>
      <c r="I28" s="184"/>
      <c r="J28" s="184"/>
      <c r="K28" s="184"/>
    </row>
    <row r="29" spans="1:11" ht="12.75" customHeight="1" x14ac:dyDescent="0.25">
      <c r="A29" s="181">
        <v>3</v>
      </c>
      <c r="E29" s="638"/>
      <c r="F29" s="28"/>
      <c r="G29" s="29"/>
    </row>
    <row r="30" spans="1:11" ht="12.75" customHeight="1" x14ac:dyDescent="0.25">
      <c r="A30" s="181">
        <v>3</v>
      </c>
      <c r="E30" s="638"/>
      <c r="F30" s="28"/>
      <c r="G30" s="29"/>
    </row>
    <row r="31" spans="1:11" ht="12.75" customHeight="1" x14ac:dyDescent="0.25">
      <c r="A31" s="181">
        <v>3</v>
      </c>
      <c r="E31" s="638"/>
      <c r="F31" s="28"/>
      <c r="G31" s="29"/>
    </row>
    <row r="32" spans="1:11" ht="12.75" customHeight="1" x14ac:dyDescent="0.25">
      <c r="A32" s="181">
        <v>3</v>
      </c>
      <c r="E32" s="638"/>
      <c r="F32" s="28"/>
      <c r="G32" s="29"/>
    </row>
    <row r="33" spans="1:7" ht="12.75" customHeight="1" x14ac:dyDescent="0.25">
      <c r="A33" s="181">
        <v>3</v>
      </c>
      <c r="E33" s="638"/>
      <c r="F33" s="28"/>
      <c r="G33" s="29"/>
    </row>
    <row r="34" spans="1:7" ht="12.75" customHeight="1" x14ac:dyDescent="0.25">
      <c r="A34" s="181">
        <v>3</v>
      </c>
      <c r="E34" s="638"/>
      <c r="F34" s="28"/>
      <c r="G34" s="29"/>
    </row>
    <row r="35" spans="1:7" ht="12.75" customHeight="1" x14ac:dyDescent="0.25">
      <c r="A35" s="181">
        <v>3</v>
      </c>
      <c r="E35" s="638"/>
      <c r="F35" s="28"/>
      <c r="G35" s="29"/>
    </row>
    <row r="36" spans="1:7" ht="12.75" customHeight="1" x14ac:dyDescent="0.25">
      <c r="A36" s="181">
        <v>3</v>
      </c>
      <c r="E36" s="638"/>
      <c r="F36" s="28"/>
      <c r="G36" s="29"/>
    </row>
    <row r="37" spans="1:7" ht="12.75" customHeight="1" x14ac:dyDescent="0.25">
      <c r="A37" s="181">
        <v>3</v>
      </c>
      <c r="E37" s="638"/>
      <c r="F37" s="28"/>
      <c r="G37" s="29"/>
    </row>
    <row r="38" spans="1:7" ht="12.75" customHeight="1" x14ac:dyDescent="0.25">
      <c r="A38" s="181">
        <v>3</v>
      </c>
      <c r="E38" s="638"/>
      <c r="F38" s="28"/>
      <c r="G38" s="29"/>
    </row>
    <row r="39" spans="1:7" ht="12.75" customHeight="1" x14ac:dyDescent="0.25">
      <c r="A39" s="181">
        <v>3</v>
      </c>
      <c r="E39" s="638"/>
      <c r="F39" s="28"/>
      <c r="G39" s="29"/>
    </row>
    <row r="40" spans="1:7" ht="12.75" customHeight="1" x14ac:dyDescent="0.25">
      <c r="A40" s="181">
        <v>3</v>
      </c>
      <c r="E40" s="638"/>
      <c r="F40" s="28"/>
      <c r="G40" s="29"/>
    </row>
    <row r="41" spans="1:7" ht="12.75" customHeight="1" x14ac:dyDescent="0.25">
      <c r="A41" s="181">
        <v>3</v>
      </c>
      <c r="E41" s="638"/>
      <c r="F41" s="28"/>
      <c r="G41" s="29"/>
    </row>
    <row r="42" spans="1:7" ht="12.75" customHeight="1" x14ac:dyDescent="0.25">
      <c r="A42" s="181">
        <v>3</v>
      </c>
      <c r="E42" s="638"/>
      <c r="F42" s="28"/>
      <c r="G42" s="29"/>
    </row>
    <row r="43" spans="1:7" ht="12.75" customHeight="1" x14ac:dyDescent="0.25">
      <c r="A43" s="181">
        <v>3</v>
      </c>
      <c r="E43" s="638"/>
      <c r="F43" s="28"/>
      <c r="G43" s="29"/>
    </row>
    <row r="44" spans="1:7" ht="12.75" customHeight="1" x14ac:dyDescent="0.25">
      <c r="A44" s="181">
        <v>3</v>
      </c>
      <c r="E44" s="638"/>
      <c r="F44" s="28"/>
      <c r="G44" s="29"/>
    </row>
    <row r="45" spans="1:7" ht="12.75" customHeight="1" x14ac:dyDescent="0.25">
      <c r="A45" s="181">
        <v>3</v>
      </c>
      <c r="E45" s="638"/>
      <c r="F45" s="28"/>
      <c r="G45" s="29"/>
    </row>
    <row r="46" spans="1:7" ht="12.75" customHeight="1" x14ac:dyDescent="0.25">
      <c r="A46" s="181">
        <v>3</v>
      </c>
      <c r="D46" s="979" t="s">
        <v>1313</v>
      </c>
      <c r="E46" s="638"/>
      <c r="F46" s="28"/>
      <c r="G46" s="29"/>
    </row>
    <row r="47" spans="1:7" ht="12.75" customHeight="1" x14ac:dyDescent="0.25">
      <c r="A47" s="181">
        <v>3</v>
      </c>
      <c r="D47" s="979"/>
      <c r="E47" s="638"/>
      <c r="F47" s="28"/>
      <c r="G47" s="29"/>
    </row>
    <row r="48" spans="1:7" ht="12.75" customHeight="1" x14ac:dyDescent="0.25">
      <c r="A48" s="181">
        <v>3</v>
      </c>
      <c r="D48" s="183"/>
      <c r="E48" s="638"/>
      <c r="F48" s="28"/>
      <c r="G48" s="29"/>
    </row>
    <row r="49" spans="1:7" ht="12.75" customHeight="1" x14ac:dyDescent="0.25">
      <c r="A49" s="181">
        <v>3</v>
      </c>
      <c r="E49" s="638"/>
      <c r="F49" s="28"/>
      <c r="G49" s="29"/>
    </row>
    <row r="50" spans="1:7" ht="12.75" customHeight="1" x14ac:dyDescent="0.25">
      <c r="A50" s="181">
        <v>3</v>
      </c>
      <c r="D50" s="184" t="s">
        <v>1314</v>
      </c>
      <c r="E50" s="638"/>
      <c r="F50" s="28"/>
      <c r="G50" s="29"/>
    </row>
    <row r="51" spans="1:7" ht="12.75" customHeight="1" x14ac:dyDescent="0.25">
      <c r="A51" s="181">
        <v>3</v>
      </c>
      <c r="D51" s="979"/>
      <c r="E51" s="638"/>
      <c r="F51" s="28"/>
      <c r="G51" s="29"/>
    </row>
    <row r="52" spans="1:7" ht="12.75" customHeight="1" x14ac:dyDescent="0.25">
      <c r="A52" s="181">
        <v>3</v>
      </c>
      <c r="D52" s="979"/>
      <c r="E52" s="638"/>
      <c r="F52" s="28"/>
      <c r="G52" s="29"/>
    </row>
    <row r="53" spans="1:7" ht="29.7" customHeight="1" x14ac:dyDescent="0.25">
      <c r="A53" s="181">
        <v>3</v>
      </c>
      <c r="E53" s="638"/>
      <c r="F53" s="28"/>
      <c r="G53" s="29"/>
    </row>
    <row r="54" spans="1:7" ht="12.75" customHeight="1" x14ac:dyDescent="0.25">
      <c r="A54" s="181">
        <v>3</v>
      </c>
      <c r="E54" s="638"/>
      <c r="F54" s="28"/>
      <c r="G54" s="29"/>
    </row>
    <row r="55" spans="1:7" ht="34.950000000000003" customHeight="1" x14ac:dyDescent="0.25">
      <c r="A55" s="181">
        <v>3</v>
      </c>
      <c r="E55" s="638"/>
      <c r="F55" s="28"/>
      <c r="G55" s="29"/>
    </row>
    <row r="56" spans="1:7" ht="16.2" customHeight="1" x14ac:dyDescent="0.25">
      <c r="E56" s="638"/>
      <c r="F56" s="28"/>
      <c r="G56" s="29"/>
    </row>
    <row r="57" spans="1:7" ht="12.75" customHeight="1" x14ac:dyDescent="0.25">
      <c r="E57" s="638"/>
      <c r="F57" s="28"/>
      <c r="G57" s="29"/>
    </row>
    <row r="58" spans="1:7" ht="12.75" customHeight="1" x14ac:dyDescent="0.25">
      <c r="E58" s="638"/>
      <c r="F58" s="28"/>
      <c r="G58" s="29"/>
    </row>
    <row r="59" spans="1:7" ht="12.75" customHeight="1" x14ac:dyDescent="0.25">
      <c r="E59" s="638"/>
      <c r="F59" s="28"/>
      <c r="G59" s="29"/>
    </row>
    <row r="60" spans="1:7" ht="12.75" customHeight="1" x14ac:dyDescent="0.25">
      <c r="E60" s="638"/>
      <c r="F60" s="28"/>
      <c r="G60" s="29"/>
    </row>
    <row r="61" spans="1:7" ht="12.75" customHeight="1" x14ac:dyDescent="0.25">
      <c r="E61" s="638"/>
      <c r="F61" s="28"/>
      <c r="G61" s="29"/>
    </row>
    <row r="62" spans="1:7" ht="12.75" customHeight="1" x14ac:dyDescent="0.25">
      <c r="E62" s="638"/>
      <c r="F62" s="28"/>
      <c r="G62" s="29"/>
    </row>
    <row r="63" spans="1:7" ht="12.75" customHeight="1" x14ac:dyDescent="0.25">
      <c r="E63" s="638"/>
      <c r="F63" s="28"/>
      <c r="G63" s="29"/>
    </row>
    <row r="64" spans="1:7" ht="30" customHeight="1" x14ac:dyDescent="0.25">
      <c r="E64" s="638"/>
      <c r="F64" s="28"/>
      <c r="G64" s="29"/>
    </row>
    <row r="67" spans="5:7" x14ac:dyDescent="0.25">
      <c r="E67" s="224"/>
      <c r="F67" s="224"/>
      <c r="G67" s="224"/>
    </row>
    <row r="68" spans="5:7" x14ac:dyDescent="0.25">
      <c r="E68" s="224"/>
      <c r="F68" s="224"/>
      <c r="G68" s="224"/>
    </row>
    <row r="69" spans="5:7" x14ac:dyDescent="0.25">
      <c r="E69" s="224"/>
      <c r="F69" s="224"/>
      <c r="G69" s="224"/>
    </row>
    <row r="70" spans="5:7" x14ac:dyDescent="0.25">
      <c r="E70" s="224"/>
      <c r="F70" s="224"/>
      <c r="G70" s="224"/>
    </row>
    <row r="74" spans="5:7" x14ac:dyDescent="0.25">
      <c r="E74" s="224"/>
      <c r="F74" s="224"/>
      <c r="G74" s="224"/>
    </row>
    <row r="75" spans="5:7" x14ac:dyDescent="0.25">
      <c r="E75" s="224"/>
      <c r="F75" s="224"/>
      <c r="G75" s="224"/>
    </row>
    <row r="163" spans="5:7" x14ac:dyDescent="0.25">
      <c r="E163" s="224"/>
      <c r="F163" s="224"/>
      <c r="G163" s="224"/>
    </row>
    <row r="164" spans="5:7" x14ac:dyDescent="0.25">
      <c r="E164" s="224"/>
      <c r="F164" s="224"/>
      <c r="G164" s="224"/>
    </row>
    <row r="214" spans="5:6" ht="27.75" customHeight="1" x14ac:dyDescent="0.25"/>
    <row r="217" spans="5:6" x14ac:dyDescent="0.25">
      <c r="E217" s="224"/>
      <c r="F217" s="224"/>
    </row>
    <row r="218" spans="5:6" x14ac:dyDescent="0.25">
      <c r="E218" s="224"/>
      <c r="F218" s="224"/>
    </row>
    <row r="227" spans="5:6" x14ac:dyDescent="0.25">
      <c r="E227" s="224"/>
      <c r="F227" s="224"/>
    </row>
    <row r="228" spans="5:6" x14ac:dyDescent="0.25">
      <c r="E228" s="224"/>
      <c r="F228" s="224"/>
    </row>
    <row r="229" spans="5:6" x14ac:dyDescent="0.25">
      <c r="E229" s="224"/>
      <c r="F229" s="224"/>
    </row>
    <row r="230" spans="5:6" x14ac:dyDescent="0.25">
      <c r="E230" s="224"/>
      <c r="F230" s="224"/>
    </row>
    <row r="231" spans="5:6" x14ac:dyDescent="0.25">
      <c r="E231" s="224"/>
      <c r="F231" s="224"/>
    </row>
    <row r="232" spans="5:6" x14ac:dyDescent="0.25">
      <c r="E232" s="224"/>
      <c r="F232" s="224"/>
    </row>
  </sheetData>
  <sheetProtection selectLockedCells="1" selectUnlockedCells="1"/>
  <mergeCells count="3">
    <mergeCell ref="B1:C1"/>
    <mergeCell ref="D46:D47"/>
    <mergeCell ref="D51:D5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4A25-4991-491C-A03A-9B0A8770025D}">
  <sheetPr codeName="Sheet51">
    <tabColor rgb="FFFFC000"/>
  </sheetPr>
  <dimension ref="A1:I96"/>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4.5546875" style="181" hidden="1" customWidth="1"/>
    <col min="3" max="3" width="6.33203125" style="181" hidden="1" customWidth="1"/>
    <col min="4" max="4" width="12.33203125" style="184" customWidth="1"/>
    <col min="5" max="5" width="59.6640625" style="184" customWidth="1"/>
    <col min="6" max="7" width="11.33203125" style="184" customWidth="1"/>
    <col min="8" max="9663" width="9.109375" style="181"/>
    <col min="9664" max="9664" width="9.33203125" style="181" customWidth="1"/>
    <col min="9665" max="16384" width="9.109375" style="181"/>
  </cols>
  <sheetData>
    <row r="1" spans="1:9" ht="23.4" x14ac:dyDescent="0.25">
      <c r="A1" s="181" t="s">
        <v>0</v>
      </c>
      <c r="B1" s="977" t="s">
        <v>249</v>
      </c>
      <c r="C1" s="977"/>
      <c r="D1" s="183" t="s">
        <v>1315</v>
      </c>
    </row>
    <row r="2" spans="1:9" ht="15" customHeight="1" x14ac:dyDescent="0.25">
      <c r="A2" s="181">
        <v>3</v>
      </c>
      <c r="B2" s="181" t="s">
        <v>560</v>
      </c>
      <c r="C2" s="181">
        <v>112</v>
      </c>
      <c r="E2" s="190" t="str">
        <f ca="1">INDEX(TBLStructure[Number],MATCH(C2,TBLStructure[Model Reference],0))&amp;"."&amp;INDEX(TBLStructure[Sub Number],MATCH(C2,TBLStructure[Model Reference],0))&amp;" "&amp;INDEX(TBLStructure[Sub-category],MATCH(C2,TBLStructure[Model Reference],0))</f>
        <v>6.2 Key Management Personnel Remuneration</v>
      </c>
      <c r="F2" s="190"/>
      <c r="G2" s="190"/>
    </row>
    <row r="3" spans="1:9" ht="12.75" customHeight="1" x14ac:dyDescent="0.25">
      <c r="A3" s="181">
        <v>3</v>
      </c>
      <c r="E3" s="357"/>
      <c r="F3" s="357"/>
      <c r="G3" s="357"/>
    </row>
    <row r="4" spans="1:9" ht="73.2" customHeight="1" x14ac:dyDescent="0.25">
      <c r="A4" s="181">
        <v>3</v>
      </c>
      <c r="D4" s="217" t="s">
        <v>1316</v>
      </c>
      <c r="E4" s="1058" t="s">
        <v>1317</v>
      </c>
      <c r="F4" s="1058"/>
      <c r="G4" s="1058"/>
      <c r="H4" s="640"/>
      <c r="I4" s="184"/>
    </row>
    <row r="5" spans="1:9" ht="16.95" customHeight="1" x14ac:dyDescent="0.25">
      <c r="D5" s="181"/>
      <c r="E5" s="639"/>
      <c r="F5" s="639"/>
      <c r="G5" s="639"/>
      <c r="H5" s="640"/>
      <c r="I5" s="184"/>
    </row>
    <row r="6" spans="1:9" ht="12.75" customHeight="1" x14ac:dyDescent="0.25">
      <c r="A6" s="181">
        <v>3</v>
      </c>
      <c r="D6" s="4" t="s">
        <v>1318</v>
      </c>
      <c r="E6" s="177"/>
      <c r="F6" s="310" t="str">
        <f>Contents!F3</f>
        <v>20X2</v>
      </c>
      <c r="G6" s="311" t="str">
        <f>Contents!F4</f>
        <v>20X1</v>
      </c>
    </row>
    <row r="7" spans="1:9" s="641" customFormat="1" ht="12.75" customHeight="1" thickBot="1" x14ac:dyDescent="0.3">
      <c r="A7" s="181">
        <v>3</v>
      </c>
      <c r="D7" s="384"/>
      <c r="E7" s="192"/>
      <c r="F7" s="193" t="s">
        <v>309</v>
      </c>
      <c r="G7" s="194" t="s">
        <v>309</v>
      </c>
    </row>
    <row r="8" spans="1:9" ht="12.75" customHeight="1" x14ac:dyDescent="0.25">
      <c r="A8" s="181">
        <v>3</v>
      </c>
      <c r="E8" s="209"/>
      <c r="F8" s="200"/>
      <c r="G8" s="201"/>
    </row>
    <row r="9" spans="1:9" ht="12.75" customHeight="1" x14ac:dyDescent="0.25">
      <c r="A9" s="181">
        <v>3</v>
      </c>
      <c r="E9" s="50" t="s">
        <v>1319</v>
      </c>
      <c r="F9" s="215">
        <v>0</v>
      </c>
      <c r="G9" s="216">
        <v>0</v>
      </c>
    </row>
    <row r="10" spans="1:9" ht="12.75" customHeight="1" x14ac:dyDescent="0.25">
      <c r="A10" s="181">
        <v>3</v>
      </c>
      <c r="E10" s="50" t="s">
        <v>1320</v>
      </c>
      <c r="F10" s="215">
        <v>0</v>
      </c>
      <c r="G10" s="216">
        <v>0</v>
      </c>
    </row>
    <row r="11" spans="1:9" ht="12.75" customHeight="1" x14ac:dyDescent="0.25">
      <c r="A11" s="181">
        <v>3</v>
      </c>
      <c r="E11" s="50" t="s">
        <v>1321</v>
      </c>
      <c r="F11" s="215">
        <v>0</v>
      </c>
      <c r="G11" s="216">
        <v>0</v>
      </c>
    </row>
    <row r="12" spans="1:9" ht="12.75" customHeight="1" x14ac:dyDescent="0.25">
      <c r="A12" s="181">
        <v>3</v>
      </c>
      <c r="E12" s="50" t="s">
        <v>1322</v>
      </c>
      <c r="F12" s="215">
        <v>0</v>
      </c>
      <c r="G12" s="216">
        <v>0</v>
      </c>
    </row>
    <row r="13" spans="1:9" x14ac:dyDescent="0.25">
      <c r="A13" s="181">
        <v>3</v>
      </c>
      <c r="E13" s="208" t="s">
        <v>1323</v>
      </c>
      <c r="F13" s="35">
        <f>SUM(F9:F12)</f>
        <v>0</v>
      </c>
      <c r="G13" s="36">
        <f>SUM(G9:G12)</f>
        <v>0</v>
      </c>
    </row>
    <row r="14" spans="1:9" x14ac:dyDescent="0.25">
      <c r="A14" s="181">
        <v>3</v>
      </c>
      <c r="E14" s="50"/>
    </row>
    <row r="15" spans="1:9" ht="33" customHeight="1" x14ac:dyDescent="0.25">
      <c r="A15" s="181">
        <v>3</v>
      </c>
      <c r="E15" s="928" t="s">
        <v>1324</v>
      </c>
      <c r="F15" s="928"/>
      <c r="G15" s="928"/>
    </row>
    <row r="16" spans="1:9" ht="36.6" customHeight="1" x14ac:dyDescent="0.25">
      <c r="D16" s="184" t="s">
        <v>1325</v>
      </c>
      <c r="E16" s="979" t="s">
        <v>1326</v>
      </c>
      <c r="F16" s="979"/>
      <c r="G16" s="979"/>
      <c r="H16" s="183"/>
    </row>
    <row r="27" spans="6:7" x14ac:dyDescent="0.25">
      <c r="F27" s="224"/>
      <c r="G27" s="224"/>
    </row>
    <row r="28" spans="6:7" x14ac:dyDescent="0.25">
      <c r="F28" s="224"/>
      <c r="G28" s="224"/>
    </row>
    <row r="48" spans="4:4" x14ac:dyDescent="0.25">
      <c r="D48" s="183"/>
    </row>
    <row r="51" spans="4:4" x14ac:dyDescent="0.25">
      <c r="D51" s="183"/>
    </row>
    <row r="81" spans="6:7" x14ac:dyDescent="0.25">
      <c r="F81" s="224"/>
      <c r="G81" s="224"/>
    </row>
    <row r="82" spans="6:7" x14ac:dyDescent="0.25">
      <c r="F82" s="224"/>
      <c r="G82" s="224"/>
    </row>
    <row r="83" spans="6:7" ht="27.75" customHeight="1" x14ac:dyDescent="0.25"/>
    <row r="91" spans="6:7" x14ac:dyDescent="0.25">
      <c r="F91" s="224"/>
      <c r="G91" s="224"/>
    </row>
    <row r="92" spans="6:7" x14ac:dyDescent="0.25">
      <c r="F92" s="224"/>
      <c r="G92" s="224"/>
    </row>
    <row r="93" spans="6:7" x14ac:dyDescent="0.25">
      <c r="F93" s="224"/>
      <c r="G93" s="224"/>
    </row>
    <row r="94" spans="6:7" x14ac:dyDescent="0.25">
      <c r="F94" s="224"/>
      <c r="G94" s="224"/>
    </row>
    <row r="95" spans="6:7" x14ac:dyDescent="0.25">
      <c r="F95" s="224"/>
      <c r="G95" s="224"/>
    </row>
    <row r="96" spans="6:7" x14ac:dyDescent="0.25">
      <c r="F96" s="224"/>
      <c r="G96" s="224"/>
    </row>
  </sheetData>
  <mergeCells count="4">
    <mergeCell ref="B1:C1"/>
    <mergeCell ref="E15:G15"/>
    <mergeCell ref="E4:G4"/>
    <mergeCell ref="E16:G16"/>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460E-BE44-4EE4-B9F9-0608CD773104}">
  <sheetPr codeName="Sheet48">
    <tabColor rgb="FFFFC000"/>
  </sheetPr>
  <dimension ref="A1:I51"/>
  <sheetViews>
    <sheetView showGridLines="0" tabSelected="1" view="pageBreakPreview" topLeftCell="B1" zoomScaleNormal="100" zoomScaleSheetLayoutView="100" workbookViewId="0">
      <selection activeCell="G209" sqref="G209"/>
    </sheetView>
  </sheetViews>
  <sheetFormatPr defaultRowHeight="13.2" x14ac:dyDescent="0.25"/>
  <cols>
    <col min="1" max="1" width="3.6640625" style="181" hidden="1" customWidth="1"/>
    <col min="2" max="2" width="11.33203125" style="181" customWidth="1"/>
    <col min="3" max="3" width="4" style="181" hidden="1" customWidth="1"/>
    <col min="4" max="4" width="2.33203125" style="181" customWidth="1"/>
    <col min="5" max="5" width="24.6640625" style="184" customWidth="1"/>
    <col min="6" max="6" width="23.44140625" style="184" customWidth="1"/>
    <col min="7" max="7" width="14" style="184" customWidth="1"/>
    <col min="8" max="8" width="23.33203125" style="184" customWidth="1"/>
    <col min="9" max="9" width="9.109375" style="184"/>
    <col min="10" max="9664" width="9.109375" style="181"/>
    <col min="9665" max="9665" width="9.33203125" style="181" customWidth="1"/>
    <col min="9666" max="16384" width="9.109375" style="181"/>
  </cols>
  <sheetData>
    <row r="1" spans="1:8" x14ac:dyDescent="0.25">
      <c r="A1" s="181" t="s">
        <v>0</v>
      </c>
      <c r="B1" s="977"/>
      <c r="C1" s="977"/>
    </row>
    <row r="2" spans="1:8" hidden="1" x14ac:dyDescent="0.25">
      <c r="A2" s="181">
        <v>0</v>
      </c>
      <c r="B2" s="181" t="s">
        <v>560</v>
      </c>
      <c r="C2" s="181">
        <v>113</v>
      </c>
      <c r="E2" s="190" t="str">
        <f ca="1">INDEX(TBLStructure[Number],MATCH(C2,TBLStructure[Model Reference],0))&amp;"."&amp;INDEX(TBLStructure[Sub Number],MATCH(C2,TBLStructure[Model Reference],0))&amp;" "&amp;INDEX(TBLStructure[Sub-category],MATCH(C2,TBLStructure[Model Reference],0))</f>
        <v>6.3 Related Party Disclosures</v>
      </c>
      <c r="F2" s="190"/>
      <c r="G2" s="190"/>
      <c r="H2" s="190"/>
    </row>
    <row r="3" spans="1:8" hidden="1" x14ac:dyDescent="0.25">
      <c r="A3" s="181">
        <v>0</v>
      </c>
      <c r="E3" s="639"/>
      <c r="F3" s="639"/>
      <c r="G3" s="639"/>
      <c r="H3" s="639"/>
    </row>
    <row r="4" spans="1:8" hidden="1" x14ac:dyDescent="0.25">
      <c r="A4" s="181">
        <v>0</v>
      </c>
      <c r="E4" s="177"/>
      <c r="F4" s="177"/>
      <c r="G4" s="310">
        <f ca="1">YEAR(TODAY())</f>
        <v>2024</v>
      </c>
      <c r="H4" s="311">
        <f ca="1">YEAR(TODAY()) - 1</f>
        <v>2023</v>
      </c>
    </row>
    <row r="5" spans="1:8" ht="13.8" hidden="1" thickBot="1" x14ac:dyDescent="0.3">
      <c r="A5" s="181">
        <v>0</v>
      </c>
      <c r="E5" s="192"/>
      <c r="F5" s="192"/>
      <c r="G5" s="193" t="s">
        <v>309</v>
      </c>
      <c r="H5" s="194" t="s">
        <v>309</v>
      </c>
    </row>
    <row r="6" spans="1:8" hidden="1" x14ac:dyDescent="0.25">
      <c r="A6" s="181">
        <v>0</v>
      </c>
      <c r="E6" s="177"/>
      <c r="F6" s="177"/>
      <c r="G6" s="200"/>
      <c r="H6" s="201"/>
    </row>
    <row r="7" spans="1:8" hidden="1" x14ac:dyDescent="0.25">
      <c r="A7" s="181">
        <v>0</v>
      </c>
      <c r="E7" s="997" t="s">
        <v>1327</v>
      </c>
      <c r="F7" s="997"/>
      <c r="G7" s="997"/>
      <c r="H7" s="997"/>
    </row>
    <row r="8" spans="1:8" ht="22.8" hidden="1" x14ac:dyDescent="0.25">
      <c r="A8" s="181">
        <v>0</v>
      </c>
      <c r="E8" s="177" t="s">
        <v>1328</v>
      </c>
      <c r="F8" s="177"/>
      <c r="G8" s="215">
        <v>0</v>
      </c>
      <c r="H8" s="234">
        <v>0</v>
      </c>
    </row>
    <row r="9" spans="1:8" hidden="1" x14ac:dyDescent="0.25">
      <c r="A9" s="181">
        <v>0</v>
      </c>
      <c r="E9" s="177" t="s">
        <v>1329</v>
      </c>
      <c r="F9" s="177"/>
      <c r="G9" s="215">
        <v>0</v>
      </c>
      <c r="H9" s="234">
        <v>0</v>
      </c>
    </row>
    <row r="10" spans="1:8" ht="22.8" hidden="1" x14ac:dyDescent="0.25">
      <c r="A10" s="181">
        <v>0</v>
      </c>
      <c r="E10" s="177" t="s">
        <v>1330</v>
      </c>
      <c r="F10" s="177"/>
      <c r="G10" s="215">
        <v>0</v>
      </c>
      <c r="H10" s="234">
        <v>0</v>
      </c>
    </row>
    <row r="11" spans="1:8" ht="22.8" hidden="1" x14ac:dyDescent="0.25">
      <c r="A11" s="181">
        <v>0</v>
      </c>
      <c r="E11" s="177" t="s">
        <v>1331</v>
      </c>
      <c r="F11" s="177"/>
      <c r="G11" s="215">
        <v>0</v>
      </c>
      <c r="H11" s="234">
        <v>0</v>
      </c>
    </row>
    <row r="12" spans="1:8" ht="22.8" hidden="1" x14ac:dyDescent="0.25">
      <c r="A12" s="181">
        <v>0</v>
      </c>
      <c r="E12" s="177" t="s">
        <v>1332</v>
      </c>
      <c r="F12" s="177"/>
      <c r="G12" s="215">
        <v>0</v>
      </c>
      <c r="H12" s="234">
        <v>0</v>
      </c>
    </row>
    <row r="13" spans="1:8" ht="22.8" hidden="1" x14ac:dyDescent="0.25">
      <c r="A13" s="181">
        <v>0</v>
      </c>
      <c r="E13" s="177" t="s">
        <v>1333</v>
      </c>
      <c r="F13" s="177"/>
      <c r="G13" s="215">
        <v>0</v>
      </c>
      <c r="H13" s="234">
        <v>0</v>
      </c>
    </row>
    <row r="14" spans="1:8" ht="12" hidden="1" customHeight="1" x14ac:dyDescent="0.25">
      <c r="A14" s="181">
        <v>0</v>
      </c>
      <c r="E14" s="586" t="s">
        <v>1334</v>
      </c>
      <c r="F14" s="586"/>
      <c r="G14" s="71">
        <v>0</v>
      </c>
      <c r="H14" s="235">
        <v>0</v>
      </c>
    </row>
    <row r="15" spans="1:8" ht="13.2" hidden="1" customHeight="1" x14ac:dyDescent="0.25">
      <c r="A15" s="181">
        <v>0</v>
      </c>
      <c r="E15" s="177"/>
      <c r="F15" s="177"/>
      <c r="G15" s="215"/>
      <c r="H15" s="234"/>
    </row>
    <row r="16" spans="1:8" hidden="1" x14ac:dyDescent="0.25">
      <c r="A16" s="181">
        <v>0</v>
      </c>
      <c r="E16" s="177"/>
      <c r="F16" s="177"/>
      <c r="G16" s="215"/>
      <c r="H16" s="234"/>
    </row>
    <row r="17" spans="1:8" ht="12.75" hidden="1" customHeight="1" x14ac:dyDescent="0.25">
      <c r="A17" s="181">
        <v>0</v>
      </c>
      <c r="E17" s="177"/>
      <c r="F17" s="177"/>
      <c r="G17" s="215"/>
      <c r="H17" s="234"/>
    </row>
    <row r="18" spans="1:8" ht="12.75" hidden="1" customHeight="1" x14ac:dyDescent="0.25">
      <c r="A18" s="181">
        <v>0</v>
      </c>
      <c r="E18" s="177"/>
      <c r="F18" s="177"/>
      <c r="G18" s="215"/>
      <c r="H18" s="234"/>
    </row>
    <row r="19" spans="1:8" ht="12.75" hidden="1" customHeight="1" x14ac:dyDescent="0.25">
      <c r="A19" s="181">
        <v>0</v>
      </c>
      <c r="E19" s="177"/>
      <c r="F19" s="177"/>
      <c r="G19" s="215"/>
      <c r="H19" s="234"/>
    </row>
    <row r="20" spans="1:8" ht="3" hidden="1" customHeight="1" x14ac:dyDescent="0.25">
      <c r="A20" s="181">
        <v>0</v>
      </c>
      <c r="E20" s="177"/>
      <c r="F20" s="177"/>
      <c r="G20" s="215"/>
      <c r="H20" s="234"/>
    </row>
    <row r="21" spans="1:8" ht="9.75" hidden="1" customHeight="1" x14ac:dyDescent="0.25">
      <c r="A21" s="181">
        <v>0</v>
      </c>
      <c r="E21" s="177"/>
      <c r="F21" s="177"/>
      <c r="G21" s="215"/>
      <c r="H21" s="234"/>
    </row>
    <row r="22" spans="1:8" ht="15" hidden="1" customHeight="1" x14ac:dyDescent="0.25">
      <c r="A22" s="181">
        <v>0</v>
      </c>
      <c r="E22" s="357" t="s">
        <v>1335</v>
      </c>
      <c r="F22" s="357"/>
      <c r="G22" s="215"/>
      <c r="H22" s="216"/>
    </row>
    <row r="23" spans="1:8" ht="22.8" hidden="1" x14ac:dyDescent="0.25">
      <c r="A23" s="181">
        <v>0</v>
      </c>
      <c r="E23" s="177" t="s">
        <v>1336</v>
      </c>
      <c r="F23" s="177"/>
      <c r="G23" s="74">
        <v>0</v>
      </c>
      <c r="H23" s="235">
        <v>0</v>
      </c>
    </row>
    <row r="24" spans="1:8" hidden="1" x14ac:dyDescent="0.25">
      <c r="A24" s="181">
        <v>0</v>
      </c>
      <c r="E24" s="642"/>
      <c r="F24" s="642"/>
      <c r="G24" s="642"/>
      <c r="H24" s="642"/>
    </row>
    <row r="25" spans="1:8" hidden="1" x14ac:dyDescent="0.25">
      <c r="A25" s="181">
        <v>0</v>
      </c>
      <c r="E25" s="1058"/>
      <c r="F25" s="1058"/>
      <c r="G25" s="1058"/>
      <c r="H25" s="1058"/>
    </row>
    <row r="26" spans="1:8" hidden="1" x14ac:dyDescent="0.25">
      <c r="A26" s="181">
        <v>0</v>
      </c>
    </row>
    <row r="27" spans="1:8" hidden="1" x14ac:dyDescent="0.25">
      <c r="A27" s="181">
        <v>0</v>
      </c>
    </row>
    <row r="28" spans="1:8" hidden="1" x14ac:dyDescent="0.25">
      <c r="A28" s="181">
        <v>0</v>
      </c>
    </row>
    <row r="29" spans="1:8" hidden="1" x14ac:dyDescent="0.25">
      <c r="A29" s="181">
        <v>0</v>
      </c>
    </row>
    <row r="30" spans="1:8" x14ac:dyDescent="0.25">
      <c r="A30" s="181">
        <v>3</v>
      </c>
      <c r="B30" s="643"/>
      <c r="C30" s="643">
        <v>113</v>
      </c>
      <c r="E30" s="190" t="str">
        <f ca="1">INDEX(TBLStructure[Number],MATCH(C30,TBLStructure[Model Reference],0))&amp;"."&amp;INDEX(TBLStructure[Sub Number],MATCH(C30,TBLStructure[Model Reference],0))&amp;" "&amp;INDEX(TBLStructure[Sub-category],MATCH(C30,TBLStructure[Model Reference],0))</f>
        <v>6.3 Related Party Disclosures</v>
      </c>
      <c r="F30" s="190"/>
      <c r="G30" s="190"/>
      <c r="H30" s="190"/>
    </row>
    <row r="31" spans="1:8" x14ac:dyDescent="0.25">
      <c r="A31" s="181">
        <v>3</v>
      </c>
      <c r="B31" s="1009" t="s">
        <v>1337</v>
      </c>
      <c r="C31" s="1009"/>
      <c r="D31" s="1009"/>
      <c r="E31" s="639"/>
      <c r="F31" s="639"/>
      <c r="G31" s="639"/>
      <c r="H31" s="639"/>
    </row>
    <row r="32" spans="1:8" x14ac:dyDescent="0.25">
      <c r="A32" s="181">
        <v>3</v>
      </c>
      <c r="B32" s="644"/>
      <c r="C32" s="644"/>
      <c r="D32" s="644"/>
      <c r="E32" s="645" t="s">
        <v>1338</v>
      </c>
      <c r="F32" s="646"/>
      <c r="G32" s="647"/>
      <c r="H32" s="647"/>
    </row>
    <row r="33" spans="1:8" ht="36.6" customHeight="1" x14ac:dyDescent="0.25">
      <c r="A33" s="181">
        <v>3</v>
      </c>
      <c r="B33" s="644"/>
      <c r="C33" s="644"/>
      <c r="D33" s="644"/>
      <c r="E33" s="1060" t="s">
        <v>1339</v>
      </c>
      <c r="F33" s="1060"/>
      <c r="G33" s="1060"/>
      <c r="H33" s="1060"/>
    </row>
    <row r="34" spans="1:8" x14ac:dyDescent="0.25">
      <c r="A34" s="181">
        <v>3</v>
      </c>
      <c r="B34" s="644"/>
      <c r="C34" s="644"/>
      <c r="D34" s="644"/>
      <c r="E34" s="648" t="s">
        <v>1340</v>
      </c>
      <c r="F34" s="649"/>
      <c r="G34" s="649"/>
      <c r="H34" s="649"/>
    </row>
    <row r="35" spans="1:8" ht="50.7" customHeight="1" x14ac:dyDescent="0.25">
      <c r="A35" s="181">
        <v>3</v>
      </c>
      <c r="B35" s="644"/>
      <c r="C35" s="644"/>
      <c r="D35" s="644"/>
      <c r="E35" s="1061" t="s">
        <v>1341</v>
      </c>
      <c r="F35" s="1061"/>
      <c r="G35" s="1061"/>
      <c r="H35" s="1061"/>
    </row>
    <row r="36" spans="1:8" ht="18.600000000000001" customHeight="1" x14ac:dyDescent="0.25">
      <c r="A36" s="181">
        <v>3</v>
      </c>
      <c r="B36" s="644"/>
      <c r="C36" s="644"/>
      <c r="D36" s="644"/>
      <c r="E36" s="1061" t="s">
        <v>1342</v>
      </c>
      <c r="F36" s="1061"/>
      <c r="G36" s="1061"/>
      <c r="H36" s="1061"/>
    </row>
    <row r="37" spans="1:8" ht="9.9" customHeight="1" x14ac:dyDescent="0.25">
      <c r="A37" s="181">
        <v>3</v>
      </c>
      <c r="B37" s="644"/>
      <c r="C37" s="644"/>
      <c r="D37" s="644"/>
      <c r="E37" s="1061"/>
      <c r="F37" s="1061"/>
      <c r="G37" s="1061"/>
      <c r="H37" s="1061"/>
    </row>
    <row r="38" spans="1:8" ht="48" customHeight="1" x14ac:dyDescent="0.25">
      <c r="A38" s="181">
        <v>3</v>
      </c>
      <c r="B38" s="644"/>
      <c r="C38" s="644"/>
      <c r="D38" s="644"/>
      <c r="E38" s="933" t="s">
        <v>1343</v>
      </c>
      <c r="F38" s="933"/>
      <c r="G38" s="933"/>
      <c r="H38" s="933"/>
    </row>
    <row r="39" spans="1:8" ht="76.5" customHeight="1" x14ac:dyDescent="0.25">
      <c r="A39" s="181">
        <v>1</v>
      </c>
      <c r="B39" s="1035" t="s">
        <v>1344</v>
      </c>
      <c r="C39" s="1035"/>
      <c r="D39" s="1035"/>
      <c r="E39" s="1061" t="s">
        <v>1345</v>
      </c>
      <c r="F39" s="1061"/>
      <c r="G39" s="1061"/>
      <c r="H39" s="1061"/>
    </row>
    <row r="40" spans="1:8" ht="33" customHeight="1" x14ac:dyDescent="0.25">
      <c r="A40" s="181">
        <v>1</v>
      </c>
      <c r="B40" s="1035" t="s">
        <v>1346</v>
      </c>
      <c r="C40" s="1035"/>
      <c r="D40" s="1035"/>
      <c r="E40" s="1061" t="s">
        <v>1347</v>
      </c>
      <c r="F40" s="1061"/>
      <c r="G40" s="1061"/>
      <c r="H40" s="1061"/>
    </row>
    <row r="41" spans="1:8" x14ac:dyDescent="0.25">
      <c r="A41" s="181">
        <v>3</v>
      </c>
      <c r="B41" s="1035"/>
      <c r="C41" s="1035"/>
      <c r="D41" s="1035"/>
      <c r="E41" s="650" t="s">
        <v>1348</v>
      </c>
      <c r="F41" s="649"/>
      <c r="G41" s="649"/>
      <c r="H41" s="649"/>
    </row>
    <row r="42" spans="1:8" ht="93.75" customHeight="1" x14ac:dyDescent="0.25">
      <c r="A42" s="181">
        <v>3</v>
      </c>
      <c r="B42" s="1035"/>
      <c r="C42" s="1035"/>
      <c r="D42" s="1035"/>
      <c r="E42" s="1061" t="s">
        <v>1349</v>
      </c>
      <c r="F42" s="1061"/>
      <c r="G42" s="1061"/>
      <c r="H42" s="1061"/>
    </row>
    <row r="43" spans="1:8" ht="45.75" customHeight="1" x14ac:dyDescent="0.25">
      <c r="A43" s="181">
        <v>3</v>
      </c>
      <c r="B43" s="644"/>
      <c r="C43" s="644"/>
      <c r="D43" s="644"/>
      <c r="E43" s="1059" t="s">
        <v>1350</v>
      </c>
      <c r="F43" s="1059"/>
      <c r="G43" s="1059"/>
      <c r="H43" s="1059"/>
    </row>
    <row r="48" spans="1:8" x14ac:dyDescent="0.25">
      <c r="D48" s="629"/>
    </row>
    <row r="51" spans="4:4" x14ac:dyDescent="0.25">
      <c r="D51" s="629"/>
    </row>
  </sheetData>
  <mergeCells count="15">
    <mergeCell ref="E43:H43"/>
    <mergeCell ref="B1:C1"/>
    <mergeCell ref="E7:H7"/>
    <mergeCell ref="E25:H25"/>
    <mergeCell ref="E33:H33"/>
    <mergeCell ref="B39:D39"/>
    <mergeCell ref="E42:H42"/>
    <mergeCell ref="E35:H35"/>
    <mergeCell ref="E36:H36"/>
    <mergeCell ref="E37:H37"/>
    <mergeCell ref="E38:H38"/>
    <mergeCell ref="E40:H40"/>
    <mergeCell ref="E39:H39"/>
    <mergeCell ref="B31:D31"/>
    <mergeCell ref="B40:D42"/>
  </mergeCells>
  <printOptions horizontalCentered="1"/>
  <pageMargins left="0.23622047244094491" right="0.23622047244094491" top="0.74803149606299213" bottom="0.74803149606299213" header="0.31496062992125984" footer="0.31496062992125984"/>
  <pageSetup paperSize="9" fitToWidth="0" fitToHeight="0" orientation="portrait" r:id="rId1"/>
  <customProperties>
    <customPr name="_pios_id" r:id="rId2"/>
  </customProperties>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CDA48-6430-46C5-8C0F-601479D904A0}">
  <sheetPr codeName="Sheet31">
    <tabColor theme="0" tint="-0.499984740745262"/>
  </sheetPr>
  <dimension ref="A1:N67"/>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2.6640625" style="181" hidden="1" customWidth="1"/>
    <col min="3" max="3" width="6" style="181" hidden="1" customWidth="1"/>
    <col min="4" max="4" width="13.33203125" style="183" customWidth="1"/>
    <col min="5" max="5" width="21.33203125" style="184" customWidth="1"/>
    <col min="6" max="13" width="8.33203125" style="184" customWidth="1"/>
    <col min="14" max="9671" width="9.109375" style="181"/>
    <col min="9672" max="9672" width="9.33203125" style="181" customWidth="1"/>
    <col min="9673" max="16384" width="9.109375" style="181"/>
  </cols>
  <sheetData>
    <row r="1" spans="1:14" x14ac:dyDescent="0.25">
      <c r="A1" s="181" t="s">
        <v>0</v>
      </c>
      <c r="B1" s="977" t="s">
        <v>249</v>
      </c>
      <c r="C1" s="977"/>
      <c r="D1" s="183" t="s">
        <v>1351</v>
      </c>
      <c r="E1" s="189"/>
      <c r="F1" s="189"/>
      <c r="G1" s="189"/>
      <c r="H1" s="189"/>
      <c r="I1" s="189"/>
      <c r="J1" s="189"/>
      <c r="K1" s="189"/>
      <c r="L1" s="189"/>
      <c r="M1" s="189"/>
      <c r="N1" s="188"/>
    </row>
    <row r="2" spans="1:14" ht="19.5" customHeight="1" x14ac:dyDescent="0.25">
      <c r="A2" s="181">
        <v>3</v>
      </c>
      <c r="E2" s="189"/>
      <c r="F2" s="189"/>
      <c r="G2" s="189"/>
      <c r="H2" s="189"/>
      <c r="I2" s="189"/>
      <c r="J2" s="189"/>
      <c r="K2" s="189"/>
      <c r="L2" s="189"/>
      <c r="M2" s="189"/>
      <c r="N2" s="188"/>
    </row>
    <row r="3" spans="1:14" ht="15" customHeight="1" x14ac:dyDescent="0.25">
      <c r="A3" s="181">
        <v>3</v>
      </c>
      <c r="B3" s="1" t="s">
        <v>250</v>
      </c>
      <c r="C3" s="181">
        <v>114</v>
      </c>
      <c r="E3" s="190" t="str">
        <f ca="1">INDEX(TBLStructure[Full Note Title],MATCH(C3,TBLStructure[Model Reference],0))</f>
        <v xml:space="preserve">7.1A: Contingent assets and liabilities </v>
      </c>
      <c r="F3" s="190"/>
      <c r="G3" s="190"/>
      <c r="H3" s="190"/>
      <c r="I3" s="190"/>
      <c r="J3" s="190"/>
      <c r="K3" s="190"/>
      <c r="L3" s="190"/>
      <c r="M3" s="190"/>
    </row>
    <row r="4" spans="1:14" ht="9" customHeight="1" x14ac:dyDescent="0.25">
      <c r="A4" s="181">
        <v>3</v>
      </c>
    </row>
    <row r="5" spans="1:14" ht="12.75" customHeight="1" x14ac:dyDescent="0.25">
      <c r="A5" s="181">
        <v>3</v>
      </c>
      <c r="D5" s="928" t="s">
        <v>1352</v>
      </c>
      <c r="E5" s="328"/>
      <c r="F5" s="998" t="s">
        <v>1353</v>
      </c>
      <c r="G5" s="998"/>
      <c r="H5" s="998" t="s">
        <v>1354</v>
      </c>
      <c r="I5" s="998"/>
      <c r="J5" s="998" t="s">
        <v>1355</v>
      </c>
      <c r="K5" s="998"/>
      <c r="L5" s="998"/>
      <c r="M5" s="998"/>
    </row>
    <row r="6" spans="1:14" x14ac:dyDescent="0.25">
      <c r="A6" s="181">
        <v>3</v>
      </c>
      <c r="D6" s="928"/>
      <c r="E6" s="207"/>
      <c r="F6" s="1074"/>
      <c r="G6" s="1074"/>
      <c r="H6" s="1074"/>
      <c r="I6" s="1074"/>
      <c r="J6" s="1074" t="s">
        <v>1356</v>
      </c>
      <c r="K6" s="1074"/>
      <c r="L6" s="1074" t="s">
        <v>837</v>
      </c>
      <c r="M6" s="1074"/>
    </row>
    <row r="7" spans="1:14" ht="12" customHeight="1" x14ac:dyDescent="0.25">
      <c r="A7" s="181">
        <v>3</v>
      </c>
      <c r="D7" s="928"/>
      <c r="F7" s="600" t="str">
        <f>Contents!F3</f>
        <v>20X2</v>
      </c>
      <c r="G7" s="651" t="str">
        <f>Contents!F4</f>
        <v>20X1</v>
      </c>
      <c r="H7" s="600" t="str">
        <f>Contents!F3</f>
        <v>20X2</v>
      </c>
      <c r="I7" s="651" t="str">
        <f>Contents!F4</f>
        <v>20X1</v>
      </c>
      <c r="J7" s="600" t="str">
        <f>Contents!F3</f>
        <v>20X2</v>
      </c>
      <c r="K7" s="651" t="str">
        <f>Contents!F4</f>
        <v>20X1</v>
      </c>
      <c r="L7" s="600" t="str">
        <f>Contents!F3</f>
        <v>20X2</v>
      </c>
      <c r="M7" s="651" t="str">
        <f>Contents!F4</f>
        <v>20X1</v>
      </c>
    </row>
    <row r="8" spans="1:14" ht="12" customHeight="1" x14ac:dyDescent="0.25">
      <c r="A8" s="181">
        <v>3</v>
      </c>
      <c r="E8" s="318"/>
      <c r="F8" s="319" t="s">
        <v>309</v>
      </c>
      <c r="G8" s="323" t="s">
        <v>309</v>
      </c>
      <c r="H8" s="319" t="s">
        <v>309</v>
      </c>
      <c r="I8" s="323" t="s">
        <v>309</v>
      </c>
      <c r="J8" s="319" t="s">
        <v>309</v>
      </c>
      <c r="K8" s="323" t="s">
        <v>309</v>
      </c>
      <c r="L8" s="319" t="s">
        <v>309</v>
      </c>
      <c r="M8" s="323" t="s">
        <v>309</v>
      </c>
    </row>
    <row r="9" spans="1:14" ht="12" customHeight="1" x14ac:dyDescent="0.25">
      <c r="A9" s="181">
        <v>3</v>
      </c>
      <c r="E9" s="207" t="s">
        <v>1357</v>
      </c>
      <c r="F9" s="337"/>
      <c r="G9" s="223"/>
      <c r="H9" s="337"/>
      <c r="I9" s="223"/>
      <c r="J9" s="337"/>
      <c r="K9" s="223"/>
      <c r="L9" s="337"/>
      <c r="M9" s="223"/>
    </row>
    <row r="10" spans="1:14" ht="21.75" customHeight="1" x14ac:dyDescent="0.25">
      <c r="A10" s="181">
        <v>3</v>
      </c>
      <c r="E10" s="652" t="s">
        <v>1358</v>
      </c>
      <c r="F10" s="32">
        <v>0</v>
      </c>
      <c r="G10" s="33">
        <v>0</v>
      </c>
      <c r="H10" s="32">
        <v>0</v>
      </c>
      <c r="I10" s="33">
        <v>0</v>
      </c>
      <c r="J10" s="32">
        <v>0</v>
      </c>
      <c r="K10" s="33">
        <v>0</v>
      </c>
      <c r="L10" s="215">
        <f t="shared" ref="L10:M14" si="0">F10+H10+J10</f>
        <v>0</v>
      </c>
      <c r="M10" s="216">
        <f t="shared" si="0"/>
        <v>0</v>
      </c>
    </row>
    <row r="11" spans="1:14" ht="21.6" customHeight="1" x14ac:dyDescent="0.25">
      <c r="A11" s="181">
        <v>3</v>
      </c>
      <c r="E11" s="652" t="s">
        <v>1359</v>
      </c>
      <c r="F11" s="215">
        <v>0</v>
      </c>
      <c r="G11" s="216">
        <v>0</v>
      </c>
      <c r="H11" s="215">
        <v>0</v>
      </c>
      <c r="I11" s="216">
        <v>0</v>
      </c>
      <c r="J11" s="215">
        <v>0</v>
      </c>
      <c r="K11" s="216">
        <v>0</v>
      </c>
      <c r="L11" s="215">
        <f t="shared" si="0"/>
        <v>0</v>
      </c>
      <c r="M11" s="216">
        <f t="shared" si="0"/>
        <v>0</v>
      </c>
    </row>
    <row r="12" spans="1:14" ht="12" customHeight="1" x14ac:dyDescent="0.25">
      <c r="A12" s="181">
        <v>3</v>
      </c>
      <c r="E12" s="202" t="s">
        <v>1360</v>
      </c>
      <c r="F12" s="215">
        <v>0</v>
      </c>
      <c r="G12" s="216">
        <v>0</v>
      </c>
      <c r="H12" s="215">
        <v>0</v>
      </c>
      <c r="I12" s="216">
        <v>0</v>
      </c>
      <c r="J12" s="215">
        <v>0</v>
      </c>
      <c r="K12" s="216">
        <v>0</v>
      </c>
      <c r="L12" s="215">
        <f t="shared" si="0"/>
        <v>0</v>
      </c>
      <c r="M12" s="216">
        <f t="shared" si="0"/>
        <v>0</v>
      </c>
    </row>
    <row r="13" spans="1:14" ht="12" customHeight="1" x14ac:dyDescent="0.25">
      <c r="A13" s="181">
        <v>3</v>
      </c>
      <c r="E13" s="202" t="s">
        <v>1361</v>
      </c>
      <c r="F13" s="215">
        <v>0</v>
      </c>
      <c r="G13" s="216">
        <v>0</v>
      </c>
      <c r="H13" s="215">
        <v>0</v>
      </c>
      <c r="I13" s="216">
        <v>0</v>
      </c>
      <c r="J13" s="215">
        <v>0</v>
      </c>
      <c r="K13" s="216">
        <v>0</v>
      </c>
      <c r="L13" s="215">
        <f t="shared" si="0"/>
        <v>0</v>
      </c>
      <c r="M13" s="216">
        <f t="shared" si="0"/>
        <v>0</v>
      </c>
    </row>
    <row r="14" spans="1:14" ht="12" customHeight="1" x14ac:dyDescent="0.25">
      <c r="A14" s="181">
        <v>3</v>
      </c>
      <c r="E14" s="202" t="s">
        <v>1362</v>
      </c>
      <c r="F14" s="215">
        <v>0</v>
      </c>
      <c r="G14" s="216">
        <v>0</v>
      </c>
      <c r="H14" s="215">
        <v>0</v>
      </c>
      <c r="I14" s="216">
        <v>0</v>
      </c>
      <c r="J14" s="215">
        <v>0</v>
      </c>
      <c r="K14" s="216">
        <v>0</v>
      </c>
      <c r="L14" s="215">
        <f t="shared" si="0"/>
        <v>0</v>
      </c>
      <c r="M14" s="216">
        <f t="shared" si="0"/>
        <v>0</v>
      </c>
    </row>
    <row r="15" spans="1:14" ht="12" customHeight="1" x14ac:dyDescent="0.25">
      <c r="A15" s="181">
        <v>3</v>
      </c>
      <c r="E15" s="321" t="s">
        <v>1363</v>
      </c>
      <c r="F15" s="67">
        <f t="shared" ref="F15:M15" si="1">SUM(F9:F14)</f>
        <v>0</v>
      </c>
      <c r="G15" s="68">
        <f t="shared" si="1"/>
        <v>0</v>
      </c>
      <c r="H15" s="67">
        <f t="shared" si="1"/>
        <v>0</v>
      </c>
      <c r="I15" s="68">
        <f t="shared" si="1"/>
        <v>0</v>
      </c>
      <c r="J15" s="67">
        <f t="shared" si="1"/>
        <v>0</v>
      </c>
      <c r="K15" s="68">
        <f t="shared" si="1"/>
        <v>0</v>
      </c>
      <c r="L15" s="67">
        <f t="shared" si="1"/>
        <v>0</v>
      </c>
      <c r="M15" s="68">
        <f t="shared" si="1"/>
        <v>0</v>
      </c>
    </row>
    <row r="16" spans="1:14" ht="12" customHeight="1" x14ac:dyDescent="0.25">
      <c r="A16" s="181">
        <v>3</v>
      </c>
      <c r="E16" s="207" t="s">
        <v>1364</v>
      </c>
      <c r="F16" s="337"/>
      <c r="G16" s="40"/>
      <c r="H16" s="337"/>
      <c r="I16" s="40"/>
      <c r="J16" s="337"/>
      <c r="K16" s="40"/>
      <c r="L16" s="337"/>
      <c r="M16" s="223"/>
    </row>
    <row r="17" spans="1:13" ht="23.25" customHeight="1" x14ac:dyDescent="0.25">
      <c r="A17" s="181">
        <v>3</v>
      </c>
      <c r="E17" s="652" t="s">
        <v>1358</v>
      </c>
      <c r="F17" s="39">
        <v>0</v>
      </c>
      <c r="G17" s="40">
        <v>0</v>
      </c>
      <c r="H17" s="39">
        <v>0</v>
      </c>
      <c r="I17" s="40">
        <v>0</v>
      </c>
      <c r="J17" s="39">
        <v>0</v>
      </c>
      <c r="K17" s="40">
        <v>0</v>
      </c>
      <c r="L17" s="39">
        <f t="shared" ref="L17:M21" si="2">F17+H17+J17</f>
        <v>0</v>
      </c>
      <c r="M17" s="40">
        <f t="shared" si="2"/>
        <v>0</v>
      </c>
    </row>
    <row r="18" spans="1:13" ht="22.2" customHeight="1" x14ac:dyDescent="0.25">
      <c r="A18" s="181">
        <v>3</v>
      </c>
      <c r="E18" s="652" t="s">
        <v>1365</v>
      </c>
      <c r="F18" s="39">
        <v>0</v>
      </c>
      <c r="G18" s="40">
        <v>0</v>
      </c>
      <c r="H18" s="39">
        <v>0</v>
      </c>
      <c r="I18" s="40">
        <v>0</v>
      </c>
      <c r="J18" s="39">
        <v>0</v>
      </c>
      <c r="K18" s="40">
        <v>0</v>
      </c>
      <c r="L18" s="39">
        <f t="shared" si="2"/>
        <v>0</v>
      </c>
      <c r="M18" s="40">
        <f t="shared" si="2"/>
        <v>0</v>
      </c>
    </row>
    <row r="19" spans="1:13" ht="12" customHeight="1" x14ac:dyDescent="0.25">
      <c r="A19" s="181">
        <v>3</v>
      </c>
      <c r="E19" s="202" t="s">
        <v>1360</v>
      </c>
      <c r="F19" s="39">
        <v>0</v>
      </c>
      <c r="G19" s="40">
        <v>0</v>
      </c>
      <c r="H19" s="39">
        <v>0</v>
      </c>
      <c r="I19" s="40">
        <v>0</v>
      </c>
      <c r="J19" s="39">
        <v>0</v>
      </c>
      <c r="K19" s="40">
        <v>0</v>
      </c>
      <c r="L19" s="39">
        <f t="shared" si="2"/>
        <v>0</v>
      </c>
      <c r="M19" s="40">
        <f t="shared" si="2"/>
        <v>0</v>
      </c>
    </row>
    <row r="20" spans="1:13" ht="12" customHeight="1" x14ac:dyDescent="0.25">
      <c r="A20" s="181">
        <v>3</v>
      </c>
      <c r="E20" s="202" t="s">
        <v>1366</v>
      </c>
      <c r="F20" s="39">
        <v>0</v>
      </c>
      <c r="G20" s="40">
        <v>0</v>
      </c>
      <c r="H20" s="39">
        <v>0</v>
      </c>
      <c r="I20" s="40">
        <v>0</v>
      </c>
      <c r="J20" s="39">
        <v>0</v>
      </c>
      <c r="K20" s="40">
        <v>0</v>
      </c>
      <c r="L20" s="39">
        <f t="shared" si="2"/>
        <v>0</v>
      </c>
      <c r="M20" s="40">
        <f t="shared" si="2"/>
        <v>0</v>
      </c>
    </row>
    <row r="21" spans="1:13" ht="12" customHeight="1" x14ac:dyDescent="0.25">
      <c r="A21" s="181">
        <v>3</v>
      </c>
      <c r="E21" s="202" t="s">
        <v>1367</v>
      </c>
      <c r="F21" s="39">
        <v>0</v>
      </c>
      <c r="G21" s="40">
        <v>0</v>
      </c>
      <c r="H21" s="39">
        <v>0</v>
      </c>
      <c r="I21" s="40">
        <v>0</v>
      </c>
      <c r="J21" s="39">
        <v>0</v>
      </c>
      <c r="K21" s="40">
        <v>0</v>
      </c>
      <c r="L21" s="39">
        <f t="shared" si="2"/>
        <v>0</v>
      </c>
      <c r="M21" s="40">
        <f t="shared" si="2"/>
        <v>0</v>
      </c>
    </row>
    <row r="22" spans="1:13" ht="12" customHeight="1" x14ac:dyDescent="0.25">
      <c r="A22" s="181">
        <v>3</v>
      </c>
      <c r="E22" s="321" t="s">
        <v>1368</v>
      </c>
      <c r="F22" s="35">
        <f t="shared" ref="F22:M22" si="3">SUM(F16:F21)</f>
        <v>0</v>
      </c>
      <c r="G22" s="36">
        <f t="shared" si="3"/>
        <v>0</v>
      </c>
      <c r="H22" s="35">
        <f t="shared" si="3"/>
        <v>0</v>
      </c>
      <c r="I22" s="36">
        <f t="shared" si="3"/>
        <v>0</v>
      </c>
      <c r="J22" s="35">
        <f t="shared" si="3"/>
        <v>0</v>
      </c>
      <c r="K22" s="36">
        <f t="shared" si="3"/>
        <v>0</v>
      </c>
      <c r="L22" s="35">
        <f t="shared" si="3"/>
        <v>0</v>
      </c>
      <c r="M22" s="36">
        <f t="shared" si="3"/>
        <v>0</v>
      </c>
    </row>
    <row r="23" spans="1:13" ht="27.75" customHeight="1" x14ac:dyDescent="0.25">
      <c r="A23" s="181">
        <v>3</v>
      </c>
      <c r="E23" s="359" t="s">
        <v>1369</v>
      </c>
      <c r="F23" s="653"/>
      <c r="G23" s="653"/>
      <c r="H23" s="653"/>
      <c r="I23" s="653"/>
      <c r="J23" s="67"/>
      <c r="K23" s="68"/>
      <c r="L23" s="67">
        <f>L15-L22</f>
        <v>0</v>
      </c>
      <c r="M23" s="68">
        <f>M15-M22</f>
        <v>0</v>
      </c>
    </row>
    <row r="24" spans="1:13" ht="4.95" customHeight="1" x14ac:dyDescent="0.25">
      <c r="A24" s="181">
        <v>3</v>
      </c>
    </row>
    <row r="25" spans="1:13" x14ac:dyDescent="0.25">
      <c r="A25" s="181">
        <v>3</v>
      </c>
      <c r="D25" s="940" t="s">
        <v>1370</v>
      </c>
      <c r="E25" s="184" t="s">
        <v>1371</v>
      </c>
    </row>
    <row r="26" spans="1:13" x14ac:dyDescent="0.25">
      <c r="D26" s="940"/>
    </row>
    <row r="27" spans="1:13" x14ac:dyDescent="0.25">
      <c r="A27" s="181">
        <v>3</v>
      </c>
      <c r="D27" s="940"/>
      <c r="E27" s="1075" t="s">
        <v>1372</v>
      </c>
      <c r="F27" s="1075"/>
      <c r="G27" s="1075"/>
      <c r="H27" s="1075"/>
      <c r="I27" s="1075"/>
      <c r="J27" s="1075"/>
      <c r="K27" s="1075"/>
      <c r="L27" s="1075"/>
      <c r="M27" s="1075"/>
    </row>
    <row r="28" spans="1:13" ht="52.2" customHeight="1" x14ac:dyDescent="0.25">
      <c r="A28" s="181">
        <v>3</v>
      </c>
      <c r="D28" s="180" t="s">
        <v>1373</v>
      </c>
      <c r="E28" s="1058" t="s">
        <v>1374</v>
      </c>
      <c r="F28" s="1058"/>
      <c r="G28" s="1058"/>
      <c r="H28" s="1058"/>
      <c r="I28" s="1062"/>
      <c r="J28" s="1062"/>
      <c r="K28" s="1062"/>
      <c r="L28" s="1062"/>
      <c r="M28" s="1062"/>
    </row>
    <row r="29" spans="1:13" x14ac:dyDescent="0.25">
      <c r="A29" s="181">
        <v>3</v>
      </c>
      <c r="D29" s="940" t="s">
        <v>1375</v>
      </c>
      <c r="E29" s="1075" t="s">
        <v>1376</v>
      </c>
      <c r="F29" s="1075"/>
      <c r="G29" s="1075"/>
      <c r="H29" s="1075"/>
      <c r="I29" s="1075"/>
      <c r="J29" s="1075"/>
      <c r="K29" s="1075"/>
      <c r="L29" s="1075"/>
      <c r="M29" s="1075"/>
    </row>
    <row r="30" spans="1:13" ht="36.75" customHeight="1" x14ac:dyDescent="0.25">
      <c r="A30" s="181">
        <v>3</v>
      </c>
      <c r="D30" s="940"/>
      <c r="E30" s="1058" t="s">
        <v>1377</v>
      </c>
      <c r="F30" s="1058"/>
      <c r="G30" s="1058"/>
      <c r="H30" s="1058"/>
      <c r="I30" s="1062"/>
      <c r="J30" s="1062"/>
      <c r="K30" s="1062"/>
      <c r="L30" s="1062"/>
      <c r="M30" s="1062"/>
    </row>
    <row r="31" spans="1:13" ht="13.8" x14ac:dyDescent="0.25">
      <c r="A31" s="181">
        <v>3</v>
      </c>
      <c r="E31" s="639"/>
      <c r="F31" s="639"/>
      <c r="G31" s="639"/>
      <c r="H31" s="639"/>
      <c r="I31" s="1"/>
      <c r="J31" s="1"/>
      <c r="K31" s="1"/>
      <c r="L31" s="1"/>
      <c r="M31" s="1"/>
    </row>
    <row r="32" spans="1:13" ht="78" customHeight="1" x14ac:dyDescent="0.25">
      <c r="A32" s="181">
        <v>3</v>
      </c>
      <c r="E32" s="639"/>
      <c r="F32" s="639"/>
      <c r="G32" s="639"/>
      <c r="H32" s="639"/>
      <c r="I32" s="1"/>
      <c r="J32" s="1"/>
      <c r="K32" s="1"/>
      <c r="L32" s="1"/>
      <c r="M32" s="1"/>
    </row>
    <row r="33" spans="1:13" ht="13.8" x14ac:dyDescent="0.25">
      <c r="A33" s="181">
        <v>3</v>
      </c>
      <c r="E33" s="639"/>
      <c r="F33" s="639"/>
      <c r="G33" s="639"/>
      <c r="H33" s="639"/>
      <c r="I33" s="1"/>
      <c r="J33" s="1"/>
      <c r="K33" s="1"/>
      <c r="L33" s="1"/>
      <c r="M33" s="1"/>
    </row>
    <row r="34" spans="1:13" ht="6.6" customHeight="1" x14ac:dyDescent="0.25">
      <c r="A34" s="181">
        <v>3</v>
      </c>
      <c r="E34" s="639"/>
      <c r="F34" s="639"/>
      <c r="G34" s="639"/>
      <c r="H34" s="639"/>
      <c r="I34" s="1"/>
      <c r="J34" s="1"/>
      <c r="K34" s="1"/>
      <c r="L34" s="1"/>
      <c r="M34" s="1"/>
    </row>
    <row r="35" spans="1:13" ht="13.8" x14ac:dyDescent="0.25">
      <c r="A35" s="181">
        <v>3</v>
      </c>
      <c r="B35" s="1" t="s">
        <v>250</v>
      </c>
      <c r="C35" s="181">
        <v>115</v>
      </c>
      <c r="E35" s="654" t="str">
        <f ca="1">INDEX(TBLStructure[Full Note Title],MATCH(C35,TBLStructure[Model Reference],0))</f>
        <v>7.1B: Administered - contingent assets and liabilities</v>
      </c>
      <c r="F35" s="655"/>
      <c r="G35" s="655"/>
      <c r="H35" s="655"/>
      <c r="I35" s="655"/>
      <c r="J35" s="655"/>
      <c r="K35" s="655"/>
      <c r="L35" s="655"/>
      <c r="M35" s="655"/>
    </row>
    <row r="36" spans="1:13" ht="15.6" customHeight="1" x14ac:dyDescent="0.25">
      <c r="A36" s="181">
        <v>3</v>
      </c>
      <c r="E36" s="1026"/>
      <c r="F36" s="1026"/>
      <c r="G36" s="1026"/>
      <c r="H36" s="1026"/>
      <c r="I36" s="1026"/>
      <c r="J36" s="248"/>
      <c r="K36" s="248"/>
      <c r="L36" s="248"/>
      <c r="M36" s="248"/>
    </row>
    <row r="37" spans="1:13" x14ac:dyDescent="0.25">
      <c r="A37" s="181">
        <v>3</v>
      </c>
      <c r="E37" s="1064"/>
      <c r="F37" s="1066" t="s">
        <v>1353</v>
      </c>
      <c r="G37" s="1066"/>
      <c r="H37" s="1068" t="s">
        <v>1354</v>
      </c>
      <c r="I37" s="1068"/>
      <c r="J37" s="1070" t="s">
        <v>1378</v>
      </c>
      <c r="K37" s="1070"/>
      <c r="L37" s="1018"/>
      <c r="M37" s="1018"/>
    </row>
    <row r="38" spans="1:13" x14ac:dyDescent="0.25">
      <c r="A38" s="181">
        <v>3</v>
      </c>
      <c r="E38" s="1065"/>
      <c r="F38" s="1067"/>
      <c r="G38" s="1067"/>
      <c r="H38" s="1069"/>
      <c r="I38" s="1069"/>
      <c r="J38" s="1071"/>
      <c r="K38" s="1071"/>
      <c r="L38" s="1072" t="s">
        <v>837</v>
      </c>
      <c r="M38" s="1072"/>
    </row>
    <row r="39" spans="1:13" x14ac:dyDescent="0.25">
      <c r="A39" s="181">
        <v>3</v>
      </c>
      <c r="E39" s="248"/>
      <c r="F39" s="249" t="str">
        <f>Contents!F3</f>
        <v>20X2</v>
      </c>
      <c r="G39" s="250" t="str">
        <f>Contents!F4</f>
        <v>20X1</v>
      </c>
      <c r="H39" s="249" t="str">
        <f>Contents!F3</f>
        <v>20X2</v>
      </c>
      <c r="I39" s="250" t="str">
        <f>Contents!F4</f>
        <v>20X1</v>
      </c>
      <c r="J39" s="249" t="str">
        <f>Contents!F3</f>
        <v>20X2</v>
      </c>
      <c r="K39" s="250" t="str">
        <f>Contents!F4</f>
        <v>20X1</v>
      </c>
      <c r="L39" s="249" t="str">
        <f>Contents!F3</f>
        <v>20X2</v>
      </c>
      <c r="M39" s="250" t="str">
        <f>Contents!F4</f>
        <v>20X1</v>
      </c>
    </row>
    <row r="40" spans="1:13" x14ac:dyDescent="0.25">
      <c r="A40" s="181">
        <v>3</v>
      </c>
      <c r="E40" s="435"/>
      <c r="F40" s="453" t="s">
        <v>309</v>
      </c>
      <c r="G40" s="505" t="s">
        <v>309</v>
      </c>
      <c r="H40" s="453" t="s">
        <v>309</v>
      </c>
      <c r="I40" s="505" t="s">
        <v>309</v>
      </c>
      <c r="J40" s="453" t="s">
        <v>309</v>
      </c>
      <c r="K40" s="505" t="s">
        <v>309</v>
      </c>
      <c r="L40" s="453" t="s">
        <v>309</v>
      </c>
      <c r="M40" s="505" t="s">
        <v>309</v>
      </c>
    </row>
    <row r="41" spans="1:13" x14ac:dyDescent="0.25">
      <c r="A41" s="181">
        <v>3</v>
      </c>
      <c r="E41" s="247" t="s">
        <v>1357</v>
      </c>
      <c r="F41" s="656"/>
      <c r="G41" s="657"/>
      <c r="H41" s="656"/>
      <c r="I41" s="657"/>
      <c r="J41" s="656"/>
      <c r="K41" s="657"/>
      <c r="L41" s="656"/>
      <c r="M41" s="657"/>
    </row>
    <row r="42" spans="1:13" ht="23.4" x14ac:dyDescent="0.25">
      <c r="A42" s="181">
        <v>3</v>
      </c>
      <c r="E42" s="658" t="s">
        <v>1358</v>
      </c>
      <c r="F42" s="104">
        <v>0</v>
      </c>
      <c r="G42" s="105">
        <v>0</v>
      </c>
      <c r="H42" s="104">
        <v>0</v>
      </c>
      <c r="I42" s="105">
        <v>0</v>
      </c>
      <c r="J42" s="104">
        <v>0</v>
      </c>
      <c r="K42" s="105">
        <v>0</v>
      </c>
      <c r="L42" s="104">
        <f t="shared" ref="L42:M47" si="4">F42+H42+J42</f>
        <v>0</v>
      </c>
      <c r="M42" s="105">
        <f t="shared" si="4"/>
        <v>0</v>
      </c>
    </row>
    <row r="43" spans="1:13" ht="23.4" x14ac:dyDescent="0.25">
      <c r="A43" s="181">
        <v>3</v>
      </c>
      <c r="E43" s="658" t="s">
        <v>1359</v>
      </c>
      <c r="F43" s="104">
        <v>0</v>
      </c>
      <c r="G43" s="105">
        <v>0</v>
      </c>
      <c r="H43" s="104">
        <v>0</v>
      </c>
      <c r="I43" s="105">
        <v>0</v>
      </c>
      <c r="J43" s="104">
        <v>0</v>
      </c>
      <c r="K43" s="105">
        <v>0</v>
      </c>
      <c r="L43" s="104">
        <f t="shared" si="4"/>
        <v>0</v>
      </c>
      <c r="M43" s="105">
        <f t="shared" si="4"/>
        <v>0</v>
      </c>
    </row>
    <row r="44" spans="1:13" x14ac:dyDescent="0.25">
      <c r="A44" s="181">
        <v>3</v>
      </c>
      <c r="E44" s="259" t="s">
        <v>1360</v>
      </c>
      <c r="F44" s="104">
        <v>0</v>
      </c>
      <c r="G44" s="105">
        <v>0</v>
      </c>
      <c r="H44" s="104">
        <v>0</v>
      </c>
      <c r="I44" s="105">
        <v>0</v>
      </c>
      <c r="J44" s="104">
        <v>0</v>
      </c>
      <c r="K44" s="105">
        <v>0</v>
      </c>
      <c r="L44" s="104">
        <f t="shared" si="4"/>
        <v>0</v>
      </c>
      <c r="M44" s="105">
        <f t="shared" si="4"/>
        <v>0</v>
      </c>
    </row>
    <row r="45" spans="1:13" x14ac:dyDescent="0.25">
      <c r="A45" s="181">
        <v>3</v>
      </c>
      <c r="E45" s="259" t="s">
        <v>1361</v>
      </c>
      <c r="F45" s="104">
        <v>0</v>
      </c>
      <c r="G45" s="105">
        <v>0</v>
      </c>
      <c r="H45" s="104">
        <v>0</v>
      </c>
      <c r="I45" s="105">
        <v>0</v>
      </c>
      <c r="J45" s="104">
        <v>0</v>
      </c>
      <c r="K45" s="105">
        <v>0</v>
      </c>
      <c r="L45" s="104">
        <f t="shared" si="4"/>
        <v>0</v>
      </c>
      <c r="M45" s="105">
        <f t="shared" si="4"/>
        <v>0</v>
      </c>
    </row>
    <row r="46" spans="1:13" x14ac:dyDescent="0.25">
      <c r="A46" s="181">
        <v>3</v>
      </c>
      <c r="E46" s="259" t="s">
        <v>1362</v>
      </c>
      <c r="F46" s="104">
        <v>0</v>
      </c>
      <c r="G46" s="105">
        <v>0</v>
      </c>
      <c r="H46" s="104">
        <v>0</v>
      </c>
      <c r="I46" s="105">
        <v>0</v>
      </c>
      <c r="J46" s="104">
        <v>0</v>
      </c>
      <c r="K46" s="105">
        <v>0</v>
      </c>
      <c r="L46" s="104">
        <f t="shared" si="4"/>
        <v>0</v>
      </c>
      <c r="M46" s="105">
        <f t="shared" si="4"/>
        <v>0</v>
      </c>
    </row>
    <row r="47" spans="1:13" x14ac:dyDescent="0.25">
      <c r="A47" s="181">
        <v>3</v>
      </c>
      <c r="E47" s="438" t="s">
        <v>1363</v>
      </c>
      <c r="F47" s="95">
        <f t="shared" ref="F47:K47" si="5">SUM(F41:F46)</f>
        <v>0</v>
      </c>
      <c r="G47" s="96">
        <f t="shared" si="5"/>
        <v>0</v>
      </c>
      <c r="H47" s="95">
        <f t="shared" si="5"/>
        <v>0</v>
      </c>
      <c r="I47" s="96">
        <f t="shared" si="5"/>
        <v>0</v>
      </c>
      <c r="J47" s="95">
        <f t="shared" si="5"/>
        <v>0</v>
      </c>
      <c r="K47" s="96">
        <f t="shared" si="5"/>
        <v>0</v>
      </c>
      <c r="L47" s="95">
        <f t="shared" si="4"/>
        <v>0</v>
      </c>
      <c r="M47" s="96">
        <f t="shared" si="4"/>
        <v>0</v>
      </c>
    </row>
    <row r="48" spans="1:13" x14ac:dyDescent="0.25">
      <c r="A48" s="181">
        <v>3</v>
      </c>
      <c r="E48" s="659"/>
      <c r="F48" s="660"/>
      <c r="G48" s="660"/>
      <c r="H48" s="660"/>
      <c r="I48" s="660"/>
      <c r="J48" s="660"/>
      <c r="K48" s="660"/>
      <c r="L48" s="660"/>
      <c r="M48" s="660"/>
    </row>
    <row r="49" spans="1:13" x14ac:dyDescent="0.25">
      <c r="A49" s="181">
        <v>3</v>
      </c>
      <c r="E49" s="247" t="s">
        <v>1364</v>
      </c>
      <c r="F49" s="656"/>
      <c r="G49" s="657"/>
      <c r="H49" s="656"/>
      <c r="I49" s="657"/>
      <c r="J49" s="656"/>
      <c r="K49" s="657"/>
      <c r="L49" s="656"/>
      <c r="M49" s="657"/>
    </row>
    <row r="50" spans="1:13" ht="23.4" x14ac:dyDescent="0.25">
      <c r="A50" s="181">
        <v>3</v>
      </c>
      <c r="E50" s="658" t="s">
        <v>1358</v>
      </c>
      <c r="F50" s="104">
        <v>0</v>
      </c>
      <c r="G50" s="105">
        <v>0</v>
      </c>
      <c r="H50" s="104">
        <v>0</v>
      </c>
      <c r="I50" s="105">
        <v>0</v>
      </c>
      <c r="J50" s="104">
        <v>0</v>
      </c>
      <c r="K50" s="105">
        <v>0</v>
      </c>
      <c r="L50" s="104">
        <f t="shared" ref="L50:M55" si="6">F50+H50+J50</f>
        <v>0</v>
      </c>
      <c r="M50" s="105">
        <f t="shared" si="6"/>
        <v>0</v>
      </c>
    </row>
    <row r="51" spans="1:13" ht="23.4" x14ac:dyDescent="0.25">
      <c r="A51" s="181">
        <v>3</v>
      </c>
      <c r="E51" s="658" t="s">
        <v>1365</v>
      </c>
      <c r="F51" s="104">
        <v>0</v>
      </c>
      <c r="G51" s="105">
        <v>0</v>
      </c>
      <c r="H51" s="104">
        <v>0</v>
      </c>
      <c r="I51" s="105">
        <v>0</v>
      </c>
      <c r="J51" s="104">
        <v>0</v>
      </c>
      <c r="K51" s="105">
        <v>0</v>
      </c>
      <c r="L51" s="104">
        <f t="shared" si="6"/>
        <v>0</v>
      </c>
      <c r="M51" s="105">
        <f t="shared" si="6"/>
        <v>0</v>
      </c>
    </row>
    <row r="52" spans="1:13" x14ac:dyDescent="0.25">
      <c r="A52" s="181">
        <v>3</v>
      </c>
      <c r="E52" s="259" t="s">
        <v>1360</v>
      </c>
      <c r="F52" s="104">
        <v>0</v>
      </c>
      <c r="G52" s="105">
        <v>0</v>
      </c>
      <c r="H52" s="104">
        <v>0</v>
      </c>
      <c r="I52" s="105">
        <v>0</v>
      </c>
      <c r="J52" s="104">
        <v>0</v>
      </c>
      <c r="K52" s="105">
        <v>0</v>
      </c>
      <c r="L52" s="104">
        <f t="shared" si="6"/>
        <v>0</v>
      </c>
      <c r="M52" s="105">
        <f t="shared" si="6"/>
        <v>0</v>
      </c>
    </row>
    <row r="53" spans="1:13" x14ac:dyDescent="0.25">
      <c r="A53" s="181">
        <v>3</v>
      </c>
      <c r="E53" s="259" t="s">
        <v>1366</v>
      </c>
      <c r="F53" s="104">
        <v>0</v>
      </c>
      <c r="G53" s="105">
        <v>0</v>
      </c>
      <c r="H53" s="104">
        <v>0</v>
      </c>
      <c r="I53" s="105">
        <v>0</v>
      </c>
      <c r="J53" s="104">
        <v>0</v>
      </c>
      <c r="K53" s="105">
        <v>0</v>
      </c>
      <c r="L53" s="104">
        <f t="shared" si="6"/>
        <v>0</v>
      </c>
      <c r="M53" s="105">
        <f t="shared" si="6"/>
        <v>0</v>
      </c>
    </row>
    <row r="54" spans="1:13" x14ac:dyDescent="0.25">
      <c r="A54" s="181">
        <v>3</v>
      </c>
      <c r="E54" s="259" t="s">
        <v>1367</v>
      </c>
      <c r="F54" s="104">
        <v>0</v>
      </c>
      <c r="G54" s="105">
        <v>0</v>
      </c>
      <c r="H54" s="104">
        <v>0</v>
      </c>
      <c r="I54" s="105">
        <v>0</v>
      </c>
      <c r="J54" s="104">
        <v>0</v>
      </c>
      <c r="K54" s="105">
        <v>0</v>
      </c>
      <c r="L54" s="104">
        <f t="shared" si="6"/>
        <v>0</v>
      </c>
      <c r="M54" s="105">
        <f t="shared" si="6"/>
        <v>0</v>
      </c>
    </row>
    <row r="55" spans="1:13" x14ac:dyDescent="0.25">
      <c r="A55" s="181">
        <v>3</v>
      </c>
      <c r="E55" s="438" t="s">
        <v>1368</v>
      </c>
      <c r="F55" s="95">
        <f t="shared" ref="F55:K55" si="7">SUM(F49:F54)</f>
        <v>0</v>
      </c>
      <c r="G55" s="96">
        <f t="shared" si="7"/>
        <v>0</v>
      </c>
      <c r="H55" s="95">
        <f t="shared" si="7"/>
        <v>0</v>
      </c>
      <c r="I55" s="96">
        <f t="shared" si="7"/>
        <v>0</v>
      </c>
      <c r="J55" s="95">
        <f t="shared" si="7"/>
        <v>0</v>
      </c>
      <c r="K55" s="96">
        <f t="shared" si="7"/>
        <v>0</v>
      </c>
      <c r="L55" s="95">
        <f t="shared" si="6"/>
        <v>0</v>
      </c>
      <c r="M55" s="96">
        <f t="shared" si="6"/>
        <v>0</v>
      </c>
    </row>
    <row r="56" spans="1:13" ht="23.4" x14ac:dyDescent="0.25">
      <c r="A56" s="181">
        <v>3</v>
      </c>
      <c r="E56" s="491" t="s">
        <v>1369</v>
      </c>
      <c r="F56" s="1063"/>
      <c r="G56" s="1063"/>
      <c r="H56" s="1063"/>
      <c r="I56" s="1063"/>
      <c r="J56" s="661"/>
      <c r="K56" s="661"/>
      <c r="L56" s="95">
        <f>L47-L55</f>
        <v>0</v>
      </c>
      <c r="M56" s="96">
        <f>M47-M55</f>
        <v>0</v>
      </c>
    </row>
    <row r="57" spans="1:13" ht="4.95" customHeight="1" x14ac:dyDescent="0.25">
      <c r="A57" s="181">
        <v>3</v>
      </c>
      <c r="E57" s="248"/>
      <c r="F57" s="248"/>
      <c r="G57" s="248"/>
      <c r="H57" s="248"/>
      <c r="I57" s="248"/>
      <c r="J57" s="248"/>
      <c r="K57" s="248"/>
      <c r="L57" s="248"/>
      <c r="M57" s="92"/>
    </row>
    <row r="58" spans="1:13" x14ac:dyDescent="0.25">
      <c r="E58" s="248"/>
      <c r="F58" s="248"/>
      <c r="G58" s="248"/>
      <c r="H58" s="248"/>
      <c r="I58" s="248"/>
      <c r="J58" s="248"/>
      <c r="K58" s="248"/>
      <c r="L58" s="248"/>
      <c r="M58" s="92"/>
    </row>
    <row r="59" spans="1:13" x14ac:dyDescent="0.25">
      <c r="A59" s="181">
        <v>3</v>
      </c>
      <c r="D59" s="10"/>
      <c r="E59" s="1073" t="s">
        <v>1379</v>
      </c>
      <c r="F59" s="1073"/>
      <c r="G59" s="1073"/>
      <c r="H59" s="1073"/>
      <c r="I59" s="1073"/>
      <c r="J59" s="248"/>
      <c r="K59" s="248"/>
      <c r="L59" s="248"/>
      <c r="M59" s="248"/>
    </row>
    <row r="60" spans="1:13" ht="4.95" customHeight="1" x14ac:dyDescent="0.25">
      <c r="A60" s="181">
        <v>3</v>
      </c>
      <c r="E60" s="256"/>
      <c r="F60" s="280"/>
      <c r="G60" s="280"/>
      <c r="H60" s="280"/>
      <c r="I60" s="280"/>
      <c r="J60" s="248"/>
      <c r="K60" s="248"/>
      <c r="L60" s="248"/>
      <c r="M60" s="248"/>
    </row>
    <row r="61" spans="1:13" ht="61.2" customHeight="1" x14ac:dyDescent="0.25">
      <c r="A61" s="181">
        <v>3</v>
      </c>
      <c r="D61" s="180" t="s">
        <v>1373</v>
      </c>
      <c r="E61" s="990" t="s">
        <v>1380</v>
      </c>
      <c r="F61" s="990"/>
      <c r="G61" s="990"/>
      <c r="H61" s="990"/>
      <c r="I61" s="990"/>
      <c r="J61" s="1062"/>
      <c r="K61" s="1062"/>
      <c r="L61" s="1062"/>
      <c r="M61" s="1062"/>
    </row>
    <row r="62" spans="1:13" x14ac:dyDescent="0.25">
      <c r="A62" s="181">
        <v>3</v>
      </c>
      <c r="E62" s="276"/>
      <c r="F62" s="276"/>
      <c r="G62" s="276"/>
      <c r="H62" s="276"/>
      <c r="I62" s="276"/>
      <c r="J62" s="248"/>
      <c r="K62" s="248"/>
      <c r="L62" s="248"/>
      <c r="M62" s="248"/>
    </row>
    <row r="63" spans="1:13" ht="12.75" customHeight="1" x14ac:dyDescent="0.25">
      <c r="A63" s="181">
        <v>3</v>
      </c>
      <c r="D63" s="940" t="s">
        <v>1375</v>
      </c>
      <c r="E63" s="992" t="s">
        <v>1381</v>
      </c>
      <c r="F63" s="992"/>
      <c r="G63" s="992"/>
      <c r="H63" s="992"/>
      <c r="I63" s="992"/>
      <c r="J63" s="248"/>
      <c r="K63" s="248"/>
      <c r="L63" s="248"/>
      <c r="M63" s="248"/>
    </row>
    <row r="64" spans="1:13" ht="42" customHeight="1" x14ac:dyDescent="0.25">
      <c r="A64" s="181">
        <v>3</v>
      </c>
      <c r="D64" s="940"/>
      <c r="E64" s="990" t="s">
        <v>1382</v>
      </c>
      <c r="F64" s="990"/>
      <c r="G64" s="990"/>
      <c r="H64" s="990"/>
      <c r="I64" s="990"/>
      <c r="J64" s="1062"/>
      <c r="K64" s="1062"/>
      <c r="L64" s="1062"/>
      <c r="M64" s="1062"/>
    </row>
    <row r="65" spans="1:13" x14ac:dyDescent="0.25">
      <c r="A65" s="181">
        <v>3</v>
      </c>
      <c r="E65" s="276"/>
      <c r="F65" s="276"/>
      <c r="G65" s="276"/>
      <c r="H65" s="276"/>
      <c r="I65" s="276"/>
      <c r="J65" s="248"/>
      <c r="K65" s="248"/>
      <c r="L65" s="248"/>
      <c r="M65" s="248"/>
    </row>
    <row r="66" spans="1:13" ht="93.6" customHeight="1" x14ac:dyDescent="0.25">
      <c r="A66" s="181">
        <v>3</v>
      </c>
      <c r="E66" s="276"/>
      <c r="F66" s="276"/>
      <c r="G66" s="276"/>
      <c r="H66" s="276"/>
      <c r="I66" s="276"/>
      <c r="J66" s="248"/>
      <c r="K66" s="248"/>
      <c r="L66" s="248"/>
      <c r="M66" s="248"/>
    </row>
    <row r="67" spans="1:13" x14ac:dyDescent="0.25">
      <c r="A67" s="181">
        <v>3</v>
      </c>
      <c r="E67" s="276"/>
      <c r="F67" s="276"/>
      <c r="G67" s="276"/>
      <c r="H67" s="276"/>
      <c r="I67" s="276"/>
      <c r="J67" s="248"/>
      <c r="K67" s="248"/>
      <c r="L67" s="248"/>
      <c r="M67" s="248"/>
    </row>
  </sheetData>
  <mergeCells count="27">
    <mergeCell ref="E27:M27"/>
    <mergeCell ref="D25:D27"/>
    <mergeCell ref="D29:D30"/>
    <mergeCell ref="D63:D64"/>
    <mergeCell ref="E29:M29"/>
    <mergeCell ref="B1:C1"/>
    <mergeCell ref="F5:G6"/>
    <mergeCell ref="H5:I6"/>
    <mergeCell ref="J5:K5"/>
    <mergeCell ref="L5:M5"/>
    <mergeCell ref="J6:K6"/>
    <mergeCell ref="L6:M6"/>
    <mergeCell ref="D5:D7"/>
    <mergeCell ref="E64:M64"/>
    <mergeCell ref="E28:M28"/>
    <mergeCell ref="E30:M30"/>
    <mergeCell ref="E36:I36"/>
    <mergeCell ref="F56:I56"/>
    <mergeCell ref="E37:E38"/>
    <mergeCell ref="F37:G38"/>
    <mergeCell ref="H37:I38"/>
    <mergeCell ref="J37:K38"/>
    <mergeCell ref="L37:M37"/>
    <mergeCell ref="L38:M38"/>
    <mergeCell ref="E59:I59"/>
    <mergeCell ref="E61:M61"/>
    <mergeCell ref="E63:I63"/>
  </mergeCells>
  <printOptions horizontalCentered="1"/>
  <pageMargins left="0.23622047244094491" right="0.23622047244094491" top="0.74803149606299213" bottom="0.74803149606299213" header="0.31496062992125984" footer="0.31496062992125984"/>
  <pageSetup paperSize="9" scale="99" fitToWidth="0" fitToHeight="0" orientation="portrait" r:id="rId1"/>
  <rowBreaks count="1" manualBreakCount="1">
    <brk id="34" min="4" max="12" man="1"/>
  </rowBreaks>
  <customProperties>
    <customPr name="_pios_id" r:id="rId2"/>
  </customProperties>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2DA8-D30E-4C87-A342-AF6E7D67DEB1}">
  <sheetPr codeName="Sheet36">
    <tabColor theme="0" tint="-0.499984740745262"/>
  </sheetPr>
  <dimension ref="A1:K265"/>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6.5546875" style="181" hidden="1" customWidth="1"/>
    <col min="2" max="2" width="10.6640625" style="181" hidden="1" customWidth="1"/>
    <col min="3" max="3" width="5.33203125" style="181" hidden="1" customWidth="1"/>
    <col min="4" max="4" width="13" style="184" customWidth="1"/>
    <col min="5" max="5" width="31.33203125" style="184" customWidth="1"/>
    <col min="6" max="6" width="10.33203125" style="184" customWidth="1"/>
    <col min="7" max="7" width="15.33203125" style="184" customWidth="1"/>
    <col min="8" max="8" width="11.33203125" style="184" customWidth="1"/>
    <col min="9" max="10" width="10.6640625" style="184" customWidth="1"/>
    <col min="11" max="9670" width="9.109375" style="181"/>
    <col min="9671" max="9671" width="9.33203125" style="181" customWidth="1"/>
    <col min="9672" max="16384" width="9.109375" style="181"/>
  </cols>
  <sheetData>
    <row r="1" spans="1:10" x14ac:dyDescent="0.25">
      <c r="A1" s="181" t="s">
        <v>0</v>
      </c>
      <c r="B1" s="977" t="s">
        <v>249</v>
      </c>
      <c r="C1" s="977"/>
      <c r="D1" s="184" t="s">
        <v>1383</v>
      </c>
    </row>
    <row r="2" spans="1:10" x14ac:dyDescent="0.25">
      <c r="A2" s="181">
        <v>3</v>
      </c>
      <c r="B2" s="181" t="s">
        <v>560</v>
      </c>
      <c r="C2" s="181">
        <v>116</v>
      </c>
      <c r="E2" s="190" t="str">
        <f ca="1">INDEX(TBLStructure[Number],MATCH(C2,TBLStructure[Model Reference],0))&amp;"."&amp;INDEX(TBLStructure[Sub Number],MATCH(C2,TBLStructure[Model Reference],0))&amp;" "&amp;INDEX(TBLStructure[Sub-category],MATCH(C2,TBLStructure[Model Reference],0))</f>
        <v>7.2 Financial Instruments</v>
      </c>
      <c r="F2" s="190"/>
      <c r="G2" s="190"/>
      <c r="H2" s="190"/>
      <c r="I2" s="190"/>
      <c r="J2" s="190"/>
    </row>
    <row r="3" spans="1:10" s="184" customFormat="1" x14ac:dyDescent="0.25">
      <c r="A3" s="181">
        <v>3</v>
      </c>
      <c r="D3" s="662"/>
      <c r="E3" s="177"/>
      <c r="F3" s="177"/>
      <c r="G3" s="177"/>
      <c r="H3" s="663"/>
      <c r="I3" s="310" t="str">
        <f>Contents!F3</f>
        <v>20X2</v>
      </c>
      <c r="J3" s="311" t="str">
        <f>Contents!F4</f>
        <v>20X1</v>
      </c>
    </row>
    <row r="4" spans="1:10" s="184" customFormat="1" ht="13.8" thickBot="1" x14ac:dyDescent="0.3">
      <c r="A4" s="181">
        <v>3</v>
      </c>
      <c r="E4" s="192"/>
      <c r="F4" s="192"/>
      <c r="G4" s="192"/>
      <c r="H4" s="664"/>
      <c r="I4" s="193" t="s">
        <v>309</v>
      </c>
      <c r="J4" s="194" t="s">
        <v>309</v>
      </c>
    </row>
    <row r="5" spans="1:10" s="184" customFormat="1" ht="7.35" customHeight="1" x14ac:dyDescent="0.25">
      <c r="A5" s="181">
        <v>3</v>
      </c>
      <c r="I5" s="373"/>
      <c r="J5" s="665"/>
    </row>
    <row r="6" spans="1:10" s="184" customFormat="1" ht="12" customHeight="1" x14ac:dyDescent="0.25">
      <c r="A6" s="181">
        <v>3</v>
      </c>
      <c r="B6" s="1" t="s">
        <v>250</v>
      </c>
      <c r="C6" s="1">
        <v>116</v>
      </c>
      <c r="D6" s="4" t="s">
        <v>1384</v>
      </c>
      <c r="E6" s="350" t="str">
        <f ca="1">INDEX(TBLStructure[Full Note Title],MATCH(C6,TBLStructure[Model Reference],0))</f>
        <v>7.2A: Categories of financial instruments</v>
      </c>
      <c r="F6" s="350"/>
      <c r="G6" s="350"/>
      <c r="H6" s="350"/>
    </row>
    <row r="7" spans="1:10" s="184" customFormat="1" ht="12" customHeight="1" x14ac:dyDescent="0.25">
      <c r="A7" s="181">
        <v>3</v>
      </c>
      <c r="E7" s="207" t="s">
        <v>1385</v>
      </c>
      <c r="F7" s="207"/>
      <c r="G7" s="207"/>
      <c r="H7" s="207"/>
      <c r="I7" s="215"/>
      <c r="J7" s="666"/>
    </row>
    <row r="8" spans="1:10" s="184" customFormat="1" ht="12" customHeight="1" x14ac:dyDescent="0.25">
      <c r="A8" s="181">
        <v>3</v>
      </c>
      <c r="E8" s="224" t="s">
        <v>892</v>
      </c>
      <c r="F8" s="207"/>
      <c r="G8" s="207"/>
      <c r="H8" s="32"/>
      <c r="I8" s="32">
        <v>0</v>
      </c>
      <c r="J8" s="324">
        <v>0</v>
      </c>
    </row>
    <row r="9" spans="1:10" s="184" customFormat="1" ht="12" customHeight="1" x14ac:dyDescent="0.25">
      <c r="A9" s="181">
        <v>3</v>
      </c>
      <c r="E9" s="207" t="s">
        <v>1386</v>
      </c>
      <c r="F9" s="207"/>
      <c r="G9" s="207"/>
      <c r="H9" s="32"/>
      <c r="I9" s="67">
        <f>SUM(I7:I8)</f>
        <v>0</v>
      </c>
      <c r="J9" s="238">
        <f>SUM(J7:J8)</f>
        <v>0</v>
      </c>
    </row>
    <row r="10" spans="1:10" s="184" customFormat="1" ht="12" customHeight="1" x14ac:dyDescent="0.25">
      <c r="A10" s="181">
        <v>3</v>
      </c>
      <c r="E10" s="207"/>
      <c r="F10" s="207"/>
      <c r="G10" s="207"/>
      <c r="H10" s="207"/>
      <c r="I10" s="215"/>
      <c r="J10" s="234"/>
    </row>
    <row r="11" spans="1:10" s="184" customFormat="1" ht="12" customHeight="1" x14ac:dyDescent="0.25">
      <c r="A11" s="181">
        <v>3</v>
      </c>
      <c r="E11" s="1078" t="s">
        <v>1387</v>
      </c>
      <c r="F11" s="1078"/>
      <c r="G11" s="1078"/>
      <c r="H11" s="207"/>
      <c r="I11" s="215"/>
      <c r="J11" s="234"/>
    </row>
    <row r="12" spans="1:10" s="184" customFormat="1" ht="12" customHeight="1" x14ac:dyDescent="0.25">
      <c r="A12" s="181">
        <v>3</v>
      </c>
      <c r="E12" s="224" t="s">
        <v>892</v>
      </c>
      <c r="F12" s="207"/>
      <c r="G12" s="207"/>
      <c r="H12" s="32"/>
      <c r="I12" s="32">
        <v>0</v>
      </c>
      <c r="J12" s="324">
        <v>0</v>
      </c>
    </row>
    <row r="13" spans="1:10" s="184" customFormat="1" ht="12" customHeight="1" x14ac:dyDescent="0.25">
      <c r="A13" s="181">
        <v>3</v>
      </c>
      <c r="E13" s="667" t="s">
        <v>1388</v>
      </c>
      <c r="F13" s="667"/>
      <c r="G13" s="667"/>
      <c r="H13" s="668"/>
      <c r="I13" s="67">
        <f>SUM(I11:I11)</f>
        <v>0</v>
      </c>
      <c r="J13" s="238">
        <f>SUM(J11:J11)</f>
        <v>0</v>
      </c>
    </row>
    <row r="14" spans="1:10" s="184" customFormat="1" ht="11.1" customHeight="1" x14ac:dyDescent="0.25">
      <c r="A14" s="181">
        <v>3</v>
      </c>
      <c r="E14" s="207"/>
      <c r="F14" s="207"/>
      <c r="G14" s="207"/>
      <c r="H14" s="207"/>
      <c r="I14" s="215"/>
      <c r="J14" s="234"/>
    </row>
    <row r="15" spans="1:10" s="184" customFormat="1" ht="24" customHeight="1" x14ac:dyDescent="0.25">
      <c r="A15" s="181">
        <v>3</v>
      </c>
      <c r="E15" s="1076" t="s">
        <v>1389</v>
      </c>
      <c r="F15" s="1076"/>
      <c r="G15" s="1076"/>
      <c r="H15" s="1076"/>
      <c r="I15" s="215"/>
      <c r="J15" s="234"/>
    </row>
    <row r="16" spans="1:10" s="184" customFormat="1" ht="12" customHeight="1" x14ac:dyDescent="0.25">
      <c r="A16" s="181">
        <v>3</v>
      </c>
      <c r="E16" s="224" t="s">
        <v>892</v>
      </c>
      <c r="F16" s="207"/>
      <c r="G16" s="207"/>
      <c r="H16" s="32"/>
      <c r="I16" s="32">
        <v>0</v>
      </c>
      <c r="J16" s="324">
        <v>0</v>
      </c>
    </row>
    <row r="17" spans="1:10" s="184" customFormat="1" ht="22.2" customHeight="1" x14ac:dyDescent="0.25">
      <c r="A17" s="181">
        <v>3</v>
      </c>
      <c r="E17" s="1076" t="s">
        <v>1390</v>
      </c>
      <c r="F17" s="1076"/>
      <c r="G17" s="1076"/>
      <c r="H17" s="1076"/>
      <c r="I17" s="67">
        <f>SUM(I15:I16)</f>
        <v>0</v>
      </c>
      <c r="J17" s="238">
        <f>SUM(J15:J16)</f>
        <v>0</v>
      </c>
    </row>
    <row r="18" spans="1:10" s="184" customFormat="1" ht="12" customHeight="1" x14ac:dyDescent="0.25">
      <c r="A18" s="181">
        <v>3</v>
      </c>
      <c r="E18" s="207"/>
      <c r="F18" s="207"/>
      <c r="G18" s="207"/>
      <c r="H18" s="207"/>
      <c r="I18" s="39"/>
      <c r="J18" s="234"/>
    </row>
    <row r="19" spans="1:10" s="184" customFormat="1" ht="12" hidden="1" customHeight="1" x14ac:dyDescent="0.25">
      <c r="A19" s="181">
        <v>2</v>
      </c>
      <c r="E19" s="1076" t="s">
        <v>1391</v>
      </c>
      <c r="F19" s="1076"/>
      <c r="G19" s="1076"/>
      <c r="H19" s="314"/>
      <c r="I19" s="28"/>
      <c r="J19" s="324"/>
    </row>
    <row r="20" spans="1:10" s="184" customFormat="1" ht="12" hidden="1" customHeight="1" x14ac:dyDescent="0.25">
      <c r="A20" s="181">
        <v>2</v>
      </c>
      <c r="E20" s="224" t="s">
        <v>892</v>
      </c>
      <c r="F20" s="224"/>
      <c r="G20" s="224"/>
      <c r="H20" s="28"/>
      <c r="I20" s="32">
        <v>0</v>
      </c>
      <c r="J20" s="324">
        <v>0</v>
      </c>
    </row>
    <row r="21" spans="1:10" s="184" customFormat="1" ht="12" hidden="1" customHeight="1" x14ac:dyDescent="0.25">
      <c r="A21" s="181">
        <v>2</v>
      </c>
      <c r="E21" s="1077" t="s">
        <v>1392</v>
      </c>
      <c r="F21" s="1077"/>
      <c r="G21" s="1077"/>
      <c r="H21" s="32"/>
      <c r="I21" s="67">
        <f>SUM(I19:I20)</f>
        <v>0</v>
      </c>
      <c r="J21" s="238">
        <f>SUM(J19:J20)</f>
        <v>0</v>
      </c>
    </row>
    <row r="22" spans="1:10" s="184" customFormat="1" ht="12" customHeight="1" x14ac:dyDescent="0.25">
      <c r="A22" s="181">
        <v>1</v>
      </c>
      <c r="E22" s="571"/>
      <c r="F22" s="571"/>
      <c r="G22" s="571"/>
      <c r="H22" s="207"/>
      <c r="I22" s="39"/>
      <c r="J22" s="234"/>
    </row>
    <row r="23" spans="1:10" s="184" customFormat="1" ht="12" customHeight="1" x14ac:dyDescent="0.2">
      <c r="A23" s="184">
        <v>1</v>
      </c>
      <c r="E23" s="1078" t="s">
        <v>1393</v>
      </c>
      <c r="F23" s="1078"/>
      <c r="G23" s="1078"/>
      <c r="H23" s="314"/>
      <c r="I23" s="28"/>
      <c r="J23" s="324"/>
    </row>
    <row r="24" spans="1:10" s="184" customFormat="1" ht="12" customHeight="1" x14ac:dyDescent="0.2">
      <c r="A24" s="184">
        <v>1</v>
      </c>
      <c r="D24" s="183"/>
      <c r="E24" s="224" t="s">
        <v>892</v>
      </c>
      <c r="F24" s="224"/>
      <c r="G24" s="224"/>
      <c r="H24" s="32"/>
      <c r="I24" s="32">
        <v>0</v>
      </c>
      <c r="J24" s="324">
        <v>0</v>
      </c>
    </row>
    <row r="25" spans="1:10" s="184" customFormat="1" ht="12" customHeight="1" x14ac:dyDescent="0.2">
      <c r="A25" s="184">
        <v>1</v>
      </c>
      <c r="E25" s="1045" t="s">
        <v>1394</v>
      </c>
      <c r="F25" s="1045"/>
      <c r="G25" s="1045"/>
      <c r="H25" s="1045"/>
      <c r="I25" s="67">
        <f>SUM(I23:I24)</f>
        <v>0</v>
      </c>
      <c r="J25" s="238">
        <f>SUM(J23:J24)</f>
        <v>0</v>
      </c>
    </row>
    <row r="26" spans="1:10" s="184" customFormat="1" ht="11.4" x14ac:dyDescent="0.2">
      <c r="A26" s="184">
        <v>1</v>
      </c>
      <c r="E26" s="670"/>
      <c r="F26" s="671"/>
      <c r="G26" s="671"/>
      <c r="H26" s="672"/>
      <c r="I26" s="671"/>
      <c r="J26" s="671"/>
    </row>
    <row r="27" spans="1:10" s="184" customFormat="1" ht="12" customHeight="1" x14ac:dyDescent="0.25">
      <c r="A27" s="181">
        <v>3</v>
      </c>
      <c r="D27" s="183"/>
      <c r="E27" s="207" t="s">
        <v>316</v>
      </c>
      <c r="F27" s="207"/>
      <c r="G27" s="207"/>
      <c r="H27" s="672"/>
      <c r="I27" s="71">
        <f>I9+I13+I17+I21+I25</f>
        <v>0</v>
      </c>
      <c r="J27" s="71">
        <f>J9+J13+J17+J21+J25</f>
        <v>0</v>
      </c>
    </row>
    <row r="28" spans="1:10" s="184" customFormat="1" ht="12" customHeight="1" x14ac:dyDescent="0.25">
      <c r="A28" s="181">
        <v>3</v>
      </c>
      <c r="E28" s="571" t="s">
        <v>1395</v>
      </c>
      <c r="F28" s="571"/>
      <c r="G28" s="571"/>
      <c r="H28" s="571"/>
      <c r="I28" s="32"/>
      <c r="J28" s="33"/>
    </row>
    <row r="29" spans="1:10" s="184" customFormat="1" ht="12" customHeight="1" x14ac:dyDescent="0.25">
      <c r="A29" s="181">
        <v>3</v>
      </c>
      <c r="E29" s="314" t="s">
        <v>1396</v>
      </c>
      <c r="F29" s="314"/>
      <c r="G29" s="314"/>
      <c r="H29" s="314"/>
      <c r="I29" s="32"/>
      <c r="J29" s="33"/>
    </row>
    <row r="30" spans="1:10" s="184" customFormat="1" ht="12" customHeight="1" x14ac:dyDescent="0.25">
      <c r="A30" s="181">
        <v>3</v>
      </c>
      <c r="E30" s="224" t="s">
        <v>892</v>
      </c>
      <c r="F30" s="224"/>
      <c r="G30" s="224"/>
      <c r="H30" s="224"/>
      <c r="I30" s="32">
        <v>0</v>
      </c>
      <c r="J30" s="33">
        <v>0</v>
      </c>
    </row>
    <row r="31" spans="1:10" s="184" customFormat="1" ht="12" customHeight="1" x14ac:dyDescent="0.25">
      <c r="A31" s="181"/>
      <c r="D31" s="673" t="s">
        <v>1383</v>
      </c>
      <c r="E31" s="674" t="s">
        <v>1397</v>
      </c>
      <c r="F31" s="224"/>
      <c r="G31" s="224"/>
      <c r="H31" s="224"/>
      <c r="I31" s="32"/>
      <c r="J31" s="33"/>
    </row>
    <row r="32" spans="1:10" s="184" customFormat="1" ht="12" customHeight="1" x14ac:dyDescent="0.25">
      <c r="A32" s="181">
        <v>3</v>
      </c>
      <c r="E32" s="1045" t="s">
        <v>1398</v>
      </c>
      <c r="F32" s="1045"/>
      <c r="G32" s="1045"/>
      <c r="H32" s="571"/>
      <c r="I32" s="67">
        <f>SUM(I29:I30)</f>
        <v>0</v>
      </c>
      <c r="J32" s="68">
        <f>SUM(J29:J30)</f>
        <v>0</v>
      </c>
    </row>
    <row r="33" spans="1:10" s="184" customFormat="1" ht="12" customHeight="1" x14ac:dyDescent="0.25">
      <c r="A33" s="181">
        <v>3</v>
      </c>
      <c r="E33" s="571"/>
      <c r="F33" s="571"/>
      <c r="G33" s="571"/>
      <c r="H33" s="571"/>
      <c r="I33" s="215"/>
      <c r="J33" s="216"/>
    </row>
    <row r="34" spans="1:10" s="184" customFormat="1" ht="15" customHeight="1" x14ac:dyDescent="0.2">
      <c r="A34" s="184">
        <v>1</v>
      </c>
      <c r="E34" s="1076" t="s">
        <v>1399</v>
      </c>
      <c r="F34" s="1076"/>
      <c r="G34" s="1076"/>
      <c r="H34" s="1076"/>
      <c r="I34" s="32"/>
      <c r="J34" s="33"/>
    </row>
    <row r="35" spans="1:10" s="184" customFormat="1" ht="12" hidden="1" customHeight="1" x14ac:dyDescent="0.25">
      <c r="A35" s="181">
        <v>2</v>
      </c>
      <c r="E35" s="1076" t="s">
        <v>1400</v>
      </c>
      <c r="F35" s="1076"/>
      <c r="G35" s="1076"/>
      <c r="H35" s="314"/>
      <c r="I35" s="32"/>
      <c r="J35" s="33"/>
    </row>
    <row r="36" spans="1:10" s="184" customFormat="1" ht="12" customHeight="1" x14ac:dyDescent="0.25">
      <c r="A36" s="181">
        <v>3</v>
      </c>
      <c r="E36" s="224" t="s">
        <v>892</v>
      </c>
      <c r="F36" s="224"/>
      <c r="G36" s="224"/>
      <c r="H36" s="224"/>
      <c r="I36" s="32">
        <v>0</v>
      </c>
      <c r="J36" s="33">
        <v>0</v>
      </c>
    </row>
    <row r="37" spans="1:10" s="184" customFormat="1" ht="12" customHeight="1" x14ac:dyDescent="0.25">
      <c r="A37" s="181"/>
      <c r="D37" s="673" t="s">
        <v>1383</v>
      </c>
      <c r="E37" s="674" t="s">
        <v>1397</v>
      </c>
      <c r="F37" s="224"/>
      <c r="G37" s="224"/>
      <c r="H37" s="224"/>
      <c r="I37" s="32"/>
      <c r="J37" s="33"/>
    </row>
    <row r="38" spans="1:10" s="184" customFormat="1" ht="15.6" customHeight="1" x14ac:dyDescent="0.2">
      <c r="A38" s="184">
        <v>1</v>
      </c>
      <c r="E38" s="1077" t="s">
        <v>1401</v>
      </c>
      <c r="F38" s="1077"/>
      <c r="G38" s="1077"/>
      <c r="H38" s="1077"/>
      <c r="I38" s="35">
        <f>SUM(I34:I36)</f>
        <v>0</v>
      </c>
      <c r="J38" s="36">
        <f>SUM(J34:J36)</f>
        <v>0</v>
      </c>
    </row>
    <row r="39" spans="1:10" s="184" customFormat="1" ht="12" hidden="1" customHeight="1" x14ac:dyDescent="0.25">
      <c r="A39" s="181">
        <v>2</v>
      </c>
      <c r="E39" s="1077" t="s">
        <v>1402</v>
      </c>
      <c r="F39" s="1077"/>
      <c r="G39" s="1077"/>
      <c r="H39" s="571"/>
      <c r="I39" s="35">
        <f>SUM(I35:I36)</f>
        <v>0</v>
      </c>
      <c r="J39" s="36">
        <f>SUM(J35:J36)</f>
        <v>0</v>
      </c>
    </row>
    <row r="40" spans="1:10" s="184" customFormat="1" ht="12" customHeight="1" x14ac:dyDescent="0.25">
      <c r="A40" s="181">
        <v>3</v>
      </c>
      <c r="E40" s="571"/>
      <c r="F40" s="571"/>
      <c r="G40" s="571"/>
      <c r="H40" s="571"/>
      <c r="I40" s="39"/>
      <c r="J40" s="40"/>
    </row>
    <row r="41" spans="1:10" s="184" customFormat="1" ht="12" customHeight="1" x14ac:dyDescent="0.2">
      <c r="A41" s="184">
        <v>1</v>
      </c>
      <c r="E41" s="1078" t="s">
        <v>1403</v>
      </c>
      <c r="F41" s="1078"/>
      <c r="G41" s="1078"/>
      <c r="H41" s="314"/>
      <c r="I41" s="32"/>
      <c r="J41" s="33"/>
    </row>
    <row r="42" spans="1:10" s="184" customFormat="1" ht="12" customHeight="1" x14ac:dyDescent="0.2">
      <c r="A42" s="184">
        <v>1</v>
      </c>
      <c r="E42" s="224" t="s">
        <v>892</v>
      </c>
      <c r="F42" s="224"/>
      <c r="G42" s="224"/>
      <c r="H42" s="224"/>
      <c r="I42" s="32">
        <v>0</v>
      </c>
      <c r="J42" s="33">
        <v>0</v>
      </c>
    </row>
    <row r="43" spans="1:10" s="184" customFormat="1" ht="12" customHeight="1" x14ac:dyDescent="0.25">
      <c r="A43" s="181"/>
      <c r="D43" s="673" t="s">
        <v>1383</v>
      </c>
      <c r="E43" s="674" t="s">
        <v>1397</v>
      </c>
      <c r="F43" s="224"/>
      <c r="G43" s="224"/>
      <c r="H43" s="224"/>
      <c r="I43" s="32"/>
      <c r="J43" s="33"/>
    </row>
    <row r="44" spans="1:10" s="184" customFormat="1" ht="16.2" customHeight="1" x14ac:dyDescent="0.2">
      <c r="A44" s="184">
        <v>1</v>
      </c>
      <c r="E44" s="1076" t="s">
        <v>1404</v>
      </c>
      <c r="F44" s="1076"/>
      <c r="G44" s="1076"/>
      <c r="H44" s="1076"/>
      <c r="I44" s="35">
        <f>SUM(I41:I42)</f>
        <v>0</v>
      </c>
      <c r="J44" s="36">
        <f>SUM(J41:J42)</f>
        <v>0</v>
      </c>
    </row>
    <row r="45" spans="1:10" s="184" customFormat="1" ht="12" customHeight="1" x14ac:dyDescent="0.2">
      <c r="E45" s="571"/>
      <c r="F45" s="571"/>
      <c r="G45" s="571"/>
      <c r="H45" s="571"/>
      <c r="I45" s="215"/>
      <c r="J45" s="216"/>
    </row>
    <row r="46" spans="1:10" s="184" customFormat="1" ht="12" customHeight="1" x14ac:dyDescent="0.25">
      <c r="A46" s="181">
        <v>3</v>
      </c>
      <c r="E46" s="207" t="s">
        <v>1405</v>
      </c>
      <c r="F46" s="207"/>
      <c r="G46" s="207"/>
      <c r="H46" s="207"/>
      <c r="I46" s="71">
        <f>+I38+I32+I44</f>
        <v>0</v>
      </c>
      <c r="J46" s="72">
        <f>+J38+J32+J44</f>
        <v>0</v>
      </c>
    </row>
    <row r="47" spans="1:10" s="184" customFormat="1" x14ac:dyDescent="0.25">
      <c r="A47" s="181">
        <v>3</v>
      </c>
    </row>
    <row r="48" spans="1:10" s="184" customFormat="1" x14ac:dyDescent="0.25">
      <c r="A48" s="181">
        <v>3</v>
      </c>
      <c r="E48" s="218"/>
    </row>
    <row r="49" spans="1:1" s="184" customFormat="1" x14ac:dyDescent="0.25">
      <c r="A49" s="181">
        <v>3</v>
      </c>
    </row>
    <row r="50" spans="1:1" s="184" customFormat="1" x14ac:dyDescent="0.25">
      <c r="A50" s="181">
        <v>3</v>
      </c>
    </row>
    <row r="51" spans="1:1" s="184" customFormat="1" x14ac:dyDescent="0.25">
      <c r="A51" s="181">
        <v>3</v>
      </c>
    </row>
    <row r="52" spans="1:1" s="184" customFormat="1" x14ac:dyDescent="0.25">
      <c r="A52" s="181">
        <v>3</v>
      </c>
    </row>
    <row r="53" spans="1:1" s="184" customFormat="1" x14ac:dyDescent="0.25">
      <c r="A53" s="181">
        <v>3</v>
      </c>
    </row>
    <row r="54" spans="1:1" s="184" customFormat="1" x14ac:dyDescent="0.25">
      <c r="A54" s="181">
        <v>3</v>
      </c>
    </row>
    <row r="55" spans="1:1" s="184" customFormat="1" x14ac:dyDescent="0.25">
      <c r="A55" s="181">
        <v>3</v>
      </c>
    </row>
    <row r="56" spans="1:1" s="184" customFormat="1" x14ac:dyDescent="0.25">
      <c r="A56" s="181">
        <v>3</v>
      </c>
    </row>
    <row r="57" spans="1:1" s="184" customFormat="1" x14ac:dyDescent="0.25">
      <c r="A57" s="181">
        <v>3</v>
      </c>
    </row>
    <row r="58" spans="1:1" s="184" customFormat="1" x14ac:dyDescent="0.25">
      <c r="A58" s="181">
        <v>3</v>
      </c>
    </row>
    <row r="59" spans="1:1" s="184" customFormat="1" x14ac:dyDescent="0.25">
      <c r="A59" s="181">
        <v>3</v>
      </c>
    </row>
    <row r="60" spans="1:1" s="184" customFormat="1" x14ac:dyDescent="0.25">
      <c r="A60" s="181">
        <v>3</v>
      </c>
    </row>
    <row r="61" spans="1:1" s="184" customFormat="1" x14ac:dyDescent="0.25">
      <c r="A61" s="181">
        <v>3</v>
      </c>
    </row>
    <row r="62" spans="1:1" s="184" customFormat="1" x14ac:dyDescent="0.25">
      <c r="A62" s="181">
        <v>3</v>
      </c>
    </row>
    <row r="63" spans="1:1" s="184" customFormat="1" x14ac:dyDescent="0.25">
      <c r="A63" s="181">
        <v>3</v>
      </c>
    </row>
    <row r="64" spans="1:1" s="184" customFormat="1" x14ac:dyDescent="0.25">
      <c r="A64" s="181">
        <v>3</v>
      </c>
    </row>
    <row r="65" spans="1:1" s="184" customFormat="1" x14ac:dyDescent="0.25">
      <c r="A65" s="181">
        <v>3</v>
      </c>
    </row>
    <row r="66" spans="1:1" s="184" customFormat="1" x14ac:dyDescent="0.25">
      <c r="A66" s="181">
        <v>3</v>
      </c>
    </row>
    <row r="67" spans="1:1" s="184" customFormat="1" x14ac:dyDescent="0.25">
      <c r="A67" s="181">
        <v>3</v>
      </c>
    </row>
    <row r="68" spans="1:1" s="184" customFormat="1" x14ac:dyDescent="0.25">
      <c r="A68" s="181">
        <v>3</v>
      </c>
    </row>
    <row r="69" spans="1:1" s="184" customFormat="1" x14ac:dyDescent="0.25">
      <c r="A69" s="181">
        <v>3</v>
      </c>
    </row>
    <row r="70" spans="1:1" s="184" customFormat="1" x14ac:dyDescent="0.25">
      <c r="A70" s="181">
        <v>3</v>
      </c>
    </row>
    <row r="71" spans="1:1" s="184" customFormat="1" x14ac:dyDescent="0.25">
      <c r="A71" s="181">
        <v>3</v>
      </c>
    </row>
    <row r="72" spans="1:1" s="184" customFormat="1" ht="36.6" customHeight="1" x14ac:dyDescent="0.25">
      <c r="A72" s="181">
        <v>3</v>
      </c>
    </row>
    <row r="73" spans="1:1" s="184" customFormat="1" x14ac:dyDescent="0.25">
      <c r="A73" s="181">
        <v>3</v>
      </c>
    </row>
    <row r="74" spans="1:1" s="184" customFormat="1" x14ac:dyDescent="0.25">
      <c r="A74" s="181">
        <v>3</v>
      </c>
    </row>
    <row r="75" spans="1:1" s="184" customFormat="1" x14ac:dyDescent="0.25">
      <c r="A75" s="181">
        <v>3</v>
      </c>
    </row>
    <row r="76" spans="1:1" s="184" customFormat="1" x14ac:dyDescent="0.25">
      <c r="A76" s="181">
        <v>3</v>
      </c>
    </row>
    <row r="77" spans="1:1" s="184" customFormat="1" x14ac:dyDescent="0.25">
      <c r="A77" s="181">
        <v>3</v>
      </c>
    </row>
    <row r="78" spans="1:1" s="184" customFormat="1" x14ac:dyDescent="0.25">
      <c r="A78" s="181">
        <v>3</v>
      </c>
    </row>
    <row r="79" spans="1:1" s="184" customFormat="1" ht="43.95" customHeight="1" x14ac:dyDescent="0.25">
      <c r="A79" s="181">
        <v>3</v>
      </c>
    </row>
    <row r="80" spans="1:1" s="184" customFormat="1" x14ac:dyDescent="0.25">
      <c r="A80" s="181">
        <v>3</v>
      </c>
    </row>
    <row r="81" spans="1:10" s="184" customFormat="1" x14ac:dyDescent="0.25">
      <c r="A81" s="181">
        <v>3</v>
      </c>
    </row>
    <row r="82" spans="1:10" s="184" customFormat="1" x14ac:dyDescent="0.25">
      <c r="A82" s="181">
        <v>3</v>
      </c>
    </row>
    <row r="83" spans="1:10" s="184" customFormat="1" x14ac:dyDescent="0.25">
      <c r="A83" s="181">
        <v>3</v>
      </c>
    </row>
    <row r="84" spans="1:10" s="184" customFormat="1" x14ac:dyDescent="0.25">
      <c r="A84" s="181">
        <v>3</v>
      </c>
    </row>
    <row r="85" spans="1:10" s="184" customFormat="1" ht="20.7" customHeight="1" x14ac:dyDescent="0.25">
      <c r="A85" s="181">
        <v>3</v>
      </c>
    </row>
    <row r="86" spans="1:10" s="184" customFormat="1" ht="16.2" customHeight="1" x14ac:dyDescent="0.25">
      <c r="A86" s="181">
        <v>3</v>
      </c>
    </row>
    <row r="87" spans="1:10" s="184" customFormat="1" x14ac:dyDescent="0.25">
      <c r="A87" s="181">
        <v>3</v>
      </c>
    </row>
    <row r="88" spans="1:10" s="184" customFormat="1" x14ac:dyDescent="0.25">
      <c r="A88" s="181">
        <v>3</v>
      </c>
    </row>
    <row r="89" spans="1:10" s="184" customFormat="1" ht="16.2" customHeight="1" x14ac:dyDescent="0.25">
      <c r="A89" s="181">
        <v>3</v>
      </c>
      <c r="E89" s="177"/>
      <c r="F89" s="177"/>
      <c r="G89" s="177"/>
      <c r="H89" s="177"/>
      <c r="I89" s="310" t="str">
        <f>Contents!F3</f>
        <v>20X2</v>
      </c>
      <c r="J89" s="311" t="str">
        <f>Contents!F4</f>
        <v>20X1</v>
      </c>
    </row>
    <row r="90" spans="1:10" s="184" customFormat="1" ht="16.2" customHeight="1" thickBot="1" x14ac:dyDescent="0.3">
      <c r="A90" s="181">
        <v>3</v>
      </c>
      <c r="E90" s="192"/>
      <c r="F90" s="192"/>
      <c r="G90" s="192"/>
      <c r="H90" s="192"/>
      <c r="I90" s="193" t="s">
        <v>309</v>
      </c>
      <c r="J90" s="194" t="s">
        <v>309</v>
      </c>
    </row>
    <row r="91" spans="1:10" s="184" customFormat="1" ht="12" customHeight="1" x14ac:dyDescent="0.25">
      <c r="A91" s="181">
        <v>3</v>
      </c>
      <c r="E91" s="177"/>
      <c r="F91" s="177"/>
      <c r="G91" s="177"/>
      <c r="H91" s="177"/>
      <c r="I91" s="200"/>
      <c r="J91" s="201"/>
    </row>
    <row r="92" spans="1:10" s="184" customFormat="1" ht="12" customHeight="1" x14ac:dyDescent="0.25">
      <c r="A92" s="181">
        <v>3</v>
      </c>
      <c r="B92" s="1" t="s">
        <v>250</v>
      </c>
      <c r="C92" s="1">
        <v>117</v>
      </c>
      <c r="D92" s="4"/>
      <c r="E92" s="350" t="str">
        <f ca="1">INDEX(TBLStructure[Full Note Title],MATCH(C92,TBLStructure[Model Reference],0))</f>
        <v>7.2B: Net gains or losses on financial assets</v>
      </c>
      <c r="F92" s="350"/>
      <c r="G92" s="350"/>
      <c r="H92" s="350"/>
    </row>
    <row r="93" spans="1:10" s="184" customFormat="1" ht="12" customHeight="1" x14ac:dyDescent="0.25">
      <c r="A93" s="181">
        <v>3</v>
      </c>
      <c r="D93" s="184" t="s">
        <v>1406</v>
      </c>
      <c r="E93" s="314" t="s">
        <v>1385</v>
      </c>
      <c r="F93" s="314"/>
      <c r="G93" s="314"/>
      <c r="H93" s="314"/>
    </row>
    <row r="94" spans="1:10" s="184" customFormat="1" ht="12" customHeight="1" x14ac:dyDescent="0.25">
      <c r="A94" s="181">
        <v>3</v>
      </c>
      <c r="E94" s="224" t="s">
        <v>1407</v>
      </c>
      <c r="F94" s="224"/>
      <c r="G94" s="224"/>
      <c r="H94" s="224"/>
      <c r="I94" s="28">
        <v>0</v>
      </c>
      <c r="J94" s="29">
        <v>0</v>
      </c>
    </row>
    <row r="95" spans="1:10" s="184" customFormat="1" ht="12" customHeight="1" x14ac:dyDescent="0.25">
      <c r="A95" s="181">
        <v>3</v>
      </c>
      <c r="E95" s="224" t="s">
        <v>1408</v>
      </c>
      <c r="F95" s="224"/>
      <c r="G95" s="224"/>
      <c r="H95" s="224"/>
      <c r="I95" s="28">
        <v>0</v>
      </c>
      <c r="J95" s="29">
        <v>0</v>
      </c>
    </row>
    <row r="96" spans="1:10" s="184" customFormat="1" ht="12" customHeight="1" x14ac:dyDescent="0.25">
      <c r="A96" s="181">
        <v>3</v>
      </c>
      <c r="E96" s="224" t="s">
        <v>1409</v>
      </c>
      <c r="F96" s="224"/>
      <c r="G96" s="224"/>
      <c r="H96" s="224"/>
      <c r="I96" s="28">
        <v>0</v>
      </c>
      <c r="J96" s="29">
        <v>0</v>
      </c>
    </row>
    <row r="97" spans="1:10" s="184" customFormat="1" ht="12" customHeight="1" x14ac:dyDescent="0.25">
      <c r="A97" s="181">
        <v>3</v>
      </c>
      <c r="E97" s="224" t="s">
        <v>1410</v>
      </c>
      <c r="F97" s="224"/>
      <c r="G97" s="224"/>
      <c r="H97" s="224"/>
      <c r="I97" s="28">
        <v>0</v>
      </c>
      <c r="J97" s="29">
        <v>0</v>
      </c>
    </row>
    <row r="98" spans="1:10" s="184" customFormat="1" ht="12" customHeight="1" x14ac:dyDescent="0.25">
      <c r="A98" s="181">
        <v>3</v>
      </c>
      <c r="E98" s="1078" t="s">
        <v>1411</v>
      </c>
      <c r="F98" s="1078"/>
      <c r="G98" s="1078"/>
      <c r="H98" s="314"/>
      <c r="I98" s="35">
        <f>SUM(I94:I97)</f>
        <v>0</v>
      </c>
      <c r="J98" s="36">
        <f>SUM(J93:J97)</f>
        <v>0</v>
      </c>
    </row>
    <row r="99" spans="1:10" s="184" customFormat="1" ht="12" customHeight="1" x14ac:dyDescent="0.25">
      <c r="A99" s="181">
        <v>3</v>
      </c>
      <c r="E99" s="326"/>
      <c r="F99" s="326"/>
      <c r="G99" s="326"/>
      <c r="H99" s="326"/>
      <c r="I99" s="28"/>
      <c r="J99" s="29"/>
    </row>
    <row r="100" spans="1:10" s="184" customFormat="1" ht="27.6" customHeight="1" x14ac:dyDescent="0.25">
      <c r="A100" s="181">
        <v>3</v>
      </c>
      <c r="D100" s="928" t="s">
        <v>1412</v>
      </c>
      <c r="E100" s="1076" t="s">
        <v>1413</v>
      </c>
      <c r="F100" s="1076"/>
      <c r="G100" s="1076"/>
      <c r="H100" s="1076"/>
      <c r="I100" s="28"/>
      <c r="J100" s="29"/>
    </row>
    <row r="101" spans="1:10" s="184" customFormat="1" ht="12" customHeight="1" x14ac:dyDescent="0.25">
      <c r="A101" s="181">
        <v>3</v>
      </c>
      <c r="D101" s="928"/>
      <c r="E101" s="224" t="s">
        <v>1407</v>
      </c>
      <c r="F101" s="224"/>
      <c r="G101" s="224"/>
      <c r="H101" s="224"/>
      <c r="I101" s="28">
        <v>0</v>
      </c>
      <c r="J101" s="29">
        <v>0</v>
      </c>
    </row>
    <row r="102" spans="1:10" s="184" customFormat="1" ht="12" customHeight="1" x14ac:dyDescent="0.25">
      <c r="A102" s="181">
        <v>3</v>
      </c>
      <c r="E102" s="224" t="s">
        <v>1414</v>
      </c>
      <c r="F102" s="224"/>
      <c r="G102" s="224"/>
      <c r="H102" s="224"/>
      <c r="I102" s="28">
        <v>0</v>
      </c>
      <c r="J102" s="29">
        <v>0</v>
      </c>
    </row>
    <row r="103" spans="1:10" s="184" customFormat="1" ht="12" customHeight="1" x14ac:dyDescent="0.25">
      <c r="A103" s="181">
        <v>3</v>
      </c>
      <c r="E103" s="224" t="s">
        <v>1408</v>
      </c>
      <c r="F103" s="224"/>
      <c r="G103" s="224"/>
      <c r="H103" s="224"/>
      <c r="I103" s="28">
        <v>0</v>
      </c>
      <c r="J103" s="29">
        <v>0</v>
      </c>
    </row>
    <row r="104" spans="1:10" s="184" customFormat="1" ht="12" customHeight="1" x14ac:dyDescent="0.25">
      <c r="A104" s="181">
        <v>3</v>
      </c>
      <c r="E104" s="224" t="s">
        <v>1415</v>
      </c>
      <c r="F104" s="224"/>
      <c r="G104" s="224"/>
      <c r="H104" s="224"/>
      <c r="I104" s="28">
        <v>0</v>
      </c>
      <c r="J104" s="29">
        <v>0</v>
      </c>
    </row>
    <row r="105" spans="1:10" s="184" customFormat="1" ht="12" customHeight="1" x14ac:dyDescent="0.25">
      <c r="A105" s="181">
        <v>3</v>
      </c>
      <c r="E105" s="224" t="s">
        <v>1416</v>
      </c>
      <c r="F105" s="224"/>
      <c r="G105" s="224"/>
      <c r="H105" s="224"/>
      <c r="I105" s="28"/>
      <c r="J105" s="29"/>
    </row>
    <row r="106" spans="1:10" s="184" customFormat="1" ht="12" customHeight="1" x14ac:dyDescent="0.25">
      <c r="A106" s="181">
        <v>3</v>
      </c>
      <c r="E106" s="675" t="s">
        <v>1409</v>
      </c>
      <c r="F106" s="675"/>
      <c r="G106" s="675"/>
      <c r="H106" s="675"/>
      <c r="I106" s="28">
        <v>0</v>
      </c>
      <c r="J106" s="29">
        <v>0</v>
      </c>
    </row>
    <row r="107" spans="1:10" s="184" customFormat="1" ht="12" customHeight="1" x14ac:dyDescent="0.25">
      <c r="A107" s="181">
        <v>3</v>
      </c>
      <c r="E107" s="675" t="s">
        <v>1417</v>
      </c>
      <c r="F107" s="675"/>
      <c r="G107" s="675"/>
      <c r="H107" s="675"/>
      <c r="I107" s="28">
        <v>0</v>
      </c>
      <c r="J107" s="29">
        <v>0</v>
      </c>
    </row>
    <row r="108" spans="1:10" s="184" customFormat="1" ht="12" customHeight="1" x14ac:dyDescent="0.25">
      <c r="A108" s="181">
        <v>3</v>
      </c>
      <c r="E108" s="224" t="s">
        <v>1410</v>
      </c>
      <c r="F108" s="224"/>
      <c r="G108" s="224"/>
      <c r="H108" s="224"/>
      <c r="I108" s="28">
        <v>0</v>
      </c>
      <c r="J108" s="29">
        <v>0</v>
      </c>
    </row>
    <row r="109" spans="1:10" s="184" customFormat="1" ht="29.7" customHeight="1" x14ac:dyDescent="0.25">
      <c r="A109" s="181">
        <v>3</v>
      </c>
      <c r="E109" s="1076" t="s">
        <v>1418</v>
      </c>
      <c r="F109" s="1076"/>
      <c r="G109" s="1076"/>
      <c r="H109" s="1076"/>
      <c r="I109" s="35">
        <f>SUM(I100:I108)</f>
        <v>0</v>
      </c>
      <c r="J109" s="36">
        <f>SUM(J100:J108)</f>
        <v>0</v>
      </c>
    </row>
    <row r="110" spans="1:10" s="184" customFormat="1" ht="12" customHeight="1" x14ac:dyDescent="0.25">
      <c r="A110" s="181">
        <v>3</v>
      </c>
      <c r="E110" s="326"/>
      <c r="F110" s="326"/>
      <c r="G110" s="326"/>
      <c r="H110" s="326"/>
      <c r="I110" s="28"/>
      <c r="J110" s="29"/>
    </row>
    <row r="111" spans="1:10" s="184" customFormat="1" ht="12" customHeight="1" x14ac:dyDescent="0.2">
      <c r="A111" s="184">
        <v>3</v>
      </c>
      <c r="E111" s="667" t="s">
        <v>1387</v>
      </c>
      <c r="F111" s="667"/>
      <c r="G111" s="667"/>
      <c r="H111" s="314"/>
      <c r="I111" s="28"/>
      <c r="J111" s="29"/>
    </row>
    <row r="112" spans="1:10" s="184" customFormat="1" ht="12" customHeight="1" x14ac:dyDescent="0.2">
      <c r="A112" s="184">
        <v>3</v>
      </c>
      <c r="E112" s="224" t="s">
        <v>1419</v>
      </c>
      <c r="F112" s="224"/>
      <c r="G112" s="224"/>
      <c r="H112" s="224"/>
      <c r="I112" s="28">
        <v>0</v>
      </c>
      <c r="J112" s="29">
        <v>0</v>
      </c>
    </row>
    <row r="113" spans="1:10" s="184" customFormat="1" ht="12" customHeight="1" x14ac:dyDescent="0.2">
      <c r="A113" s="184">
        <v>3</v>
      </c>
      <c r="E113" s="224" t="s">
        <v>1407</v>
      </c>
      <c r="F113" s="224"/>
      <c r="G113" s="224"/>
      <c r="H113" s="224"/>
      <c r="I113" s="28">
        <v>0</v>
      </c>
      <c r="J113" s="29">
        <v>0</v>
      </c>
    </row>
    <row r="114" spans="1:10" s="184" customFormat="1" ht="12" customHeight="1" x14ac:dyDescent="0.2">
      <c r="A114" s="184">
        <v>3</v>
      </c>
      <c r="E114" s="224" t="s">
        <v>1414</v>
      </c>
      <c r="F114" s="224"/>
      <c r="G114" s="224"/>
      <c r="H114" s="224"/>
      <c r="I114" s="28">
        <v>0</v>
      </c>
      <c r="J114" s="29">
        <v>0</v>
      </c>
    </row>
    <row r="115" spans="1:10" s="184" customFormat="1" ht="12" customHeight="1" x14ac:dyDescent="0.2">
      <c r="A115" s="184">
        <v>3</v>
      </c>
      <c r="E115" s="224" t="s">
        <v>1408</v>
      </c>
      <c r="F115" s="224"/>
      <c r="G115" s="224"/>
      <c r="H115" s="224"/>
      <c r="I115" s="39">
        <v>0</v>
      </c>
      <c r="J115" s="29">
        <v>0</v>
      </c>
    </row>
    <row r="116" spans="1:10" s="184" customFormat="1" ht="24.6" customHeight="1" x14ac:dyDescent="0.2">
      <c r="A116" s="184">
        <v>3</v>
      </c>
      <c r="D116" s="928" t="s">
        <v>1420</v>
      </c>
      <c r="E116" s="1076" t="s">
        <v>1421</v>
      </c>
      <c r="F116" s="1076"/>
      <c r="G116" s="1076"/>
      <c r="H116" s="1076"/>
      <c r="I116" s="35">
        <f>SUM(I111:I115)</f>
        <v>0</v>
      </c>
      <c r="J116" s="36">
        <f>SUM(J111:J115)</f>
        <v>0</v>
      </c>
    </row>
    <row r="117" spans="1:10" s="184" customFormat="1" ht="12" customHeight="1" x14ac:dyDescent="0.2">
      <c r="A117" s="184">
        <v>3</v>
      </c>
      <c r="D117" s="928"/>
      <c r="E117" s="667"/>
      <c r="F117" s="667"/>
      <c r="G117" s="667"/>
      <c r="H117" s="667"/>
      <c r="I117" s="39"/>
      <c r="J117" s="40"/>
    </row>
    <row r="118" spans="1:10" s="184" customFormat="1" ht="12" customHeight="1" x14ac:dyDescent="0.2">
      <c r="A118" s="184">
        <v>3</v>
      </c>
      <c r="E118" s="667" t="s">
        <v>1391</v>
      </c>
      <c r="F118" s="667"/>
      <c r="G118" s="667"/>
      <c r="H118" s="314"/>
      <c r="I118" s="28"/>
      <c r="J118" s="29"/>
    </row>
    <row r="119" spans="1:10" s="184" customFormat="1" ht="12" customHeight="1" x14ac:dyDescent="0.2">
      <c r="A119" s="184">
        <v>3</v>
      </c>
      <c r="E119" s="224" t="s">
        <v>1419</v>
      </c>
      <c r="F119" s="224"/>
      <c r="G119" s="224"/>
      <c r="H119" s="224"/>
      <c r="I119" s="28">
        <v>0</v>
      </c>
      <c r="J119" s="29">
        <v>0</v>
      </c>
    </row>
    <row r="120" spans="1:10" s="184" customFormat="1" ht="12" customHeight="1" x14ac:dyDescent="0.2">
      <c r="A120" s="184">
        <v>3</v>
      </c>
      <c r="E120" s="224" t="s">
        <v>1407</v>
      </c>
      <c r="F120" s="224"/>
      <c r="G120" s="224"/>
      <c r="H120" s="224"/>
      <c r="I120" s="28">
        <v>0</v>
      </c>
      <c r="J120" s="29">
        <v>0</v>
      </c>
    </row>
    <row r="121" spans="1:10" s="184" customFormat="1" ht="12" customHeight="1" x14ac:dyDescent="0.2">
      <c r="A121" s="184">
        <v>3</v>
      </c>
      <c r="E121" s="224" t="s">
        <v>1414</v>
      </c>
      <c r="F121" s="224"/>
      <c r="G121" s="224"/>
      <c r="H121" s="224"/>
      <c r="I121" s="28">
        <v>0</v>
      </c>
      <c r="J121" s="29">
        <v>0</v>
      </c>
    </row>
    <row r="122" spans="1:10" s="184" customFormat="1" ht="12" customHeight="1" x14ac:dyDescent="0.2">
      <c r="A122" s="184">
        <v>3</v>
      </c>
      <c r="E122" s="224" t="s">
        <v>1408</v>
      </c>
      <c r="F122" s="224"/>
      <c r="G122" s="224"/>
      <c r="H122" s="224"/>
      <c r="I122" s="39">
        <v>0</v>
      </c>
      <c r="J122" s="29">
        <v>0</v>
      </c>
    </row>
    <row r="123" spans="1:10" s="184" customFormat="1" ht="12" customHeight="1" x14ac:dyDescent="0.2">
      <c r="A123" s="184">
        <v>3</v>
      </c>
      <c r="D123" s="184" t="s">
        <v>1422</v>
      </c>
      <c r="E123" s="1076" t="s">
        <v>1423</v>
      </c>
      <c r="F123" s="1076"/>
      <c r="G123" s="1076"/>
      <c r="H123" s="1076"/>
      <c r="I123" s="35">
        <f>SUM(I118:I122)</f>
        <v>0</v>
      </c>
      <c r="J123" s="36">
        <f>SUM(J118:J122)</f>
        <v>0</v>
      </c>
    </row>
    <row r="124" spans="1:10" s="184" customFormat="1" ht="12" customHeight="1" x14ac:dyDescent="0.2">
      <c r="A124" s="184">
        <v>3</v>
      </c>
      <c r="E124" s="667"/>
      <c r="F124" s="667"/>
      <c r="G124" s="667"/>
      <c r="H124" s="667"/>
      <c r="I124" s="39"/>
      <c r="J124" s="40"/>
    </row>
    <row r="125" spans="1:10" s="184" customFormat="1" ht="12" customHeight="1" x14ac:dyDescent="0.2">
      <c r="A125" s="184">
        <v>1</v>
      </c>
      <c r="E125" s="1078" t="s">
        <v>1424</v>
      </c>
      <c r="F125" s="1078"/>
      <c r="G125" s="1078"/>
      <c r="H125" s="314"/>
      <c r="I125" s="28"/>
      <c r="J125" s="29"/>
    </row>
    <row r="126" spans="1:10" s="184" customFormat="1" ht="12" customHeight="1" x14ac:dyDescent="0.2">
      <c r="A126" s="184">
        <v>1</v>
      </c>
      <c r="E126" s="224" t="s">
        <v>1419</v>
      </c>
      <c r="F126" s="224"/>
      <c r="G126" s="224"/>
      <c r="H126" s="224"/>
      <c r="I126" s="28">
        <v>0</v>
      </c>
      <c r="J126" s="29">
        <v>0</v>
      </c>
    </row>
    <row r="127" spans="1:10" s="184" customFormat="1" ht="12" customHeight="1" x14ac:dyDescent="0.2">
      <c r="A127" s="184">
        <v>1</v>
      </c>
      <c r="E127" s="224" t="s">
        <v>1407</v>
      </c>
      <c r="F127" s="224"/>
      <c r="G127" s="224"/>
      <c r="H127" s="224"/>
      <c r="I127" s="28">
        <v>0</v>
      </c>
      <c r="J127" s="29">
        <v>0</v>
      </c>
    </row>
    <row r="128" spans="1:10" s="184" customFormat="1" ht="12" customHeight="1" x14ac:dyDescent="0.2">
      <c r="A128" s="184">
        <v>1</v>
      </c>
      <c r="E128" s="224" t="s">
        <v>1414</v>
      </c>
      <c r="F128" s="224"/>
      <c r="G128" s="224"/>
      <c r="H128" s="224"/>
      <c r="I128" s="28">
        <v>0</v>
      </c>
      <c r="J128" s="29">
        <v>0</v>
      </c>
    </row>
    <row r="129" spans="1:10" s="184" customFormat="1" ht="12" customHeight="1" x14ac:dyDescent="0.2">
      <c r="A129" s="184">
        <v>1</v>
      </c>
      <c r="E129" s="224" t="s">
        <v>1408</v>
      </c>
      <c r="F129" s="224"/>
      <c r="G129" s="224"/>
      <c r="H129" s="224"/>
      <c r="I129" s="39">
        <v>0</v>
      </c>
      <c r="J129" s="29">
        <v>0</v>
      </c>
    </row>
    <row r="130" spans="1:10" s="184" customFormat="1" ht="25.95" customHeight="1" x14ac:dyDescent="0.2">
      <c r="A130" s="184">
        <v>1</v>
      </c>
      <c r="D130" s="184" t="s">
        <v>1422</v>
      </c>
      <c r="E130" s="1076" t="s">
        <v>1425</v>
      </c>
      <c r="F130" s="1076"/>
      <c r="G130" s="1076"/>
      <c r="H130" s="1076"/>
      <c r="I130" s="35">
        <f>SUM(I125:I129)</f>
        <v>0</v>
      </c>
      <c r="J130" s="36">
        <f>SUM(J125:J129)</f>
        <v>0</v>
      </c>
    </row>
    <row r="131" spans="1:10" s="184" customFormat="1" ht="11.4" x14ac:dyDescent="0.2">
      <c r="A131" s="184">
        <v>1</v>
      </c>
      <c r="E131" s="669"/>
      <c r="F131" s="669"/>
      <c r="G131" s="669"/>
      <c r="H131" s="669"/>
      <c r="I131" s="74"/>
      <c r="J131" s="75"/>
    </row>
    <row r="132" spans="1:10" s="184" customFormat="1" ht="11.4" x14ac:dyDescent="0.2">
      <c r="A132" s="184">
        <v>3</v>
      </c>
      <c r="E132" s="1078" t="s">
        <v>1426</v>
      </c>
      <c r="F132" s="1078"/>
      <c r="G132" s="1078"/>
      <c r="H132" s="1078"/>
      <c r="I132" s="74">
        <f>I98+I109+I116+I123+I130</f>
        <v>0</v>
      </c>
      <c r="J132" s="75">
        <f>J98+J109+J116+J123+J130</f>
        <v>0</v>
      </c>
    </row>
    <row r="133" spans="1:10" s="184" customFormat="1" ht="12" customHeight="1" x14ac:dyDescent="0.2">
      <c r="A133" s="184">
        <v>3</v>
      </c>
    </row>
    <row r="134" spans="1:10" s="184" customFormat="1" ht="12" customHeight="1" x14ac:dyDescent="0.2">
      <c r="A134" s="184">
        <v>3</v>
      </c>
      <c r="D134" s="184" t="s">
        <v>1427</v>
      </c>
      <c r="E134" s="928" t="s">
        <v>1428</v>
      </c>
      <c r="F134" s="928"/>
      <c r="G134" s="928"/>
      <c r="H134" s="928"/>
      <c r="I134" s="928"/>
      <c r="J134" s="928"/>
    </row>
    <row r="135" spans="1:10" s="184" customFormat="1" ht="12" hidden="1" customHeight="1" x14ac:dyDescent="0.2">
      <c r="A135" s="184">
        <v>3</v>
      </c>
      <c r="E135" s="326"/>
      <c r="F135" s="326"/>
      <c r="G135" s="326"/>
      <c r="H135" s="326"/>
      <c r="I135" s="314"/>
      <c r="J135" s="326"/>
    </row>
    <row r="136" spans="1:10" s="184" customFormat="1" ht="12" customHeight="1" x14ac:dyDescent="0.2">
      <c r="A136" s="184">
        <v>3</v>
      </c>
      <c r="E136" s="177"/>
      <c r="F136" s="177"/>
      <c r="G136" s="177"/>
      <c r="H136" s="177"/>
      <c r="I136" s="200"/>
      <c r="J136" s="201"/>
    </row>
    <row r="137" spans="1:10" s="184" customFormat="1" ht="14.7" customHeight="1" x14ac:dyDescent="0.2">
      <c r="A137" s="184">
        <v>1</v>
      </c>
      <c r="E137" s="177"/>
      <c r="F137" s="177"/>
      <c r="G137" s="177"/>
      <c r="H137" s="177"/>
      <c r="I137" s="310" t="str">
        <f>Contents!F3</f>
        <v>20X2</v>
      </c>
      <c r="J137" s="311" t="str">
        <f>Contents!F4</f>
        <v>20X1</v>
      </c>
    </row>
    <row r="138" spans="1:10" s="184" customFormat="1" ht="14.7" customHeight="1" thickBot="1" x14ac:dyDescent="0.25">
      <c r="A138" s="184">
        <v>1</v>
      </c>
      <c r="E138" s="192"/>
      <c r="F138" s="192"/>
      <c r="G138" s="192"/>
      <c r="H138" s="192"/>
      <c r="I138" s="193" t="s">
        <v>309</v>
      </c>
      <c r="J138" s="194" t="s">
        <v>309</v>
      </c>
    </row>
    <row r="139" spans="1:10" ht="12" customHeight="1" x14ac:dyDescent="0.25">
      <c r="A139" s="184">
        <v>3</v>
      </c>
      <c r="B139" s="1" t="s">
        <v>250</v>
      </c>
      <c r="C139" s="1">
        <v>118</v>
      </c>
      <c r="D139" s="4"/>
      <c r="E139" s="350" t="str">
        <f ca="1">INDEX(TBLStructure[Full Note Title],MATCH(C139,TBLStructure[Model Reference],0))</f>
        <v>7.2C: Net gains or losses on financial liabilities</v>
      </c>
      <c r="F139" s="350"/>
      <c r="G139" s="350"/>
      <c r="H139" s="350"/>
    </row>
    <row r="140" spans="1:10" ht="12" customHeight="1" x14ac:dyDescent="0.25">
      <c r="A140" s="184">
        <v>3</v>
      </c>
      <c r="E140" s="314" t="s">
        <v>1396</v>
      </c>
      <c r="F140" s="314"/>
      <c r="G140" s="314"/>
      <c r="H140" s="314"/>
      <c r="I140" s="314"/>
      <c r="J140" s="326"/>
    </row>
    <row r="141" spans="1:10" ht="12" customHeight="1" x14ac:dyDescent="0.25">
      <c r="A141" s="184">
        <v>3</v>
      </c>
      <c r="E141" s="224" t="s">
        <v>1429</v>
      </c>
      <c r="F141" s="224"/>
      <c r="G141" s="224"/>
      <c r="H141" s="224"/>
      <c r="I141" s="28">
        <v>0</v>
      </c>
      <c r="J141" s="29">
        <v>0</v>
      </c>
    </row>
    <row r="142" spans="1:10" ht="12" customHeight="1" x14ac:dyDescent="0.25">
      <c r="A142" s="184">
        <v>3</v>
      </c>
      <c r="E142" s="224" t="s">
        <v>1408</v>
      </c>
      <c r="F142" s="224"/>
      <c r="G142" s="224"/>
      <c r="H142" s="224"/>
      <c r="I142" s="28">
        <v>0</v>
      </c>
      <c r="J142" s="29">
        <v>0</v>
      </c>
    </row>
    <row r="143" spans="1:10" ht="12" customHeight="1" x14ac:dyDescent="0.25">
      <c r="A143" s="184">
        <v>3</v>
      </c>
      <c r="E143" s="224" t="s">
        <v>1410</v>
      </c>
      <c r="F143" s="224"/>
      <c r="G143" s="224"/>
      <c r="H143" s="224"/>
      <c r="I143" s="28">
        <v>0</v>
      </c>
      <c r="J143" s="29">
        <v>0</v>
      </c>
    </row>
    <row r="144" spans="1:10" ht="12" customHeight="1" x14ac:dyDescent="0.25">
      <c r="A144" s="184">
        <v>3</v>
      </c>
      <c r="D144" s="184" t="s">
        <v>1430</v>
      </c>
      <c r="E144" s="314" t="s">
        <v>1431</v>
      </c>
      <c r="F144" s="314"/>
      <c r="G144" s="314"/>
      <c r="H144" s="314"/>
      <c r="I144" s="35">
        <f>SUM(I140:I143)</f>
        <v>0</v>
      </c>
      <c r="J144" s="36">
        <f>SUM(J140:J143)</f>
        <v>0</v>
      </c>
    </row>
    <row r="145" spans="1:10" ht="12" customHeight="1" x14ac:dyDescent="0.25">
      <c r="A145" s="184">
        <v>3</v>
      </c>
      <c r="E145" s="314"/>
      <c r="F145" s="314"/>
      <c r="G145" s="314"/>
      <c r="H145" s="314"/>
      <c r="I145" s="39"/>
      <c r="J145" s="40"/>
    </row>
    <row r="146" spans="1:10" ht="12" customHeight="1" x14ac:dyDescent="0.25">
      <c r="A146" s="181">
        <v>1</v>
      </c>
      <c r="E146" s="314" t="s">
        <v>1399</v>
      </c>
      <c r="F146" s="314"/>
      <c r="G146" s="314"/>
      <c r="H146" s="314"/>
      <c r="I146" s="28"/>
      <c r="J146" s="29"/>
    </row>
    <row r="147" spans="1:10" ht="12" hidden="1" customHeight="1" x14ac:dyDescent="0.25">
      <c r="A147" s="184">
        <v>2</v>
      </c>
      <c r="E147" s="314" t="s">
        <v>1400</v>
      </c>
      <c r="F147" s="314"/>
      <c r="G147" s="314"/>
      <c r="H147" s="314"/>
      <c r="I147" s="28"/>
      <c r="J147" s="29"/>
    </row>
    <row r="148" spans="1:10" ht="12" customHeight="1" x14ac:dyDescent="0.25">
      <c r="A148" s="184">
        <v>3</v>
      </c>
      <c r="E148" s="224" t="s">
        <v>1419</v>
      </c>
      <c r="F148" s="224"/>
      <c r="G148" s="224"/>
      <c r="H148" s="224"/>
      <c r="I148" s="28">
        <v>0</v>
      </c>
      <c r="J148" s="29">
        <v>0</v>
      </c>
    </row>
    <row r="149" spans="1:10" ht="12" customHeight="1" x14ac:dyDescent="0.25">
      <c r="A149" s="184">
        <v>3</v>
      </c>
      <c r="E149" s="224" t="s">
        <v>1429</v>
      </c>
      <c r="F149" s="224"/>
      <c r="G149" s="224"/>
      <c r="H149" s="224"/>
      <c r="I149" s="28">
        <v>0</v>
      </c>
      <c r="J149" s="29">
        <v>0</v>
      </c>
    </row>
    <row r="150" spans="1:10" ht="12" customHeight="1" x14ac:dyDescent="0.25">
      <c r="A150" s="184">
        <v>3</v>
      </c>
      <c r="E150" s="224" t="s">
        <v>1408</v>
      </c>
      <c r="F150" s="224"/>
      <c r="G150" s="224"/>
      <c r="H150" s="224"/>
      <c r="I150" s="28">
        <v>0</v>
      </c>
      <c r="J150" s="29">
        <v>0</v>
      </c>
    </row>
    <row r="151" spans="1:10" ht="26.7" customHeight="1" x14ac:dyDescent="0.25">
      <c r="A151" s="181">
        <v>1</v>
      </c>
      <c r="D151" s="184" t="s">
        <v>1422</v>
      </c>
      <c r="E151" s="1076" t="s">
        <v>1432</v>
      </c>
      <c r="F151" s="1076"/>
      <c r="G151" s="1076"/>
      <c r="H151" s="1076"/>
      <c r="I151" s="35">
        <f>SUM(I146:I150)</f>
        <v>0</v>
      </c>
      <c r="J151" s="36">
        <f>SUM(J146:J150)</f>
        <v>0</v>
      </c>
    </row>
    <row r="152" spans="1:10" ht="12" hidden="1" customHeight="1" x14ac:dyDescent="0.25">
      <c r="A152" s="184">
        <v>2</v>
      </c>
      <c r="D152" s="184" t="s">
        <v>1422</v>
      </c>
      <c r="E152" s="1076" t="s">
        <v>1433</v>
      </c>
      <c r="F152" s="1076"/>
      <c r="G152" s="1076"/>
      <c r="H152" s="1076"/>
      <c r="I152" s="35">
        <f>SUM(I148:I151)</f>
        <v>0</v>
      </c>
      <c r="J152" s="36">
        <f>SUM(J148:J151)</f>
        <v>0</v>
      </c>
    </row>
    <row r="153" spans="1:10" x14ac:dyDescent="0.25">
      <c r="A153" s="184">
        <v>3</v>
      </c>
      <c r="E153" s="669"/>
      <c r="F153" s="669"/>
      <c r="G153" s="669"/>
      <c r="H153" s="669"/>
      <c r="I153" s="39"/>
      <c r="J153" s="40"/>
    </row>
    <row r="154" spans="1:10" ht="12" customHeight="1" x14ac:dyDescent="0.25">
      <c r="A154" s="181">
        <v>1</v>
      </c>
      <c r="E154" s="314" t="s">
        <v>1403</v>
      </c>
      <c r="F154" s="314"/>
      <c r="G154" s="314"/>
      <c r="H154" s="314"/>
      <c r="I154" s="28"/>
      <c r="J154" s="29"/>
    </row>
    <row r="155" spans="1:10" ht="12" customHeight="1" x14ac:dyDescent="0.25">
      <c r="A155" s="181">
        <v>1</v>
      </c>
      <c r="E155" s="224" t="s">
        <v>1419</v>
      </c>
      <c r="F155" s="224"/>
      <c r="G155" s="224"/>
      <c r="H155" s="224"/>
      <c r="I155" s="28">
        <v>0</v>
      </c>
      <c r="J155" s="29">
        <v>0</v>
      </c>
    </row>
    <row r="156" spans="1:10" ht="12" customHeight="1" x14ac:dyDescent="0.25">
      <c r="A156" s="181">
        <v>1</v>
      </c>
      <c r="E156" s="224" t="s">
        <v>1429</v>
      </c>
      <c r="F156" s="224"/>
      <c r="G156" s="224"/>
      <c r="H156" s="224"/>
      <c r="I156" s="28">
        <v>0</v>
      </c>
      <c r="J156" s="29">
        <v>0</v>
      </c>
    </row>
    <row r="157" spans="1:10" ht="12" customHeight="1" x14ac:dyDescent="0.25">
      <c r="A157" s="181">
        <v>1</v>
      </c>
      <c r="E157" s="224" t="s">
        <v>1408</v>
      </c>
      <c r="F157" s="224"/>
      <c r="G157" s="224"/>
      <c r="H157" s="224"/>
      <c r="I157" s="28">
        <v>0</v>
      </c>
      <c r="J157" s="29">
        <v>0</v>
      </c>
    </row>
    <row r="158" spans="1:10" ht="25.95" customHeight="1" x14ac:dyDescent="0.25">
      <c r="A158" s="181">
        <v>1</v>
      </c>
      <c r="D158" s="184" t="s">
        <v>1422</v>
      </c>
      <c r="E158" s="1076" t="s">
        <v>1434</v>
      </c>
      <c r="F158" s="1076"/>
      <c r="G158" s="1076"/>
      <c r="H158" s="1076"/>
      <c r="I158" s="35">
        <f>SUM(I154:I157)</f>
        <v>0</v>
      </c>
      <c r="J158" s="36">
        <f>SUM(J154:J157)</f>
        <v>0</v>
      </c>
    </row>
    <row r="159" spans="1:10" ht="12" customHeight="1" x14ac:dyDescent="0.25">
      <c r="A159" s="181">
        <v>1</v>
      </c>
      <c r="E159" s="667"/>
      <c r="F159" s="667"/>
      <c r="G159" s="667"/>
      <c r="H159" s="667"/>
      <c r="I159" s="39"/>
      <c r="J159" s="40"/>
    </row>
    <row r="160" spans="1:10" ht="12" customHeight="1" x14ac:dyDescent="0.25">
      <c r="A160" s="184">
        <v>3</v>
      </c>
      <c r="E160" s="314" t="s">
        <v>1435</v>
      </c>
      <c r="F160" s="314"/>
      <c r="G160" s="314"/>
      <c r="H160" s="314"/>
      <c r="I160" s="74">
        <f>I151+I144+I158</f>
        <v>0</v>
      </c>
      <c r="J160" s="75">
        <f>J151+J144+J158</f>
        <v>0</v>
      </c>
    </row>
    <row r="161" spans="1:10" ht="12" customHeight="1" x14ac:dyDescent="0.25">
      <c r="A161" s="184">
        <v>3</v>
      </c>
      <c r="J161" s="29"/>
    </row>
    <row r="162" spans="1:10" ht="12" customHeight="1" x14ac:dyDescent="0.25">
      <c r="A162" s="184">
        <v>3</v>
      </c>
      <c r="D162" s="184" t="s">
        <v>1427</v>
      </c>
      <c r="E162" s="928" t="s">
        <v>1436</v>
      </c>
      <c r="F162" s="928"/>
      <c r="G162" s="928"/>
      <c r="H162" s="928"/>
      <c r="I162" s="928"/>
      <c r="J162" s="928"/>
    </row>
    <row r="163" spans="1:10" ht="12" customHeight="1" x14ac:dyDescent="0.25">
      <c r="A163" s="184">
        <v>3</v>
      </c>
      <c r="E163" s="50"/>
      <c r="F163" s="50"/>
      <c r="G163" s="50"/>
      <c r="H163" s="50"/>
      <c r="I163" s="50"/>
      <c r="J163" s="50"/>
    </row>
    <row r="164" spans="1:10" s="184" customFormat="1" ht="12" customHeight="1" x14ac:dyDescent="0.25">
      <c r="A164" s="184">
        <v>1</v>
      </c>
      <c r="B164" s="1" t="s">
        <v>250</v>
      </c>
      <c r="C164" s="1">
        <v>119</v>
      </c>
      <c r="D164" s="4"/>
      <c r="E164" s="350" t="str">
        <f ca="1">INDEX(TBLStructure[Full Note Title],MATCH(C164,TBLStructure[Model Reference],0))</f>
        <v>7.2D: Fee income and expense</v>
      </c>
      <c r="F164" s="350"/>
      <c r="G164" s="350"/>
      <c r="H164" s="350"/>
    </row>
    <row r="165" spans="1:10" s="184" customFormat="1" ht="12" customHeight="1" x14ac:dyDescent="0.2">
      <c r="A165" s="184">
        <v>1</v>
      </c>
      <c r="E165" s="314" t="s">
        <v>1437</v>
      </c>
      <c r="F165" s="314"/>
      <c r="G165" s="314"/>
      <c r="H165" s="314"/>
    </row>
    <row r="166" spans="1:10" s="184" customFormat="1" ht="12" customHeight="1" x14ac:dyDescent="0.2">
      <c r="A166" s="184">
        <v>1</v>
      </c>
      <c r="D166" s="184" t="s">
        <v>1438</v>
      </c>
      <c r="E166" s="224" t="s">
        <v>1439</v>
      </c>
      <c r="F166" s="224"/>
      <c r="G166" s="224"/>
      <c r="H166" s="224"/>
      <c r="I166" s="28">
        <v>0</v>
      </c>
      <c r="J166" s="29">
        <v>0</v>
      </c>
    </row>
    <row r="167" spans="1:10" s="184" customFormat="1" ht="12" customHeight="1" x14ac:dyDescent="0.2">
      <c r="A167" s="184">
        <v>1</v>
      </c>
      <c r="D167" s="184" t="s">
        <v>1440</v>
      </c>
      <c r="E167" s="224" t="s">
        <v>1441</v>
      </c>
      <c r="F167" s="224"/>
      <c r="G167" s="224"/>
      <c r="H167" s="224"/>
      <c r="I167" s="28">
        <v>0</v>
      </c>
      <c r="J167" s="29">
        <v>0</v>
      </c>
    </row>
    <row r="168" spans="1:10" s="184" customFormat="1" ht="12" customHeight="1" x14ac:dyDescent="0.2">
      <c r="A168" s="184">
        <v>1</v>
      </c>
      <c r="E168" s="314" t="s">
        <v>1442</v>
      </c>
      <c r="F168" s="314"/>
      <c r="G168" s="314"/>
      <c r="H168" s="314"/>
      <c r="I168" s="35">
        <f>SUM(I166:I167)</f>
        <v>0</v>
      </c>
      <c r="J168" s="36">
        <f>SUM(J165:J167)</f>
        <v>0</v>
      </c>
    </row>
    <row r="169" spans="1:10" s="184" customFormat="1" ht="12" customHeight="1" x14ac:dyDescent="0.2">
      <c r="A169" s="184">
        <v>1</v>
      </c>
      <c r="E169" s="326"/>
      <c r="F169" s="326"/>
      <c r="G169" s="326"/>
      <c r="H169" s="326"/>
      <c r="I169" s="28"/>
      <c r="J169" s="29"/>
    </row>
    <row r="170" spans="1:10" s="184" customFormat="1" ht="12" customHeight="1" x14ac:dyDescent="0.2">
      <c r="A170" s="184">
        <v>1</v>
      </c>
      <c r="E170" s="314" t="s">
        <v>1443</v>
      </c>
      <c r="F170" s="314"/>
      <c r="G170" s="314"/>
      <c r="H170" s="314"/>
      <c r="I170" s="28"/>
      <c r="J170" s="29"/>
    </row>
    <row r="171" spans="1:10" s="184" customFormat="1" ht="12" customHeight="1" x14ac:dyDescent="0.2">
      <c r="A171" s="184">
        <v>1</v>
      </c>
      <c r="D171" s="184" t="s">
        <v>1438</v>
      </c>
      <c r="E171" s="224" t="s">
        <v>1439</v>
      </c>
      <c r="F171" s="224"/>
      <c r="G171" s="224"/>
      <c r="H171" s="224"/>
      <c r="I171" s="28">
        <v>0</v>
      </c>
      <c r="J171" s="29">
        <v>0</v>
      </c>
    </row>
    <row r="172" spans="1:10" s="184" customFormat="1" ht="12" customHeight="1" x14ac:dyDescent="0.2">
      <c r="A172" s="184">
        <v>1</v>
      </c>
      <c r="D172" s="184" t="s">
        <v>1440</v>
      </c>
      <c r="E172" s="224" t="s">
        <v>1441</v>
      </c>
      <c r="F172" s="224"/>
      <c r="G172" s="224"/>
      <c r="H172" s="224"/>
      <c r="I172" s="28">
        <v>0</v>
      </c>
      <c r="J172" s="29">
        <v>0</v>
      </c>
    </row>
    <row r="173" spans="1:10" s="184" customFormat="1" ht="12" customHeight="1" x14ac:dyDescent="0.2">
      <c r="A173" s="184">
        <v>1</v>
      </c>
      <c r="E173" s="314" t="s">
        <v>1444</v>
      </c>
      <c r="F173" s="314"/>
      <c r="G173" s="314"/>
      <c r="H173" s="314"/>
      <c r="I173" s="35">
        <f>SUM(I170:I172)</f>
        <v>0</v>
      </c>
      <c r="J173" s="36">
        <f>SUM(J170:J172)</f>
        <v>0</v>
      </c>
    </row>
    <row r="174" spans="1:10" s="184" customFormat="1" ht="12" customHeight="1" x14ac:dyDescent="0.2">
      <c r="A174" s="184">
        <v>1</v>
      </c>
      <c r="E174" s="177"/>
      <c r="F174" s="177"/>
      <c r="G174" s="177"/>
      <c r="H174" s="177"/>
      <c r="I174" s="200"/>
      <c r="J174" s="201"/>
    </row>
    <row r="175" spans="1:10" ht="12" customHeight="1" x14ac:dyDescent="0.25">
      <c r="A175" s="184">
        <v>1</v>
      </c>
      <c r="B175" s="181" t="s">
        <v>250</v>
      </c>
      <c r="C175" s="181">
        <v>120</v>
      </c>
      <c r="E175" s="350" t="str">
        <f ca="1">INDEX(TBLStructure[Full Note Title],MATCH(C175,TBLStructure[Model Reference],0))</f>
        <v>7.2E: Fair value of financial instruments</v>
      </c>
      <c r="F175" s="676"/>
      <c r="G175" s="676"/>
      <c r="H175" s="676"/>
      <c r="I175" s="676"/>
      <c r="J175" s="677"/>
    </row>
    <row r="176" spans="1:10" ht="12" customHeight="1" x14ac:dyDescent="0.25">
      <c r="A176" s="184">
        <v>1</v>
      </c>
      <c r="E176" s="41"/>
      <c r="F176" s="676"/>
      <c r="G176" s="676"/>
      <c r="H176" s="676"/>
      <c r="I176" s="676"/>
      <c r="J176" s="677"/>
    </row>
    <row r="177" spans="1:10" ht="12" customHeight="1" x14ac:dyDescent="0.25">
      <c r="A177" s="181">
        <v>1</v>
      </c>
      <c r="D177" s="184" t="s">
        <v>1445</v>
      </c>
      <c r="E177" s="678"/>
      <c r="F177" s="679"/>
      <c r="G177" s="679" t="s">
        <v>1446</v>
      </c>
      <c r="H177" s="679" t="s">
        <v>1447</v>
      </c>
      <c r="I177" s="680" t="s">
        <v>1446</v>
      </c>
      <c r="J177" s="680" t="s">
        <v>1447</v>
      </c>
    </row>
    <row r="178" spans="1:10" ht="16.2" customHeight="1" x14ac:dyDescent="0.25">
      <c r="A178" s="181">
        <v>1</v>
      </c>
      <c r="E178" s="41"/>
      <c r="F178" s="681"/>
      <c r="G178" s="681" t="s">
        <v>1448</v>
      </c>
      <c r="H178" s="681" t="s">
        <v>1449</v>
      </c>
      <c r="I178" s="682" t="s">
        <v>1448</v>
      </c>
      <c r="J178" s="682" t="s">
        <v>1449</v>
      </c>
    </row>
    <row r="179" spans="1:10" ht="12" customHeight="1" x14ac:dyDescent="0.25">
      <c r="A179" s="181">
        <v>1</v>
      </c>
      <c r="E179" s="41"/>
      <c r="F179" s="683"/>
      <c r="G179" s="683" t="str">
        <f>Contents!F3</f>
        <v>20X2</v>
      </c>
      <c r="H179" s="683" t="str">
        <f>Contents!F3</f>
        <v>20X2</v>
      </c>
      <c r="I179" s="684" t="str">
        <f>Contents!F4</f>
        <v>20X1</v>
      </c>
      <c r="J179" s="684" t="str">
        <f>Contents!F4</f>
        <v>20X1</v>
      </c>
    </row>
    <row r="180" spans="1:10" ht="12" customHeight="1" x14ac:dyDescent="0.25">
      <c r="A180" s="181">
        <v>1</v>
      </c>
      <c r="E180" s="685"/>
      <c r="F180" s="686"/>
      <c r="G180" s="686" t="s">
        <v>254</v>
      </c>
      <c r="H180" s="686" t="s">
        <v>254</v>
      </c>
      <c r="I180" s="687" t="s">
        <v>254</v>
      </c>
      <c r="J180" s="687" t="s">
        <v>254</v>
      </c>
    </row>
    <row r="181" spans="1:10" ht="12" customHeight="1" x14ac:dyDescent="0.25">
      <c r="A181" s="181">
        <v>1</v>
      </c>
      <c r="E181" s="46" t="s">
        <v>114</v>
      </c>
      <c r="F181" s="41"/>
      <c r="G181" s="41"/>
      <c r="H181" s="41"/>
      <c r="I181" s="41"/>
      <c r="J181" s="41"/>
    </row>
    <row r="182" spans="1:10" ht="12" customHeight="1" x14ac:dyDescent="0.25">
      <c r="A182" s="181">
        <v>1</v>
      </c>
      <c r="D182" s="184" t="s">
        <v>1450</v>
      </c>
      <c r="E182" s="688" t="s">
        <v>892</v>
      </c>
      <c r="F182" s="28"/>
      <c r="G182" s="28">
        <v>0</v>
      </c>
      <c r="H182" s="588">
        <v>0</v>
      </c>
      <c r="I182" s="29">
        <v>0</v>
      </c>
      <c r="J182" s="29">
        <v>0</v>
      </c>
    </row>
    <row r="183" spans="1:10" ht="12" customHeight="1" x14ac:dyDescent="0.25">
      <c r="A183" s="181">
        <v>1</v>
      </c>
      <c r="E183" s="689" t="s">
        <v>316</v>
      </c>
      <c r="F183" s="35"/>
      <c r="G183" s="35">
        <f>SUM(G182)</f>
        <v>0</v>
      </c>
      <c r="H183" s="35">
        <f>SUM(H182)</f>
        <v>0</v>
      </c>
      <c r="I183" s="36">
        <f>SUM(I182)</f>
        <v>0</v>
      </c>
      <c r="J183" s="36">
        <f>SUM(J182)</f>
        <v>0</v>
      </c>
    </row>
    <row r="184" spans="1:10" ht="12" customHeight="1" x14ac:dyDescent="0.25">
      <c r="A184" s="181">
        <v>1</v>
      </c>
      <c r="E184" s="41"/>
      <c r="F184" s="28"/>
      <c r="G184" s="28"/>
      <c r="H184" s="28"/>
      <c r="I184" s="29"/>
      <c r="J184" s="29"/>
    </row>
    <row r="185" spans="1:10" ht="12" customHeight="1" x14ac:dyDescent="0.25">
      <c r="A185" s="181">
        <v>1</v>
      </c>
      <c r="E185" s="46" t="s">
        <v>1395</v>
      </c>
      <c r="F185" s="28"/>
      <c r="G185" s="28"/>
      <c r="H185" s="690"/>
      <c r="I185" s="29"/>
      <c r="J185" s="29"/>
    </row>
    <row r="186" spans="1:10" ht="12" customHeight="1" x14ac:dyDescent="0.25">
      <c r="A186" s="181">
        <v>1</v>
      </c>
      <c r="E186" s="26" t="s">
        <v>892</v>
      </c>
      <c r="F186" s="28"/>
      <c r="G186" s="28">
        <v>0</v>
      </c>
      <c r="H186" s="690">
        <v>0</v>
      </c>
      <c r="I186" s="29">
        <v>0</v>
      </c>
      <c r="J186" s="29">
        <v>0</v>
      </c>
    </row>
    <row r="187" spans="1:10" ht="12" customHeight="1" x14ac:dyDescent="0.25">
      <c r="A187" s="181">
        <v>1</v>
      </c>
      <c r="E187" s="689" t="s">
        <v>1405</v>
      </c>
      <c r="F187" s="35"/>
      <c r="G187" s="35">
        <f>SUM(G186)</f>
        <v>0</v>
      </c>
      <c r="H187" s="35">
        <f>SUM(H186)</f>
        <v>0</v>
      </c>
      <c r="I187" s="36">
        <f>SUM(I186)</f>
        <v>0</v>
      </c>
      <c r="J187" s="36">
        <f>SUM(J186)</f>
        <v>0</v>
      </c>
    </row>
    <row r="188" spans="1:10" ht="12" customHeight="1" x14ac:dyDescent="0.25">
      <c r="A188" s="181">
        <v>1</v>
      </c>
    </row>
    <row r="189" spans="1:10" ht="12" customHeight="1" x14ac:dyDescent="0.25">
      <c r="A189" s="181">
        <v>1</v>
      </c>
      <c r="C189" s="181">
        <v>149</v>
      </c>
      <c r="D189" s="275"/>
      <c r="E189" s="1080" t="str">
        <f ca="1">INDEX(TBLStructure[Full Note Title],MATCH(C189,TBLStructure[Model Reference],0))</f>
        <v>7.2F: Financial assets designated at fair value through profit or loss</v>
      </c>
      <c r="F189" s="1080"/>
      <c r="G189" s="1080"/>
      <c r="H189" s="1080"/>
      <c r="I189" s="1080"/>
      <c r="J189" s="1080"/>
    </row>
    <row r="190" spans="1:10" ht="28.95" customHeight="1" x14ac:dyDescent="0.25">
      <c r="A190" s="181">
        <v>1</v>
      </c>
      <c r="D190" s="183" t="s">
        <v>1451</v>
      </c>
      <c r="E190" s="979" t="s">
        <v>1452</v>
      </c>
      <c r="F190" s="979"/>
      <c r="G190" s="979"/>
      <c r="H190" s="979"/>
      <c r="I190" s="979"/>
      <c r="J190" s="979"/>
    </row>
    <row r="191" spans="1:10" ht="12" customHeight="1" x14ac:dyDescent="0.25">
      <c r="A191" s="181">
        <v>1</v>
      </c>
      <c r="I191" s="683" t="str">
        <f>Contents!F3</f>
        <v>20X2</v>
      </c>
      <c r="J191" s="684" t="str">
        <f>Contents!F4</f>
        <v>20X1</v>
      </c>
    </row>
    <row r="192" spans="1:10" ht="12" customHeight="1" thickBot="1" x14ac:dyDescent="0.3">
      <c r="A192" s="181">
        <v>1</v>
      </c>
      <c r="E192" s="192"/>
      <c r="F192" s="192"/>
      <c r="G192" s="192"/>
      <c r="H192" s="192"/>
      <c r="I192" s="193" t="s">
        <v>254</v>
      </c>
      <c r="J192" s="194" t="s">
        <v>254</v>
      </c>
    </row>
    <row r="193" spans="1:10" ht="12" customHeight="1" x14ac:dyDescent="0.25">
      <c r="A193" s="181">
        <v>1</v>
      </c>
      <c r="E193" s="207" t="s">
        <v>1453</v>
      </c>
    </row>
    <row r="194" spans="1:10" ht="12" customHeight="1" x14ac:dyDescent="0.25">
      <c r="A194" s="181">
        <v>1</v>
      </c>
      <c r="E194" s="688" t="s">
        <v>1454</v>
      </c>
      <c r="I194" s="28">
        <v>0</v>
      </c>
      <c r="J194" s="29">
        <v>0</v>
      </c>
    </row>
    <row r="195" spans="1:10" ht="12" customHeight="1" x14ac:dyDescent="0.25">
      <c r="A195" s="181">
        <v>1</v>
      </c>
      <c r="E195" s="688" t="s">
        <v>1455</v>
      </c>
      <c r="I195" s="28">
        <v>0</v>
      </c>
      <c r="J195" s="29">
        <v>0</v>
      </c>
    </row>
    <row r="196" spans="1:10" ht="12" customHeight="1" x14ac:dyDescent="0.25">
      <c r="A196" s="181">
        <v>1</v>
      </c>
      <c r="E196" s="207" t="s">
        <v>1456</v>
      </c>
      <c r="I196" s="35">
        <f>SUM(I193:I195)</f>
        <v>0</v>
      </c>
      <c r="J196" s="36">
        <f>SUM(J193:J195)</f>
        <v>0</v>
      </c>
    </row>
    <row r="197" spans="1:10" ht="12" customHeight="1" x14ac:dyDescent="0.25">
      <c r="A197" s="181">
        <v>1</v>
      </c>
    </row>
    <row r="198" spans="1:10" ht="25.95" customHeight="1" x14ac:dyDescent="0.25">
      <c r="A198" s="181">
        <v>1</v>
      </c>
      <c r="D198" s="184" t="s">
        <v>1457</v>
      </c>
      <c r="E198" s="979" t="s">
        <v>1458</v>
      </c>
      <c r="F198" s="979"/>
      <c r="G198" s="979"/>
      <c r="H198" s="979"/>
      <c r="I198" s="979"/>
      <c r="J198" s="979"/>
    </row>
    <row r="199" spans="1:10" ht="12" customHeight="1" x14ac:dyDescent="0.25">
      <c r="A199" s="181">
        <v>1</v>
      </c>
    </row>
    <row r="200" spans="1:10" ht="12" customHeight="1" x14ac:dyDescent="0.25">
      <c r="A200" s="181">
        <v>1</v>
      </c>
      <c r="E200" s="207" t="s">
        <v>1453</v>
      </c>
    </row>
    <row r="201" spans="1:10" ht="12" customHeight="1" x14ac:dyDescent="0.25">
      <c r="A201" s="181">
        <v>1</v>
      </c>
      <c r="E201" s="688" t="s">
        <v>1454</v>
      </c>
      <c r="I201" s="28">
        <v>0</v>
      </c>
      <c r="J201" s="29">
        <v>0</v>
      </c>
    </row>
    <row r="202" spans="1:10" ht="12" customHeight="1" x14ac:dyDescent="0.25">
      <c r="A202" s="181">
        <v>1</v>
      </c>
      <c r="E202" s="688" t="s">
        <v>1455</v>
      </c>
      <c r="I202" s="28">
        <v>0</v>
      </c>
      <c r="J202" s="29">
        <v>0</v>
      </c>
    </row>
    <row r="203" spans="1:10" ht="12" customHeight="1" x14ac:dyDescent="0.25">
      <c r="A203" s="181">
        <v>1</v>
      </c>
      <c r="E203" s="207" t="s">
        <v>1456</v>
      </c>
      <c r="I203" s="35">
        <f>SUM(I200:I202)</f>
        <v>0</v>
      </c>
      <c r="J203" s="36">
        <f>SUM(J200:J202)</f>
        <v>0</v>
      </c>
    </row>
    <row r="204" spans="1:10" ht="12" customHeight="1" x14ac:dyDescent="0.25">
      <c r="A204" s="181">
        <v>1</v>
      </c>
      <c r="E204" s="207"/>
      <c r="I204" s="39"/>
      <c r="J204" s="40"/>
    </row>
    <row r="205" spans="1:10" ht="12" customHeight="1" x14ac:dyDescent="0.25">
      <c r="A205" s="181">
        <v>1</v>
      </c>
      <c r="B205" s="181" t="s">
        <v>250</v>
      </c>
      <c r="C205" s="181">
        <v>121</v>
      </c>
      <c r="E205" s="350" t="str">
        <f ca="1">INDEX(TBLStructure[Full Note Title],MATCH(C205,TBLStructure[Model Reference],0))</f>
        <v>7.2G: Financial liabilities designated at fair value through profit or loss</v>
      </c>
      <c r="I205" s="39"/>
      <c r="J205" s="40"/>
    </row>
    <row r="206" spans="1:10" ht="12" customHeight="1" x14ac:dyDescent="0.25">
      <c r="A206" s="181">
        <v>1</v>
      </c>
      <c r="E206" s="207"/>
      <c r="I206" s="39"/>
      <c r="J206" s="40"/>
    </row>
    <row r="207" spans="1:10" ht="12" customHeight="1" x14ac:dyDescent="0.25">
      <c r="A207" s="181">
        <v>1</v>
      </c>
      <c r="D207" s="184" t="s">
        <v>1459</v>
      </c>
      <c r="E207" s="1077" t="s">
        <v>1460</v>
      </c>
      <c r="F207" s="1077"/>
      <c r="G207" s="1077"/>
      <c r="H207" s="1077"/>
      <c r="I207" s="1077"/>
      <c r="J207" s="1077"/>
    </row>
    <row r="208" spans="1:10" ht="12" customHeight="1" x14ac:dyDescent="0.25">
      <c r="A208" s="181">
        <v>1</v>
      </c>
      <c r="E208" s="357"/>
      <c r="F208" s="357"/>
      <c r="G208" s="357"/>
      <c r="H208" s="357"/>
      <c r="I208" s="357"/>
      <c r="J208" s="357"/>
    </row>
    <row r="209" spans="1:10" ht="12" customHeight="1" x14ac:dyDescent="0.25">
      <c r="A209" s="181">
        <v>1</v>
      </c>
      <c r="E209" s="207" t="s">
        <v>1453</v>
      </c>
    </row>
    <row r="210" spans="1:10" ht="12" customHeight="1" x14ac:dyDescent="0.25">
      <c r="A210" s="181">
        <v>1</v>
      </c>
      <c r="E210" s="688" t="s">
        <v>1454</v>
      </c>
      <c r="I210" s="28">
        <v>0</v>
      </c>
      <c r="J210" s="29">
        <v>0</v>
      </c>
    </row>
    <row r="211" spans="1:10" ht="12" customHeight="1" x14ac:dyDescent="0.25">
      <c r="A211" s="181">
        <v>1</v>
      </c>
      <c r="E211" s="688" t="s">
        <v>1455</v>
      </c>
      <c r="I211" s="28">
        <v>0</v>
      </c>
      <c r="J211" s="29">
        <v>0</v>
      </c>
    </row>
    <row r="212" spans="1:10" ht="12" customHeight="1" x14ac:dyDescent="0.25">
      <c r="A212" s="181">
        <v>1</v>
      </c>
      <c r="E212" s="207" t="s">
        <v>1456</v>
      </c>
      <c r="I212" s="35">
        <f>SUM(I209:I211)</f>
        <v>0</v>
      </c>
      <c r="J212" s="36">
        <f>SUM(J209:J211)</f>
        <v>0</v>
      </c>
    </row>
    <row r="213" spans="1:10" ht="12" customHeight="1" x14ac:dyDescent="0.25">
      <c r="A213" s="181">
        <v>1</v>
      </c>
      <c r="E213" s="207"/>
      <c r="I213" s="39"/>
      <c r="J213" s="40"/>
    </row>
    <row r="214" spans="1:10" ht="12" customHeight="1" x14ac:dyDescent="0.25">
      <c r="A214" s="181">
        <v>1</v>
      </c>
      <c r="D214" s="184" t="s">
        <v>1461</v>
      </c>
      <c r="E214" s="1009" t="s">
        <v>1462</v>
      </c>
      <c r="F214" s="1009"/>
      <c r="G214" s="1009"/>
      <c r="H214" s="1009"/>
      <c r="I214" s="1009"/>
      <c r="J214" s="1009"/>
    </row>
    <row r="215" spans="1:10" ht="12" customHeight="1" x14ac:dyDescent="0.25">
      <c r="A215" s="181">
        <v>1</v>
      </c>
      <c r="E215" s="383"/>
      <c r="F215" s="383"/>
      <c r="G215" s="383"/>
      <c r="H215" s="383"/>
      <c r="I215" s="383"/>
      <c r="J215" s="383"/>
    </row>
    <row r="216" spans="1:10" ht="12" customHeight="1" x14ac:dyDescent="0.25">
      <c r="A216" s="181">
        <v>1</v>
      </c>
      <c r="D216" s="184" t="s">
        <v>1463</v>
      </c>
      <c r="E216" s="1045" t="s">
        <v>1464</v>
      </c>
      <c r="F216" s="1045"/>
      <c r="G216" s="1045"/>
      <c r="H216" s="1045"/>
      <c r="I216" s="1045"/>
      <c r="J216" s="1045"/>
    </row>
    <row r="217" spans="1:10" ht="25.95" customHeight="1" x14ac:dyDescent="0.25">
      <c r="A217" s="181">
        <v>1</v>
      </c>
      <c r="E217" s="691"/>
      <c r="F217" s="691"/>
      <c r="G217" s="691"/>
      <c r="H217" s="338" t="s">
        <v>1465</v>
      </c>
      <c r="I217" s="338" t="s">
        <v>1466</v>
      </c>
      <c r="J217" s="338" t="s">
        <v>1467</v>
      </c>
    </row>
    <row r="218" spans="1:10" ht="12" customHeight="1" x14ac:dyDescent="0.25">
      <c r="A218" s="181">
        <v>1</v>
      </c>
      <c r="E218" s="692"/>
      <c r="F218" s="692"/>
      <c r="G218" s="692"/>
      <c r="H218" s="686" t="s">
        <v>254</v>
      </c>
      <c r="I218" s="686" t="s">
        <v>254</v>
      </c>
      <c r="J218" s="686" t="s">
        <v>254</v>
      </c>
    </row>
    <row r="219" spans="1:10" ht="12" customHeight="1" x14ac:dyDescent="0.25">
      <c r="A219" s="181">
        <v>1</v>
      </c>
      <c r="E219" s="571" t="s">
        <v>214</v>
      </c>
      <c r="F219" s="383"/>
      <c r="G219" s="383"/>
      <c r="H219" s="383"/>
      <c r="I219" s="383"/>
      <c r="J219" s="383"/>
    </row>
    <row r="220" spans="1:10" ht="12" customHeight="1" x14ac:dyDescent="0.25">
      <c r="A220" s="181">
        <v>1</v>
      </c>
      <c r="E220" s="688" t="s">
        <v>892</v>
      </c>
      <c r="F220" s="383"/>
      <c r="G220" s="383"/>
      <c r="H220" s="28">
        <v>0</v>
      </c>
      <c r="I220" s="48">
        <v>0</v>
      </c>
      <c r="J220" s="48">
        <f>H220-I220</f>
        <v>0</v>
      </c>
    </row>
    <row r="221" spans="1:10" ht="12" customHeight="1" x14ac:dyDescent="0.25">
      <c r="A221" s="181">
        <v>1</v>
      </c>
      <c r="E221" s="693" t="s">
        <v>1468</v>
      </c>
      <c r="F221" s="694"/>
      <c r="G221" s="694"/>
      <c r="H221" s="35">
        <f>SUM(H219:H220)</f>
        <v>0</v>
      </c>
      <c r="I221" s="77">
        <f>SUM(I219:I220)</f>
        <v>0</v>
      </c>
      <c r="J221" s="77">
        <f>H221-I221</f>
        <v>0</v>
      </c>
    </row>
    <row r="222" spans="1:10" ht="12" customHeight="1" x14ac:dyDescent="0.25">
      <c r="A222" s="181">
        <v>1</v>
      </c>
      <c r="E222" s="383"/>
      <c r="F222" s="383"/>
      <c r="G222" s="383"/>
      <c r="H222" s="383"/>
      <c r="I222" s="383"/>
      <c r="J222" s="383"/>
    </row>
    <row r="223" spans="1:10" ht="12" customHeight="1" x14ac:dyDescent="0.25">
      <c r="A223" s="181">
        <v>1</v>
      </c>
      <c r="D223" s="184" t="s">
        <v>1463</v>
      </c>
      <c r="E223" s="1009" t="s">
        <v>1469</v>
      </c>
      <c r="F223" s="1009"/>
      <c r="G223" s="1009"/>
      <c r="H223" s="1009"/>
      <c r="I223" s="1009"/>
      <c r="J223" s="1009"/>
    </row>
    <row r="224" spans="1:10" ht="26.7" customHeight="1" x14ac:dyDescent="0.25">
      <c r="A224" s="181">
        <v>1</v>
      </c>
      <c r="E224" s="691"/>
      <c r="F224" s="691"/>
      <c r="G224" s="691"/>
      <c r="H224" s="368" t="s">
        <v>1465</v>
      </c>
      <c r="I224" s="368" t="s">
        <v>1466</v>
      </c>
      <c r="J224" s="368" t="s">
        <v>1467</v>
      </c>
    </row>
    <row r="225" spans="1:11" ht="12" customHeight="1" x14ac:dyDescent="0.25">
      <c r="A225" s="181">
        <v>1</v>
      </c>
      <c r="E225" s="692"/>
      <c r="F225" s="692"/>
      <c r="G225" s="692"/>
      <c r="H225" s="687" t="s">
        <v>254</v>
      </c>
      <c r="I225" s="687" t="s">
        <v>254</v>
      </c>
      <c r="J225" s="687" t="s">
        <v>254</v>
      </c>
    </row>
    <row r="226" spans="1:11" ht="12" customHeight="1" x14ac:dyDescent="0.25">
      <c r="A226" s="181">
        <v>1</v>
      </c>
      <c r="E226" s="383" t="s">
        <v>214</v>
      </c>
      <c r="F226" s="383"/>
      <c r="G226" s="383"/>
      <c r="H226" s="383"/>
      <c r="I226" s="383"/>
      <c r="J226" s="383"/>
    </row>
    <row r="227" spans="1:11" ht="12" customHeight="1" x14ac:dyDescent="0.25">
      <c r="A227" s="181">
        <v>1</v>
      </c>
      <c r="E227" s="688" t="s">
        <v>892</v>
      </c>
      <c r="F227" s="383"/>
      <c r="G227" s="383"/>
      <c r="H227" s="66">
        <v>0</v>
      </c>
      <c r="I227" s="29">
        <v>0</v>
      </c>
      <c r="J227" s="29">
        <f>H227-I227</f>
        <v>0</v>
      </c>
    </row>
    <row r="228" spans="1:11" ht="12" customHeight="1" x14ac:dyDescent="0.25">
      <c r="A228" s="181">
        <v>1</v>
      </c>
      <c r="E228" s="694" t="s">
        <v>1468</v>
      </c>
      <c r="F228" s="694"/>
      <c r="G228" s="694"/>
      <c r="H228" s="382">
        <f>SUM(H226:H227)</f>
        <v>0</v>
      </c>
      <c r="I228" s="36">
        <f>SUM(I226:I227)</f>
        <v>0</v>
      </c>
      <c r="J228" s="36">
        <f>H228-I228</f>
        <v>0</v>
      </c>
    </row>
    <row r="229" spans="1:11" ht="12" customHeight="1" x14ac:dyDescent="0.25">
      <c r="A229" s="181">
        <v>1</v>
      </c>
      <c r="E229" s="383"/>
      <c r="F229" s="383"/>
      <c r="G229" s="383"/>
      <c r="H229" s="597"/>
      <c r="I229" s="40"/>
      <c r="J229" s="40"/>
    </row>
    <row r="230" spans="1:11" ht="12" customHeight="1" x14ac:dyDescent="0.25">
      <c r="A230" s="181">
        <v>1</v>
      </c>
      <c r="D230" s="184" t="s">
        <v>1470</v>
      </c>
      <c r="E230" s="1009" t="s">
        <v>1471</v>
      </c>
      <c r="F230" s="1009"/>
      <c r="G230" s="1009"/>
      <c r="H230" s="1009"/>
      <c r="I230" s="1009"/>
      <c r="J230" s="1009"/>
    </row>
    <row r="231" spans="1:11" ht="12" customHeight="1" x14ac:dyDescent="0.25">
      <c r="A231" s="181">
        <v>1</v>
      </c>
      <c r="D231" s="184" t="s">
        <v>1472</v>
      </c>
      <c r="E231" s="383" t="s">
        <v>1473</v>
      </c>
      <c r="F231" s="383"/>
      <c r="G231" s="383"/>
      <c r="H231" s="597"/>
      <c r="I231" s="40"/>
      <c r="J231" s="40"/>
    </row>
    <row r="232" spans="1:11" ht="12" customHeight="1" x14ac:dyDescent="0.25">
      <c r="A232" s="181">
        <v>1</v>
      </c>
      <c r="E232" s="383"/>
      <c r="F232" s="383"/>
      <c r="G232" s="383"/>
      <c r="H232" s="597"/>
      <c r="I232" s="40"/>
      <c r="J232" s="40"/>
    </row>
    <row r="233" spans="1:11" ht="12" customHeight="1" x14ac:dyDescent="0.25">
      <c r="A233" s="184">
        <v>3</v>
      </c>
      <c r="C233" s="695">
        <v>122</v>
      </c>
      <c r="D233" s="184" t="s">
        <v>1474</v>
      </c>
      <c r="E233" s="1075" t="str">
        <f ca="1">INDEX(TBLStructure[Full Note Title],MATCH(C233,TBLStructure[Model Reference],0))</f>
        <v>7.2H: Financial assets reclassified</v>
      </c>
      <c r="F233" s="1075"/>
      <c r="G233" s="383"/>
      <c r="H233" s="597"/>
      <c r="I233" s="40"/>
      <c r="J233" s="40"/>
    </row>
    <row r="234" spans="1:11" ht="22.2" customHeight="1" x14ac:dyDescent="0.25">
      <c r="A234" s="184">
        <v>3</v>
      </c>
      <c r="D234" s="181"/>
      <c r="E234" s="696"/>
      <c r="F234" s="696"/>
      <c r="G234" s="697"/>
      <c r="H234" s="698" t="s">
        <v>1475</v>
      </c>
      <c r="I234" s="698" t="s">
        <v>1476</v>
      </c>
      <c r="J234" s="698" t="s">
        <v>1477</v>
      </c>
    </row>
    <row r="235" spans="1:11" ht="14.7" customHeight="1" x14ac:dyDescent="0.25">
      <c r="A235" s="184">
        <v>3</v>
      </c>
      <c r="E235" s="1082" t="s">
        <v>1478</v>
      </c>
      <c r="F235" s="1082"/>
      <c r="G235" s="686"/>
      <c r="H235" s="686" t="s">
        <v>254</v>
      </c>
      <c r="I235" s="686" t="s">
        <v>254</v>
      </c>
      <c r="J235" s="686" t="s">
        <v>254</v>
      </c>
    </row>
    <row r="236" spans="1:11" ht="14.7" customHeight="1" x14ac:dyDescent="0.25">
      <c r="A236" s="184">
        <v>3</v>
      </c>
      <c r="E236" s="208" t="s">
        <v>892</v>
      </c>
      <c r="F236" s="208"/>
      <c r="G236" s="681"/>
      <c r="H236" s="682"/>
      <c r="I236" s="681"/>
      <c r="J236" s="682"/>
    </row>
    <row r="237" spans="1:11" ht="33.6" customHeight="1" x14ac:dyDescent="0.25">
      <c r="A237" s="184">
        <v>3</v>
      </c>
      <c r="B237" s="184"/>
      <c r="D237" s="181"/>
      <c r="E237" s="1081" t="s">
        <v>1479</v>
      </c>
      <c r="F237" s="1081"/>
      <c r="G237" s="180" t="s">
        <v>1480</v>
      </c>
      <c r="H237" s="39">
        <v>0</v>
      </c>
      <c r="I237" s="39">
        <v>0</v>
      </c>
      <c r="J237" s="39">
        <v>0</v>
      </c>
      <c r="K237" s="40"/>
    </row>
    <row r="238" spans="1:11" x14ac:dyDescent="0.25">
      <c r="A238" s="184">
        <v>3</v>
      </c>
      <c r="E238" s="699" t="s">
        <v>1481</v>
      </c>
      <c r="F238" s="699"/>
      <c r="G238" s="699"/>
      <c r="H238" s="35">
        <f>SUM(H237)</f>
        <v>0</v>
      </c>
      <c r="I238" s="35">
        <f>SUM(I237)</f>
        <v>0</v>
      </c>
      <c r="J238" s="77">
        <f>SUM(J237)</f>
        <v>0</v>
      </c>
    </row>
    <row r="239" spans="1:11" ht="12" customHeight="1" x14ac:dyDescent="0.25">
      <c r="A239" s="184">
        <v>3</v>
      </c>
      <c r="E239" s="326"/>
      <c r="F239" s="326"/>
      <c r="G239" s="326"/>
      <c r="H239" s="326"/>
      <c r="I239" s="39"/>
      <c r="J239" s="40"/>
    </row>
    <row r="240" spans="1:11" ht="34.200000000000003" customHeight="1" x14ac:dyDescent="0.25">
      <c r="A240" s="184">
        <v>3</v>
      </c>
      <c r="D240" s="184" t="s">
        <v>1482</v>
      </c>
      <c r="E240" s="1004" t="s">
        <v>1483</v>
      </c>
      <c r="F240" s="1004"/>
      <c r="G240" s="1004"/>
      <c r="H240" s="1004"/>
      <c r="I240" s="1004"/>
      <c r="J240" s="1004"/>
    </row>
    <row r="241" spans="1:10" ht="12" customHeight="1" x14ac:dyDescent="0.25">
      <c r="A241" s="184">
        <v>3</v>
      </c>
      <c r="E241" s="326" t="s">
        <v>1484</v>
      </c>
      <c r="F241" s="326"/>
      <c r="G241" s="326"/>
      <c r="H241" s="326"/>
      <c r="I241" s="39"/>
      <c r="J241" s="40"/>
    </row>
    <row r="242" spans="1:10" ht="12" customHeight="1" x14ac:dyDescent="0.25">
      <c r="A242" s="184"/>
      <c r="E242" s="326"/>
      <c r="F242" s="326"/>
      <c r="G242" s="326"/>
      <c r="H242" s="326"/>
      <c r="I242" s="39"/>
      <c r="J242" s="40"/>
    </row>
    <row r="243" spans="1:10" ht="31.95" customHeight="1" x14ac:dyDescent="0.25">
      <c r="A243" s="184">
        <v>1</v>
      </c>
      <c r="D243" s="183" t="s">
        <v>1485</v>
      </c>
      <c r="E243" s="1004" t="s">
        <v>1486</v>
      </c>
      <c r="F243" s="1004"/>
      <c r="G243" s="1004"/>
      <c r="H243" s="1004"/>
      <c r="I243" s="1004"/>
      <c r="J243" s="1004"/>
    </row>
    <row r="244" spans="1:10" ht="12" customHeight="1" x14ac:dyDescent="0.25">
      <c r="A244" s="184">
        <v>3</v>
      </c>
      <c r="E244" s="50"/>
    </row>
    <row r="245" spans="1:10" ht="12" customHeight="1" x14ac:dyDescent="0.25">
      <c r="A245" s="181">
        <v>1</v>
      </c>
      <c r="B245" s="695" t="s">
        <v>250</v>
      </c>
      <c r="C245" s="695">
        <v>123</v>
      </c>
      <c r="E245" s="350" t="str">
        <f ca="1">INDEX(TBLStructure[Full Note Title],MATCH(C245,TBLStructure[Model Reference],0))</f>
        <v>7.2I: Credit risk</v>
      </c>
      <c r="F245" s="350"/>
      <c r="G245" s="350"/>
      <c r="H245" s="350"/>
    </row>
    <row r="246" spans="1:10" x14ac:dyDescent="0.25">
      <c r="A246" s="181">
        <v>1</v>
      </c>
    </row>
    <row r="247" spans="1:10" x14ac:dyDescent="0.25">
      <c r="A247" s="181">
        <v>1</v>
      </c>
      <c r="E247" s="1009" t="s">
        <v>1487</v>
      </c>
      <c r="F247" s="1009"/>
      <c r="G247" s="1009"/>
      <c r="H247" s="1009"/>
      <c r="I247" s="1009"/>
      <c r="J247" s="1009"/>
    </row>
    <row r="248" spans="1:10" x14ac:dyDescent="0.25">
      <c r="A248" s="181">
        <v>1</v>
      </c>
      <c r="E248" s="1009" t="s">
        <v>1488</v>
      </c>
      <c r="F248" s="1009"/>
      <c r="G248" s="1009"/>
      <c r="H248" s="1009"/>
      <c r="I248" s="1009"/>
      <c r="J248" s="1009"/>
    </row>
    <row r="249" spans="1:10" x14ac:dyDescent="0.25">
      <c r="A249" s="181">
        <v>1</v>
      </c>
      <c r="I249" s="683" t="str">
        <f>Contents!F3</f>
        <v>20X2</v>
      </c>
      <c r="J249" s="684" t="str">
        <f>Contents!F4</f>
        <v>20X1</v>
      </c>
    </row>
    <row r="250" spans="1:10" ht="13.8" thickBot="1" x14ac:dyDescent="0.3">
      <c r="A250" s="181">
        <v>1</v>
      </c>
      <c r="E250" s="192"/>
      <c r="F250" s="192"/>
      <c r="G250" s="192"/>
      <c r="H250" s="192"/>
      <c r="I250" s="193" t="s">
        <v>254</v>
      </c>
      <c r="J250" s="194" t="s">
        <v>254</v>
      </c>
    </row>
    <row r="251" spans="1:10" x14ac:dyDescent="0.25">
      <c r="A251" s="181">
        <v>1</v>
      </c>
      <c r="D251" s="184" t="s">
        <v>1489</v>
      </c>
      <c r="E251" s="1076" t="s">
        <v>1490</v>
      </c>
      <c r="F251" s="1076"/>
      <c r="G251" s="1076"/>
      <c r="H251" s="1076"/>
      <c r="I251" s="1076"/>
      <c r="J251" s="1076"/>
    </row>
    <row r="252" spans="1:10" x14ac:dyDescent="0.25">
      <c r="A252" s="181">
        <v>1</v>
      </c>
    </row>
    <row r="253" spans="1:10" ht="12" customHeight="1" x14ac:dyDescent="0.25">
      <c r="A253" s="181">
        <v>1</v>
      </c>
      <c r="E253" s="1079" t="s">
        <v>1491</v>
      </c>
      <c r="F253" s="1079"/>
      <c r="G253" s="1079"/>
      <c r="H253" s="1079"/>
      <c r="I253" s="1079"/>
      <c r="J253" s="1079"/>
    </row>
    <row r="254" spans="1:10" ht="12" customHeight="1" x14ac:dyDescent="0.25">
      <c r="A254" s="181">
        <v>1</v>
      </c>
      <c r="E254" s="224" t="s">
        <v>892</v>
      </c>
      <c r="F254" s="224"/>
      <c r="G254" s="224"/>
      <c r="H254" s="224"/>
      <c r="I254" s="215">
        <v>0</v>
      </c>
      <c r="J254" s="216">
        <v>0</v>
      </c>
    </row>
    <row r="255" spans="1:10" ht="22.95" customHeight="1" x14ac:dyDescent="0.25">
      <c r="A255" s="181">
        <v>1</v>
      </c>
      <c r="E255" s="1076" t="s">
        <v>1492</v>
      </c>
      <c r="F255" s="1076"/>
      <c r="G255" s="1076"/>
      <c r="H255" s="312"/>
      <c r="I255" s="67">
        <f>SUM(I253:I254)</f>
        <v>0</v>
      </c>
      <c r="J255" s="68">
        <f>SUM(J253:J254)</f>
        <v>0</v>
      </c>
    </row>
    <row r="256" spans="1:10" ht="12" customHeight="1" x14ac:dyDescent="0.25">
      <c r="A256" s="181">
        <v>1</v>
      </c>
    </row>
    <row r="257" spans="1:10" ht="12" customHeight="1" x14ac:dyDescent="0.25">
      <c r="A257" s="181">
        <v>1</v>
      </c>
      <c r="E257" s="1079" t="s">
        <v>1491</v>
      </c>
      <c r="F257" s="1079"/>
      <c r="G257" s="1079"/>
      <c r="H257" s="1079"/>
      <c r="I257" s="1079"/>
      <c r="J257" s="1079"/>
    </row>
    <row r="258" spans="1:10" ht="12" customHeight="1" x14ac:dyDescent="0.25">
      <c r="A258" s="181">
        <v>1</v>
      </c>
      <c r="E258" s="224" t="s">
        <v>892</v>
      </c>
      <c r="F258" s="224"/>
      <c r="G258" s="224"/>
      <c r="H258" s="224"/>
      <c r="I258" s="215">
        <v>0</v>
      </c>
      <c r="J258" s="216">
        <v>0</v>
      </c>
    </row>
    <row r="259" spans="1:10" ht="23.7" customHeight="1" x14ac:dyDescent="0.25">
      <c r="A259" s="181">
        <v>1</v>
      </c>
      <c r="E259" s="1076" t="s">
        <v>1492</v>
      </c>
      <c r="F259" s="1076"/>
      <c r="G259" s="1076"/>
      <c r="H259" s="312"/>
      <c r="I259" s="67">
        <f>SUM(I257:I258)</f>
        <v>0</v>
      </c>
      <c r="J259" s="68">
        <f>SUM(J257:J258)</f>
        <v>0</v>
      </c>
    </row>
    <row r="260" spans="1:10" x14ac:dyDescent="0.25">
      <c r="A260" s="181">
        <v>1</v>
      </c>
      <c r="E260" s="312"/>
      <c r="F260" s="312"/>
      <c r="G260" s="312"/>
      <c r="H260" s="312"/>
      <c r="I260" s="215"/>
      <c r="J260" s="216"/>
    </row>
    <row r="261" spans="1:10" ht="29.7" customHeight="1" x14ac:dyDescent="0.25">
      <c r="A261" s="181">
        <v>1</v>
      </c>
      <c r="D261" s="184" t="s">
        <v>1493</v>
      </c>
      <c r="E261" s="1004" t="s">
        <v>1494</v>
      </c>
      <c r="F261" s="1004"/>
      <c r="G261" s="1004"/>
      <c r="H261" s="1004"/>
      <c r="I261" s="1004"/>
      <c r="J261" s="1004"/>
    </row>
    <row r="262" spans="1:10" ht="105.6" customHeight="1" x14ac:dyDescent="0.25">
      <c r="A262" s="181">
        <v>1</v>
      </c>
      <c r="D262" s="352" t="s">
        <v>1495</v>
      </c>
      <c r="E262" s="979" t="s">
        <v>1496</v>
      </c>
      <c r="F262" s="979"/>
      <c r="G262" s="979"/>
      <c r="H262" s="979"/>
      <c r="I262" s="979"/>
      <c r="J262" s="979"/>
    </row>
    <row r="263" spans="1:10" x14ac:dyDescent="0.25">
      <c r="A263" s="181">
        <v>1</v>
      </c>
      <c r="E263" s="352"/>
      <c r="F263" s="352"/>
      <c r="G263" s="352"/>
      <c r="H263" s="352"/>
      <c r="I263" s="352"/>
      <c r="J263" s="352"/>
    </row>
    <row r="264" spans="1:10" x14ac:dyDescent="0.25">
      <c r="E264" s="352"/>
      <c r="F264" s="352"/>
      <c r="G264" s="352"/>
      <c r="H264" s="352"/>
      <c r="I264" s="352"/>
      <c r="J264" s="352"/>
    </row>
    <row r="265" spans="1:10" x14ac:dyDescent="0.25">
      <c r="E265" s="928"/>
      <c r="F265" s="928"/>
      <c r="G265" s="928"/>
      <c r="H265" s="928"/>
      <c r="I265" s="928"/>
      <c r="J265" s="928"/>
    </row>
  </sheetData>
  <mergeCells count="53">
    <mergeCell ref="E189:J189"/>
    <mergeCell ref="E190:J190"/>
    <mergeCell ref="E198:J198"/>
    <mergeCell ref="E214:J214"/>
    <mergeCell ref="E247:J247"/>
    <mergeCell ref="E230:J230"/>
    <mergeCell ref="E237:F237"/>
    <mergeCell ref="E233:F233"/>
    <mergeCell ref="E243:J243"/>
    <mergeCell ref="E235:F235"/>
    <mergeCell ref="E240:J240"/>
    <mergeCell ref="E216:J216"/>
    <mergeCell ref="E223:J223"/>
    <mergeCell ref="E207:J207"/>
    <mergeCell ref="B1:C1"/>
    <mergeCell ref="E32:G32"/>
    <mergeCell ref="E11:G11"/>
    <mergeCell ref="E19:G19"/>
    <mergeCell ref="E21:G21"/>
    <mergeCell ref="E23:G23"/>
    <mergeCell ref="E15:H15"/>
    <mergeCell ref="E17:H17"/>
    <mergeCell ref="E25:H25"/>
    <mergeCell ref="E265:J265"/>
    <mergeCell ref="E261:J261"/>
    <mergeCell ref="E251:J251"/>
    <mergeCell ref="E248:J248"/>
    <mergeCell ref="E253:J253"/>
    <mergeCell ref="E262:J262"/>
    <mergeCell ref="E257:J257"/>
    <mergeCell ref="E259:G259"/>
    <mergeCell ref="E255:G255"/>
    <mergeCell ref="E34:H34"/>
    <mergeCell ref="E38:H38"/>
    <mergeCell ref="E44:H44"/>
    <mergeCell ref="E100:H100"/>
    <mergeCell ref="E158:H158"/>
    <mergeCell ref="E125:G125"/>
    <mergeCell ref="E152:H152"/>
    <mergeCell ref="E98:G98"/>
    <mergeCell ref="E132:H132"/>
    <mergeCell ref="E151:H151"/>
    <mergeCell ref="E134:J134"/>
    <mergeCell ref="E123:H123"/>
    <mergeCell ref="E116:H116"/>
    <mergeCell ref="E162:J162"/>
    <mergeCell ref="E130:H130"/>
    <mergeCell ref="D100:D101"/>
    <mergeCell ref="D116:D117"/>
    <mergeCell ref="E35:G35"/>
    <mergeCell ref="E39:G39"/>
    <mergeCell ref="E41:G41"/>
    <mergeCell ref="E109:H109"/>
  </mergeCells>
  <printOptions horizontalCentered="1"/>
  <pageMargins left="0.23622047244094491" right="0.23622047244094491" top="0.74803149606299213" bottom="0.74803149606299213" header="0.31496062992125984" footer="0.31496062992125984"/>
  <pageSetup paperSize="9" scale="96" fitToWidth="0" fitToHeight="0" orientation="portrait" r:id="rId1"/>
  <rowBreaks count="5" manualBreakCount="5">
    <brk id="47" min="4" max="9" man="1"/>
    <brk id="88" min="4" max="9" man="1"/>
    <brk id="136" min="4" max="9" man="1"/>
    <brk id="188" min="4" max="9" man="1"/>
    <brk id="232" min="4" max="9" man="1"/>
  </rowBreaks>
  <customProperties>
    <customPr name="_pios_id" r:id="rId2"/>
  </customProperties>
  <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01C1-8312-4546-A9A6-2ACEB9A0AAF3}">
  <sheetPr codeName="Sheet44">
    <tabColor theme="0" tint="-0.499984740745262"/>
    <pageSetUpPr fitToPage="1"/>
  </sheetPr>
  <dimension ref="A1:K68"/>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3" width="4.6640625" style="181" hidden="1" customWidth="1"/>
    <col min="4" max="4" width="11.33203125" style="183" customWidth="1"/>
    <col min="5" max="5" width="52.6640625" style="184" customWidth="1"/>
    <col min="6" max="11" width="13" style="184" customWidth="1"/>
    <col min="12" max="9671" width="9.109375" style="181"/>
    <col min="9672" max="9672" width="9.33203125" style="181" customWidth="1"/>
    <col min="9673" max="16384" width="9.109375" style="181"/>
  </cols>
  <sheetData>
    <row r="1" spans="1:11" x14ac:dyDescent="0.25">
      <c r="A1" s="181" t="s">
        <v>0</v>
      </c>
      <c r="B1" s="977" t="s">
        <v>249</v>
      </c>
      <c r="C1" s="977"/>
    </row>
    <row r="2" spans="1:11" x14ac:dyDescent="0.25">
      <c r="A2" s="181">
        <v>1</v>
      </c>
      <c r="B2" s="181" t="s">
        <v>560</v>
      </c>
      <c r="C2" s="181">
        <v>124</v>
      </c>
      <c r="E2" s="190" t="str">
        <f ca="1">INDEX(TBLStructure[Number],MATCH(C2,TBLStructure[Model Reference],0))&amp;"."&amp;INDEX(TBLStructure[Sub Number],MATCH(C2,TBLStructure[Model Reference],0))&amp;" "&amp;INDEX(TBLStructure[Sub-category],MATCH(C2,TBLStructure[Model Reference],0))</f>
        <v>7.2 Financial Instruments</v>
      </c>
      <c r="F2" s="190"/>
      <c r="G2" s="190"/>
      <c r="H2" s="190"/>
      <c r="I2" s="190"/>
      <c r="J2" s="190"/>
      <c r="K2" s="190"/>
    </row>
    <row r="3" spans="1:11" s="184" customFormat="1" ht="12.6" customHeight="1" x14ac:dyDescent="0.25">
      <c r="A3" s="181">
        <v>1</v>
      </c>
      <c r="D3" s="183"/>
      <c r="J3" s="373"/>
      <c r="K3" s="665"/>
    </row>
    <row r="4" spans="1:11" ht="12" customHeight="1" x14ac:dyDescent="0.25">
      <c r="A4" s="181">
        <v>1</v>
      </c>
      <c r="B4" s="1" t="s">
        <v>250</v>
      </c>
      <c r="C4" s="1">
        <v>124</v>
      </c>
      <c r="E4" s="350" t="str">
        <f ca="1">INDEX(TBLStructure[Full Note Title],MATCH(C4,TBLStructure[Model Reference],0))</f>
        <v>7.2J: Liquidity risk</v>
      </c>
      <c r="F4" s="350"/>
      <c r="G4" s="350"/>
      <c r="H4" s="350"/>
      <c r="I4" s="350"/>
    </row>
    <row r="5" spans="1:11" ht="12" customHeight="1" x14ac:dyDescent="0.25">
      <c r="A5" s="181">
        <v>1</v>
      </c>
      <c r="B5" s="1"/>
      <c r="C5" s="1"/>
      <c r="E5" s="1009" t="s">
        <v>1497</v>
      </c>
      <c r="F5" s="1009"/>
      <c r="G5" s="1009"/>
      <c r="H5" s="1009"/>
      <c r="I5" s="1009"/>
      <c r="J5" s="1009"/>
      <c r="K5" s="1009"/>
    </row>
    <row r="6" spans="1:11" ht="12" customHeight="1" x14ac:dyDescent="0.25">
      <c r="A6" s="181">
        <v>1</v>
      </c>
      <c r="D6" s="183" t="s">
        <v>1498</v>
      </c>
      <c r="E6" s="1009" t="s">
        <v>1499</v>
      </c>
      <c r="F6" s="1009"/>
      <c r="G6" s="1009"/>
      <c r="H6" s="1009"/>
      <c r="I6" s="1009"/>
      <c r="J6" s="1009"/>
      <c r="K6" s="1009"/>
    </row>
    <row r="7" spans="1:11" ht="12" customHeight="1" x14ac:dyDescent="0.25">
      <c r="A7" s="181">
        <v>1</v>
      </c>
    </row>
    <row r="8" spans="1:11" ht="12" customHeight="1" x14ac:dyDescent="0.25">
      <c r="A8" s="181">
        <v>1</v>
      </c>
      <c r="D8" s="183" t="s">
        <v>1500</v>
      </c>
      <c r="E8" s="1045" t="s">
        <v>1501</v>
      </c>
      <c r="F8" s="1045"/>
      <c r="G8" s="1045"/>
      <c r="H8" s="1045"/>
      <c r="I8" s="1045"/>
      <c r="J8" s="1045"/>
      <c r="K8" s="1045"/>
    </row>
    <row r="9" spans="1:11" ht="25.2" customHeight="1" x14ac:dyDescent="0.25">
      <c r="A9" s="181">
        <v>1</v>
      </c>
      <c r="E9" s="316"/>
      <c r="F9" s="338" t="s">
        <v>1502</v>
      </c>
      <c r="G9" s="338" t="s">
        <v>684</v>
      </c>
      <c r="H9" s="338" t="s">
        <v>1503</v>
      </c>
      <c r="I9" s="338" t="s">
        <v>1504</v>
      </c>
      <c r="J9" s="338" t="s">
        <v>689</v>
      </c>
      <c r="K9" s="338" t="s">
        <v>837</v>
      </c>
    </row>
    <row r="10" spans="1:11" ht="12" customHeight="1" x14ac:dyDescent="0.25">
      <c r="A10" s="181">
        <v>1</v>
      </c>
      <c r="E10" s="318"/>
      <c r="F10" s="417" t="s">
        <v>309</v>
      </c>
      <c r="G10" s="417" t="s">
        <v>309</v>
      </c>
      <c r="H10" s="417" t="s">
        <v>309</v>
      </c>
      <c r="I10" s="417" t="s">
        <v>309</v>
      </c>
      <c r="J10" s="417" t="s">
        <v>309</v>
      </c>
      <c r="K10" s="417" t="s">
        <v>309</v>
      </c>
    </row>
    <row r="11" spans="1:11" ht="12" customHeight="1" x14ac:dyDescent="0.25">
      <c r="A11" s="181">
        <v>1</v>
      </c>
      <c r="E11" s="352" t="s">
        <v>892</v>
      </c>
      <c r="F11" s="71">
        <v>0</v>
      </c>
      <c r="G11" s="71">
        <v>0</v>
      </c>
      <c r="H11" s="71">
        <v>0</v>
      </c>
      <c r="I11" s="71">
        <v>0</v>
      </c>
      <c r="J11" s="71">
        <v>0</v>
      </c>
      <c r="K11" s="71">
        <f>SUM(F11:J11)</f>
        <v>0</v>
      </c>
    </row>
    <row r="12" spans="1:11" ht="12" customHeight="1" x14ac:dyDescent="0.25">
      <c r="A12" s="181">
        <v>1</v>
      </c>
      <c r="E12" s="700" t="s">
        <v>837</v>
      </c>
      <c r="F12" s="67">
        <f>SUM(F11)</f>
        <v>0</v>
      </c>
      <c r="G12" s="67">
        <f>SUM(G11)</f>
        <v>0</v>
      </c>
      <c r="H12" s="67">
        <f>SUM(H11)</f>
        <v>0</v>
      </c>
      <c r="I12" s="67">
        <f>SUM(I11)</f>
        <v>0</v>
      </c>
      <c r="J12" s="67">
        <f>SUM(J11)</f>
        <v>0</v>
      </c>
      <c r="K12" s="67">
        <f>SUM(F12:J12)</f>
        <v>0</v>
      </c>
    </row>
    <row r="13" spans="1:11" ht="12" customHeight="1" x14ac:dyDescent="0.25">
      <c r="A13" s="181">
        <v>1</v>
      </c>
    </row>
    <row r="14" spans="1:11" ht="12" customHeight="1" x14ac:dyDescent="0.25">
      <c r="A14" s="181">
        <v>1</v>
      </c>
      <c r="E14" s="1009" t="s">
        <v>1505</v>
      </c>
      <c r="F14" s="1009"/>
      <c r="G14" s="1009"/>
      <c r="H14" s="1009"/>
      <c r="I14" s="1009"/>
      <c r="J14" s="1009"/>
      <c r="K14" s="1009"/>
    </row>
    <row r="15" spans="1:11" ht="25.2" customHeight="1" x14ac:dyDescent="0.25">
      <c r="A15" s="181">
        <v>1</v>
      </c>
      <c r="E15" s="316"/>
      <c r="F15" s="368" t="s">
        <v>1502</v>
      </c>
      <c r="G15" s="368" t="s">
        <v>684</v>
      </c>
      <c r="H15" s="368" t="s">
        <v>1503</v>
      </c>
      <c r="I15" s="368" t="s">
        <v>1504</v>
      </c>
      <c r="J15" s="368" t="s">
        <v>689</v>
      </c>
      <c r="K15" s="368" t="s">
        <v>837</v>
      </c>
    </row>
    <row r="16" spans="1:11" ht="12" customHeight="1" x14ac:dyDescent="0.25">
      <c r="A16" s="181">
        <v>1</v>
      </c>
      <c r="E16" s="318"/>
      <c r="F16" s="701" t="s">
        <v>309</v>
      </c>
      <c r="G16" s="701" t="s">
        <v>309</v>
      </c>
      <c r="H16" s="701" t="s">
        <v>309</v>
      </c>
      <c r="I16" s="701" t="s">
        <v>309</v>
      </c>
      <c r="J16" s="701" t="s">
        <v>309</v>
      </c>
      <c r="K16" s="701" t="s">
        <v>309</v>
      </c>
    </row>
    <row r="17" spans="1:11" ht="12" customHeight="1" x14ac:dyDescent="0.25">
      <c r="A17" s="181">
        <v>1</v>
      </c>
      <c r="E17" s="352" t="s">
        <v>892</v>
      </c>
      <c r="F17" s="235">
        <v>0</v>
      </c>
      <c r="G17" s="235">
        <v>0</v>
      </c>
      <c r="H17" s="235">
        <v>0</v>
      </c>
      <c r="I17" s="235">
        <v>0</v>
      </c>
      <c r="J17" s="235">
        <v>0</v>
      </c>
      <c r="K17" s="235">
        <f>SUM(F17:J17)</f>
        <v>0</v>
      </c>
    </row>
    <row r="18" spans="1:11" ht="12" customHeight="1" x14ac:dyDescent="0.25">
      <c r="A18" s="181">
        <v>1</v>
      </c>
      <c r="E18" s="702" t="s">
        <v>837</v>
      </c>
      <c r="F18" s="238">
        <f>SUM(F17)</f>
        <v>0</v>
      </c>
      <c r="G18" s="238">
        <f>SUM(G17)</f>
        <v>0</v>
      </c>
      <c r="H18" s="238">
        <f>SUM(H17)</f>
        <v>0</v>
      </c>
      <c r="I18" s="238">
        <f>SUM(I17)</f>
        <v>0</v>
      </c>
      <c r="J18" s="238">
        <f>SUM(J17)</f>
        <v>0</v>
      </c>
      <c r="K18" s="238">
        <f>SUM(F18:J18)</f>
        <v>0</v>
      </c>
    </row>
    <row r="19" spans="1:11" ht="12" customHeight="1" x14ac:dyDescent="0.25">
      <c r="A19" s="181">
        <v>1</v>
      </c>
    </row>
    <row r="20" spans="1:11" ht="12" customHeight="1" x14ac:dyDescent="0.25">
      <c r="A20" s="181">
        <v>1</v>
      </c>
      <c r="D20" s="183" t="s">
        <v>1506</v>
      </c>
      <c r="E20" s="1084" t="s">
        <v>1507</v>
      </c>
      <c r="F20" s="1084"/>
      <c r="G20" s="1084"/>
      <c r="H20" s="1084"/>
      <c r="I20" s="1084"/>
      <c r="J20" s="1084"/>
      <c r="K20" s="1084"/>
    </row>
    <row r="21" spans="1:11" ht="25.2" customHeight="1" x14ac:dyDescent="0.25">
      <c r="A21" s="181">
        <v>1</v>
      </c>
      <c r="E21" s="316"/>
      <c r="F21" s="338" t="s">
        <v>1502</v>
      </c>
      <c r="G21" s="338" t="s">
        <v>684</v>
      </c>
      <c r="H21" s="338" t="s">
        <v>1503</v>
      </c>
      <c r="I21" s="338" t="s">
        <v>1504</v>
      </c>
      <c r="J21" s="338" t="s">
        <v>689</v>
      </c>
      <c r="K21" s="338" t="s">
        <v>837</v>
      </c>
    </row>
    <row r="22" spans="1:11" ht="12" customHeight="1" x14ac:dyDescent="0.25">
      <c r="A22" s="181">
        <v>1</v>
      </c>
      <c r="E22" s="318"/>
      <c r="F22" s="417" t="s">
        <v>309</v>
      </c>
      <c r="G22" s="417" t="s">
        <v>309</v>
      </c>
      <c r="H22" s="417" t="s">
        <v>309</v>
      </c>
      <c r="I22" s="417" t="s">
        <v>309</v>
      </c>
      <c r="J22" s="417" t="s">
        <v>309</v>
      </c>
      <c r="K22" s="417" t="s">
        <v>309</v>
      </c>
    </row>
    <row r="23" spans="1:11" ht="12" customHeight="1" x14ac:dyDescent="0.25">
      <c r="A23" s="181">
        <v>1</v>
      </c>
      <c r="E23" s="352" t="s">
        <v>892</v>
      </c>
      <c r="F23" s="67">
        <v>0</v>
      </c>
      <c r="G23" s="67">
        <v>0</v>
      </c>
      <c r="H23" s="67">
        <v>0</v>
      </c>
      <c r="I23" s="67">
        <v>0</v>
      </c>
      <c r="J23" s="67">
        <v>0</v>
      </c>
      <c r="K23" s="67">
        <f>SUM(F23:J23)</f>
        <v>0</v>
      </c>
    </row>
    <row r="24" spans="1:11" ht="12" customHeight="1" x14ac:dyDescent="0.25">
      <c r="A24" s="181">
        <v>1</v>
      </c>
      <c r="E24" s="700" t="s">
        <v>837</v>
      </c>
      <c r="F24" s="67">
        <f>SUM(F23)</f>
        <v>0</v>
      </c>
      <c r="G24" s="67">
        <f>SUM(G23)</f>
        <v>0</v>
      </c>
      <c r="H24" s="67">
        <f>SUM(H23)</f>
        <v>0</v>
      </c>
      <c r="I24" s="67">
        <f>SUM(I23)</f>
        <v>0</v>
      </c>
      <c r="J24" s="67">
        <f>SUM(J23)</f>
        <v>0</v>
      </c>
      <c r="K24" s="67">
        <f>SUM(F24:J24)</f>
        <v>0</v>
      </c>
    </row>
    <row r="25" spans="1:11" ht="12" customHeight="1" x14ac:dyDescent="0.25">
      <c r="A25" s="181">
        <v>1</v>
      </c>
    </row>
    <row r="26" spans="1:11" ht="12" customHeight="1" x14ac:dyDescent="0.25">
      <c r="A26" s="181">
        <v>1</v>
      </c>
      <c r="E26" s="1085" t="s">
        <v>1508</v>
      </c>
      <c r="F26" s="1085"/>
      <c r="G26" s="1085"/>
      <c r="H26" s="1085"/>
      <c r="I26" s="1085"/>
      <c r="J26" s="1085"/>
      <c r="K26" s="1085"/>
    </row>
    <row r="27" spans="1:11" ht="25.2" customHeight="1" x14ac:dyDescent="0.25">
      <c r="A27" s="181">
        <v>1</v>
      </c>
      <c r="E27" s="316"/>
      <c r="F27" s="368" t="s">
        <v>1502</v>
      </c>
      <c r="G27" s="368" t="s">
        <v>684</v>
      </c>
      <c r="H27" s="368" t="s">
        <v>1503</v>
      </c>
      <c r="I27" s="368" t="s">
        <v>1504</v>
      </c>
      <c r="J27" s="368" t="s">
        <v>689</v>
      </c>
      <c r="K27" s="368" t="s">
        <v>837</v>
      </c>
    </row>
    <row r="28" spans="1:11" ht="12" customHeight="1" x14ac:dyDescent="0.25">
      <c r="A28" s="181">
        <v>1</v>
      </c>
      <c r="E28" s="318"/>
      <c r="F28" s="701" t="s">
        <v>309</v>
      </c>
      <c r="G28" s="701" t="s">
        <v>309</v>
      </c>
      <c r="H28" s="701" t="s">
        <v>309</v>
      </c>
      <c r="I28" s="701" t="s">
        <v>309</v>
      </c>
      <c r="J28" s="701" t="s">
        <v>309</v>
      </c>
      <c r="K28" s="701" t="s">
        <v>309</v>
      </c>
    </row>
    <row r="29" spans="1:11" ht="12" customHeight="1" x14ac:dyDescent="0.25">
      <c r="A29" s="181">
        <v>1</v>
      </c>
      <c r="E29" s="352" t="s">
        <v>892</v>
      </c>
      <c r="F29" s="238">
        <v>0</v>
      </c>
      <c r="G29" s="238">
        <v>0</v>
      </c>
      <c r="H29" s="238">
        <v>0</v>
      </c>
      <c r="I29" s="238">
        <v>0</v>
      </c>
      <c r="J29" s="238">
        <v>0</v>
      </c>
      <c r="K29" s="238">
        <f>SUM(F29:J29)</f>
        <v>0</v>
      </c>
    </row>
    <row r="30" spans="1:11" ht="12" customHeight="1" x14ac:dyDescent="0.25">
      <c r="A30" s="181">
        <v>1</v>
      </c>
      <c r="E30" s="702" t="s">
        <v>837</v>
      </c>
      <c r="F30" s="238">
        <f>SUM(F29)</f>
        <v>0</v>
      </c>
      <c r="G30" s="238">
        <f>SUM(G29)</f>
        <v>0</v>
      </c>
      <c r="H30" s="238">
        <f>SUM(H29)</f>
        <v>0</v>
      </c>
      <c r="I30" s="238">
        <f>SUM(I29)</f>
        <v>0</v>
      </c>
      <c r="J30" s="238">
        <f>SUM(J29)</f>
        <v>0</v>
      </c>
      <c r="K30" s="238">
        <f>SUM(F30:J30)</f>
        <v>0</v>
      </c>
    </row>
    <row r="31" spans="1:11" ht="12" customHeight="1" x14ac:dyDescent="0.25">
      <c r="A31" s="181">
        <v>1</v>
      </c>
    </row>
    <row r="32" spans="1:11" ht="12" customHeight="1" x14ac:dyDescent="0.25">
      <c r="A32" s="181">
        <v>1</v>
      </c>
    </row>
    <row r="33" spans="1:11" ht="12" customHeight="1" x14ac:dyDescent="0.25">
      <c r="A33" s="181">
        <v>1</v>
      </c>
      <c r="B33" s="1" t="s">
        <v>250</v>
      </c>
      <c r="C33" s="1">
        <v>125</v>
      </c>
      <c r="E33" s="350" t="str">
        <f ca="1">INDEX(TBLStructure[Full Note Title],MATCH(C33,TBLStructure[Model Reference],0))</f>
        <v>7.2K: Market risk</v>
      </c>
      <c r="F33" s="350"/>
      <c r="G33" s="350"/>
      <c r="H33" s="350"/>
      <c r="I33" s="350"/>
    </row>
    <row r="34" spans="1:11" ht="12" customHeight="1" x14ac:dyDescent="0.25">
      <c r="A34" s="181">
        <v>1</v>
      </c>
      <c r="E34" s="207" t="s">
        <v>1509</v>
      </c>
    </row>
    <row r="35" spans="1:11" ht="27" customHeight="1" x14ac:dyDescent="0.25">
      <c r="A35" s="181">
        <v>1</v>
      </c>
      <c r="D35" s="177" t="s">
        <v>1510</v>
      </c>
      <c r="E35" s="1004" t="s">
        <v>1511</v>
      </c>
      <c r="F35" s="1004"/>
      <c r="G35" s="1004"/>
      <c r="H35" s="1004"/>
      <c r="I35" s="1004"/>
      <c r="J35" s="1004"/>
      <c r="K35" s="1004"/>
    </row>
    <row r="36" spans="1:11" ht="20.7" customHeight="1" x14ac:dyDescent="0.25">
      <c r="A36" s="181">
        <v>1</v>
      </c>
      <c r="D36" s="177"/>
      <c r="E36" s="1004" t="s">
        <v>1512</v>
      </c>
      <c r="F36" s="1004"/>
      <c r="G36" s="1004"/>
      <c r="H36" s="1004"/>
      <c r="I36" s="1004"/>
      <c r="J36" s="1004"/>
      <c r="K36" s="1004"/>
    </row>
    <row r="37" spans="1:11" ht="37.200000000000003" customHeight="1" x14ac:dyDescent="0.25">
      <c r="A37" s="181">
        <v>1</v>
      </c>
      <c r="E37" s="1004" t="s">
        <v>1513</v>
      </c>
      <c r="F37" s="1004"/>
      <c r="G37" s="1004"/>
      <c r="H37" s="1004"/>
      <c r="I37" s="1004"/>
      <c r="J37" s="1004"/>
      <c r="K37" s="1004"/>
    </row>
    <row r="38" spans="1:11" ht="12" customHeight="1" x14ac:dyDescent="0.25">
      <c r="A38" s="181">
        <v>1</v>
      </c>
    </row>
    <row r="39" spans="1:11" ht="12" customHeight="1" x14ac:dyDescent="0.25">
      <c r="A39" s="181">
        <v>1</v>
      </c>
      <c r="E39" s="207" t="s">
        <v>1514</v>
      </c>
    </row>
    <row r="40" spans="1:11" ht="32.700000000000003" customHeight="1" x14ac:dyDescent="0.25">
      <c r="A40" s="181">
        <v>1</v>
      </c>
      <c r="D40" s="183" t="s">
        <v>1510</v>
      </c>
      <c r="E40" s="1004" t="s">
        <v>1515</v>
      </c>
      <c r="F40" s="1004"/>
      <c r="G40" s="1004"/>
      <c r="H40" s="1004"/>
      <c r="I40" s="1004"/>
      <c r="J40" s="1004"/>
      <c r="K40" s="1004"/>
    </row>
    <row r="41" spans="1:11" ht="22.95" customHeight="1" x14ac:dyDescent="0.25">
      <c r="A41" s="181">
        <v>1</v>
      </c>
      <c r="E41" s="1004" t="s">
        <v>1516</v>
      </c>
      <c r="F41" s="1004"/>
      <c r="G41" s="1004"/>
      <c r="H41" s="1004"/>
      <c r="I41" s="1004"/>
      <c r="J41" s="1004"/>
      <c r="K41" s="1004"/>
    </row>
    <row r="42" spans="1:11" ht="38.700000000000003" customHeight="1" x14ac:dyDescent="0.25">
      <c r="A42" s="181">
        <v>1</v>
      </c>
      <c r="E42" s="1004" t="s">
        <v>1517</v>
      </c>
      <c r="F42" s="1004"/>
      <c r="G42" s="1004"/>
      <c r="H42" s="1004"/>
      <c r="I42" s="1004"/>
      <c r="J42" s="1004"/>
      <c r="K42" s="1004"/>
    </row>
    <row r="43" spans="1:11" ht="12" customHeight="1" x14ac:dyDescent="0.25">
      <c r="A43" s="181">
        <v>1</v>
      </c>
      <c r="E43" s="1004"/>
      <c r="F43" s="1004"/>
      <c r="G43" s="1004"/>
      <c r="H43" s="1004"/>
      <c r="I43" s="1004"/>
      <c r="J43" s="1004"/>
      <c r="K43" s="1004"/>
    </row>
    <row r="44" spans="1:11" ht="12" customHeight="1" x14ac:dyDescent="0.25">
      <c r="A44" s="181">
        <v>1</v>
      </c>
      <c r="E44" s="1076" t="s">
        <v>1518</v>
      </c>
      <c r="F44" s="1076"/>
      <c r="G44" s="1076"/>
      <c r="H44" s="1076"/>
      <c r="I44" s="1076"/>
      <c r="J44" s="1076"/>
      <c r="K44" s="1076"/>
    </row>
    <row r="45" spans="1:11" ht="12" customHeight="1" x14ac:dyDescent="0.25">
      <c r="A45" s="181">
        <v>1</v>
      </c>
      <c r="E45" s="703"/>
      <c r="F45" s="703"/>
      <c r="G45" s="703"/>
      <c r="H45" s="368"/>
      <c r="I45" s="1007" t="s">
        <v>1519</v>
      </c>
      <c r="J45" s="1086" t="s">
        <v>1520</v>
      </c>
      <c r="K45" s="1086"/>
    </row>
    <row r="46" spans="1:11" ht="25.2" customHeight="1" x14ac:dyDescent="0.25">
      <c r="A46" s="181">
        <v>1</v>
      </c>
      <c r="E46" s="352"/>
      <c r="F46" s="352"/>
      <c r="G46" s="352"/>
      <c r="H46" s="198" t="s">
        <v>1521</v>
      </c>
      <c r="I46" s="994"/>
      <c r="J46" s="198" t="s">
        <v>1522</v>
      </c>
      <c r="K46" s="198" t="s">
        <v>1523</v>
      </c>
    </row>
    <row r="47" spans="1:11" ht="12" customHeight="1" x14ac:dyDescent="0.25">
      <c r="A47" s="181">
        <v>1</v>
      </c>
      <c r="D47" s="183" t="s">
        <v>1524</v>
      </c>
      <c r="E47" s="704"/>
      <c r="F47" s="704"/>
      <c r="G47" s="704"/>
      <c r="H47" s="704"/>
      <c r="I47" s="705" t="s">
        <v>853</v>
      </c>
      <c r="J47" s="319" t="s">
        <v>309</v>
      </c>
      <c r="K47" s="319" t="s">
        <v>309</v>
      </c>
    </row>
    <row r="48" spans="1:11" ht="12" customHeight="1" x14ac:dyDescent="0.25">
      <c r="A48" s="181">
        <v>1</v>
      </c>
      <c r="E48" s="352" t="s">
        <v>1509</v>
      </c>
      <c r="F48" s="352"/>
      <c r="G48" s="352"/>
      <c r="H48" s="215">
        <v>0</v>
      </c>
      <c r="I48" s="706" t="s">
        <v>1525</v>
      </c>
      <c r="J48" s="215">
        <v>0</v>
      </c>
      <c r="K48" s="215">
        <v>0</v>
      </c>
    </row>
    <row r="49" spans="1:11" ht="12" customHeight="1" x14ac:dyDescent="0.25">
      <c r="A49" s="181">
        <v>1</v>
      </c>
      <c r="E49" s="352" t="s">
        <v>1509</v>
      </c>
      <c r="F49" s="352"/>
      <c r="G49" s="352"/>
      <c r="H49" s="215">
        <v>0</v>
      </c>
      <c r="I49" s="706" t="s">
        <v>1526</v>
      </c>
      <c r="J49" s="215">
        <v>0</v>
      </c>
      <c r="K49" s="215">
        <v>0</v>
      </c>
    </row>
    <row r="50" spans="1:11" ht="12" customHeight="1" x14ac:dyDescent="0.25">
      <c r="A50" s="181">
        <v>1</v>
      </c>
      <c r="E50" s="352" t="s">
        <v>1514</v>
      </c>
      <c r="F50" s="352"/>
      <c r="G50" s="352"/>
      <c r="H50" s="215">
        <v>0</v>
      </c>
      <c r="I50" s="706" t="s">
        <v>1525</v>
      </c>
      <c r="J50" s="215">
        <v>0</v>
      </c>
      <c r="K50" s="215">
        <v>0</v>
      </c>
    </row>
    <row r="51" spans="1:11" ht="12" customHeight="1" x14ac:dyDescent="0.25">
      <c r="A51" s="181">
        <v>1</v>
      </c>
      <c r="E51" s="352" t="s">
        <v>1514</v>
      </c>
      <c r="F51" s="352"/>
      <c r="G51" s="352"/>
      <c r="H51" s="215">
        <v>0</v>
      </c>
      <c r="I51" s="706" t="s">
        <v>1526</v>
      </c>
      <c r="J51" s="215">
        <v>0</v>
      </c>
      <c r="K51" s="215">
        <v>0</v>
      </c>
    </row>
    <row r="52" spans="1:11" ht="12" customHeight="1" x14ac:dyDescent="0.25">
      <c r="A52" s="181">
        <v>1</v>
      </c>
      <c r="E52" s="352" t="s">
        <v>1527</v>
      </c>
      <c r="F52" s="352"/>
      <c r="G52" s="352"/>
      <c r="H52" s="215">
        <v>0</v>
      </c>
      <c r="I52" s="706" t="s">
        <v>1525</v>
      </c>
      <c r="J52" s="215">
        <v>0</v>
      </c>
      <c r="K52" s="215">
        <v>0</v>
      </c>
    </row>
    <row r="53" spans="1:11" ht="12" customHeight="1" x14ac:dyDescent="0.25">
      <c r="A53" s="181">
        <v>1</v>
      </c>
      <c r="E53" s="707" t="s">
        <v>1527</v>
      </c>
      <c r="F53" s="707"/>
      <c r="G53" s="707"/>
      <c r="H53" s="71">
        <v>0</v>
      </c>
      <c r="I53" s="708" t="s">
        <v>1526</v>
      </c>
      <c r="J53" s="71">
        <v>0</v>
      </c>
      <c r="K53" s="71">
        <v>0</v>
      </c>
    </row>
    <row r="54" spans="1:11" ht="12" customHeight="1" x14ac:dyDescent="0.25">
      <c r="A54" s="181">
        <v>1</v>
      </c>
      <c r="E54" s="1004"/>
      <c r="F54" s="1004"/>
      <c r="G54" s="1004"/>
      <c r="H54" s="1004"/>
      <c r="I54" s="1004"/>
      <c r="J54" s="1004"/>
      <c r="K54" s="1004"/>
    </row>
    <row r="55" spans="1:11" ht="12" customHeight="1" x14ac:dyDescent="0.25">
      <c r="A55" s="181">
        <v>1</v>
      </c>
      <c r="E55" s="1004" t="s">
        <v>1528</v>
      </c>
      <c r="F55" s="1004"/>
      <c r="G55" s="1004"/>
      <c r="H55" s="1004"/>
      <c r="I55" s="1004"/>
      <c r="J55" s="1004"/>
      <c r="K55" s="1004"/>
    </row>
    <row r="56" spans="1:11" ht="12" customHeight="1" x14ac:dyDescent="0.25">
      <c r="A56" s="181">
        <v>1</v>
      </c>
      <c r="E56" s="703"/>
      <c r="F56" s="703"/>
      <c r="G56" s="703"/>
      <c r="H56" s="368"/>
      <c r="I56" s="1087" t="s">
        <v>1519</v>
      </c>
      <c r="J56" s="1083" t="s">
        <v>1520</v>
      </c>
      <c r="K56" s="1083"/>
    </row>
    <row r="57" spans="1:11" ht="25.2" customHeight="1" x14ac:dyDescent="0.25">
      <c r="A57" s="181">
        <v>1</v>
      </c>
      <c r="E57" s="352"/>
      <c r="F57" s="352"/>
      <c r="G57" s="352"/>
      <c r="H57" s="219" t="s">
        <v>1521</v>
      </c>
      <c r="I57" s="1038"/>
      <c r="J57" s="219" t="s">
        <v>1522</v>
      </c>
      <c r="K57" s="219" t="s">
        <v>1523</v>
      </c>
    </row>
    <row r="58" spans="1:11" ht="12" customHeight="1" x14ac:dyDescent="0.25">
      <c r="A58" s="181">
        <v>1</v>
      </c>
      <c r="E58" s="704"/>
      <c r="F58" s="704"/>
      <c r="G58" s="704"/>
      <c r="H58" s="704"/>
      <c r="I58" s="709" t="s">
        <v>853</v>
      </c>
      <c r="J58" s="323" t="s">
        <v>309</v>
      </c>
      <c r="K58" s="323" t="s">
        <v>309</v>
      </c>
    </row>
    <row r="59" spans="1:11" ht="12" customHeight="1" x14ac:dyDescent="0.25">
      <c r="A59" s="181">
        <v>1</v>
      </c>
      <c r="E59" s="352" t="s">
        <v>1509</v>
      </c>
      <c r="F59" s="352"/>
      <c r="G59" s="352"/>
      <c r="H59" s="234">
        <v>0</v>
      </c>
      <c r="I59" s="710" t="s">
        <v>1525</v>
      </c>
      <c r="J59" s="234">
        <v>0</v>
      </c>
      <c r="K59" s="234">
        <v>0</v>
      </c>
    </row>
    <row r="60" spans="1:11" ht="12" customHeight="1" x14ac:dyDescent="0.25">
      <c r="A60" s="181">
        <v>1</v>
      </c>
      <c r="E60" s="352" t="s">
        <v>1509</v>
      </c>
      <c r="F60" s="352"/>
      <c r="G60" s="352"/>
      <c r="H60" s="234">
        <v>0</v>
      </c>
      <c r="I60" s="710" t="s">
        <v>1526</v>
      </c>
      <c r="J60" s="234">
        <v>0</v>
      </c>
      <c r="K60" s="234">
        <v>0</v>
      </c>
    </row>
    <row r="61" spans="1:11" ht="12" customHeight="1" x14ac:dyDescent="0.25">
      <c r="A61" s="181">
        <v>1</v>
      </c>
      <c r="E61" s="352" t="s">
        <v>1514</v>
      </c>
      <c r="F61" s="352"/>
      <c r="G61" s="352"/>
      <c r="H61" s="234">
        <v>0</v>
      </c>
      <c r="I61" s="710" t="s">
        <v>1525</v>
      </c>
      <c r="J61" s="234">
        <v>0</v>
      </c>
      <c r="K61" s="234">
        <v>0</v>
      </c>
    </row>
    <row r="62" spans="1:11" ht="12" customHeight="1" x14ac:dyDescent="0.25">
      <c r="A62" s="181">
        <v>1</v>
      </c>
      <c r="E62" s="352" t="s">
        <v>1514</v>
      </c>
      <c r="F62" s="352"/>
      <c r="G62" s="352"/>
      <c r="H62" s="234">
        <v>0</v>
      </c>
      <c r="I62" s="710" t="s">
        <v>1526</v>
      </c>
      <c r="J62" s="234">
        <v>0</v>
      </c>
      <c r="K62" s="234">
        <v>0</v>
      </c>
    </row>
    <row r="63" spans="1:11" ht="12" customHeight="1" x14ac:dyDescent="0.25">
      <c r="A63" s="181">
        <v>1</v>
      </c>
      <c r="E63" s="352" t="s">
        <v>1527</v>
      </c>
      <c r="F63" s="352"/>
      <c r="G63" s="352"/>
      <c r="H63" s="234">
        <v>0</v>
      </c>
      <c r="I63" s="710" t="s">
        <v>1525</v>
      </c>
      <c r="J63" s="234">
        <v>0</v>
      </c>
      <c r="K63" s="234">
        <v>0</v>
      </c>
    </row>
    <row r="64" spans="1:11" ht="12" customHeight="1" x14ac:dyDescent="0.25">
      <c r="A64" s="181">
        <v>1</v>
      </c>
      <c r="E64" s="707" t="s">
        <v>1527</v>
      </c>
      <c r="F64" s="707"/>
      <c r="G64" s="707"/>
      <c r="H64" s="235">
        <v>0</v>
      </c>
      <c r="I64" s="711" t="s">
        <v>1526</v>
      </c>
      <c r="J64" s="235">
        <v>0</v>
      </c>
      <c r="K64" s="235">
        <v>0</v>
      </c>
    </row>
    <row r="65" spans="1:11" ht="12" customHeight="1" x14ac:dyDescent="0.25">
      <c r="A65" s="181">
        <v>1</v>
      </c>
      <c r="E65" s="1004"/>
      <c r="F65" s="1004"/>
      <c r="G65" s="1004"/>
      <c r="H65" s="1004"/>
      <c r="I65" s="1004"/>
      <c r="J65" s="1004"/>
      <c r="K65" s="1004"/>
    </row>
    <row r="66" spans="1:11" ht="12" customHeight="1" x14ac:dyDescent="0.25">
      <c r="A66" s="181">
        <v>1</v>
      </c>
      <c r="D66" s="183" t="s">
        <v>1529</v>
      </c>
      <c r="E66" s="1004" t="s">
        <v>1530</v>
      </c>
      <c r="F66" s="1004"/>
      <c r="G66" s="1004"/>
      <c r="H66" s="1004"/>
      <c r="I66" s="1004"/>
      <c r="J66" s="1004"/>
      <c r="K66" s="1004"/>
    </row>
    <row r="67" spans="1:11" ht="12" customHeight="1" x14ac:dyDescent="0.25">
      <c r="A67" s="181">
        <v>1</v>
      </c>
      <c r="E67" s="183"/>
      <c r="F67" s="183"/>
      <c r="G67" s="183"/>
      <c r="H67" s="183"/>
      <c r="I67" s="183"/>
      <c r="J67" s="183"/>
      <c r="K67" s="183"/>
    </row>
    <row r="68" spans="1:11" x14ac:dyDescent="0.25">
      <c r="E68" s="928"/>
      <c r="F68" s="928"/>
      <c r="G68" s="928"/>
      <c r="H68" s="928"/>
      <c r="I68" s="928"/>
      <c r="J68" s="928"/>
      <c r="K68" s="928"/>
    </row>
  </sheetData>
  <mergeCells count="24">
    <mergeCell ref="E5:K5"/>
    <mergeCell ref="B1:C1"/>
    <mergeCell ref="E68:K68"/>
    <mergeCell ref="E6:K6"/>
    <mergeCell ref="E8:K8"/>
    <mergeCell ref="E14:K14"/>
    <mergeCell ref="E20:K20"/>
    <mergeCell ref="E26:K26"/>
    <mergeCell ref="E35:K35"/>
    <mergeCell ref="E36:K36"/>
    <mergeCell ref="E66:K66"/>
    <mergeCell ref="E44:K44"/>
    <mergeCell ref="J45:K45"/>
    <mergeCell ref="I45:I46"/>
    <mergeCell ref="E55:K55"/>
    <mergeCell ref="I56:I57"/>
    <mergeCell ref="E37:K37"/>
    <mergeCell ref="E40:K40"/>
    <mergeCell ref="J56:K56"/>
    <mergeCell ref="E65:K65"/>
    <mergeCell ref="E41:K41"/>
    <mergeCell ref="E42:K42"/>
    <mergeCell ref="E43:K43"/>
    <mergeCell ref="E54:K54"/>
  </mergeCells>
  <printOptions horizontalCentered="1"/>
  <pageMargins left="0.23622047244094491" right="0.23622047244094491" top="0.74803149606299213" bottom="0.74803149606299213" header="0.31496062992125984" footer="0.31496062992125984"/>
  <pageSetup paperSize="9" fitToHeight="0" orientation="landscape" r:id="rId1"/>
  <rowBreaks count="2" manualBreakCount="2">
    <brk id="31" min="4" max="10" man="1"/>
    <brk id="54" min="4" max="10"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9025" r:id="rId5" name="Label 1">
              <controlPr defaultSize="0" autoFill="0" autoLine="0" autoPict="0" macro="[0]!Note_6B_Note17">
                <anchor moveWithCells="1" sizeWithCells="1">
                  <from>
                    <xdr:col>4</xdr:col>
                    <xdr:colOff>68580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6" r:id="rId6" name="Label 2">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7" r:id="rId7" name="Label 3">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8" r:id="rId8" name="Label 4">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9" r:id="rId9" name="Label 5">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0" r:id="rId10" name="Label 6">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1" r:id="rId11" name="Label 7">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2" r:id="rId12" name="Label 8">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controls>
    </mc:Choice>
  </mc:AlternateConten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3592-7E16-45F8-A94E-96F6BB000327}">
  <sheetPr codeName="Sheet52">
    <tabColor theme="0" tint="-0.499984740745262"/>
  </sheetPr>
  <dimension ref="A1:G51"/>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3.6640625" style="181" hidden="1" customWidth="1"/>
    <col min="3" max="3" width="5.44140625" style="181" hidden="1" customWidth="1"/>
    <col min="4" max="4" width="12" style="184" customWidth="1"/>
    <col min="5" max="5" width="59.6640625" style="184" customWidth="1"/>
    <col min="6" max="7" width="11.6640625" style="184" customWidth="1"/>
    <col min="8" max="9667" width="9.109375" style="181"/>
    <col min="9668" max="9668" width="9.33203125" style="181" customWidth="1"/>
    <col min="9669" max="16384" width="9.109375" style="181"/>
  </cols>
  <sheetData>
    <row r="1" spans="1:7" x14ac:dyDescent="0.25">
      <c r="A1" s="181" t="s">
        <v>0</v>
      </c>
      <c r="B1" s="977" t="s">
        <v>249</v>
      </c>
      <c r="C1" s="977"/>
    </row>
    <row r="2" spans="1:7" x14ac:dyDescent="0.25">
      <c r="A2" s="181">
        <v>3</v>
      </c>
      <c r="B2" s="181" t="s">
        <v>560</v>
      </c>
      <c r="C2" s="181">
        <v>126</v>
      </c>
      <c r="E2" s="190" t="str">
        <f ca="1">INDEX(TBLStructure[Number],MATCH(C2,TBLStructure[Model Reference],0))&amp;"."&amp;INDEX(TBLStructure[Sub Number],MATCH(C2,TBLStructure[Model Reference],0))&amp;" "&amp;INDEX(TBLStructure[Sub-category],MATCH(C2,TBLStructure[Model Reference],0))</f>
        <v>7.2 Financial Instruments</v>
      </c>
      <c r="F2" s="190"/>
      <c r="G2" s="190"/>
    </row>
    <row r="3" spans="1:7" s="184" customFormat="1" x14ac:dyDescent="0.25">
      <c r="A3" s="181">
        <v>3</v>
      </c>
      <c r="E3" s="357"/>
      <c r="F3" s="357"/>
      <c r="G3" s="357"/>
    </row>
    <row r="4" spans="1:7" s="184" customFormat="1" x14ac:dyDescent="0.25">
      <c r="A4" s="181">
        <v>3</v>
      </c>
      <c r="E4" s="177"/>
      <c r="F4" s="310" t="str">
        <f>Contents!F3</f>
        <v>20X2</v>
      </c>
      <c r="G4" s="311" t="str">
        <f>Contents!F4</f>
        <v>20X1</v>
      </c>
    </row>
    <row r="5" spans="1:7" s="184" customFormat="1" ht="13.8" thickBot="1" x14ac:dyDescent="0.3">
      <c r="A5" s="181">
        <v>3</v>
      </c>
      <c r="E5" s="192"/>
      <c r="F5" s="193" t="s">
        <v>309</v>
      </c>
      <c r="G5" s="194" t="s">
        <v>309</v>
      </c>
    </row>
    <row r="6" spans="1:7" s="184" customFormat="1" ht="12" customHeight="1" x14ac:dyDescent="0.25">
      <c r="A6" s="181">
        <v>3</v>
      </c>
      <c r="F6" s="373"/>
      <c r="G6" s="665"/>
    </row>
    <row r="7" spans="1:7" ht="12" customHeight="1" x14ac:dyDescent="0.25">
      <c r="A7" s="181">
        <v>3</v>
      </c>
      <c r="B7" s="1" t="s">
        <v>250</v>
      </c>
      <c r="C7" s="1">
        <v>126</v>
      </c>
      <c r="D7" s="4"/>
      <c r="E7" s="350" t="str">
        <f ca="1">INDEX(TBLStructure[Full Note Title],MATCH(C7,TBLStructure[Model Reference],0))</f>
        <v>7.2L: Assets pledged or held as collateral</v>
      </c>
    </row>
    <row r="8" spans="1:7" ht="12" customHeight="1" x14ac:dyDescent="0.25">
      <c r="A8" s="181">
        <v>3</v>
      </c>
      <c r="E8" s="314" t="s">
        <v>1531</v>
      </c>
    </row>
    <row r="9" spans="1:7" ht="12" customHeight="1" x14ac:dyDescent="0.25">
      <c r="A9" s="181">
        <v>3</v>
      </c>
      <c r="D9" s="184" t="s">
        <v>1532</v>
      </c>
      <c r="E9" s="207" t="s">
        <v>1533</v>
      </c>
    </row>
    <row r="10" spans="1:7" ht="12" customHeight="1" x14ac:dyDescent="0.25">
      <c r="A10" s="181">
        <v>3</v>
      </c>
      <c r="E10" s="202" t="s">
        <v>1534</v>
      </c>
      <c r="F10" s="28">
        <v>0</v>
      </c>
      <c r="G10" s="29">
        <v>0</v>
      </c>
    </row>
    <row r="11" spans="1:7" ht="12" customHeight="1" x14ac:dyDescent="0.25">
      <c r="A11" s="181">
        <v>3</v>
      </c>
      <c r="E11" s="314" t="s">
        <v>1535</v>
      </c>
      <c r="F11" s="35">
        <f>SUM(F9:F10)</f>
        <v>0</v>
      </c>
      <c r="G11" s="36">
        <f>SUM(G9:G10)</f>
        <v>0</v>
      </c>
    </row>
    <row r="12" spans="1:7" ht="12" customHeight="1" x14ac:dyDescent="0.25">
      <c r="A12" s="181">
        <v>3</v>
      </c>
      <c r="E12" s="314"/>
      <c r="F12" s="39"/>
      <c r="G12" s="40"/>
    </row>
    <row r="13" spans="1:7" ht="12" customHeight="1" x14ac:dyDescent="0.25">
      <c r="A13" s="181">
        <v>3</v>
      </c>
      <c r="D13" s="184" t="s">
        <v>1536</v>
      </c>
      <c r="E13" s="326" t="s">
        <v>1537</v>
      </c>
      <c r="F13" s="28"/>
      <c r="G13" s="29"/>
    </row>
    <row r="14" spans="1:7" ht="12" customHeight="1" x14ac:dyDescent="0.25">
      <c r="A14" s="181">
        <v>3</v>
      </c>
      <c r="E14" s="314"/>
      <c r="F14" s="39"/>
      <c r="G14" s="40"/>
    </row>
    <row r="15" spans="1:7" x14ac:dyDescent="0.25">
      <c r="A15" s="181">
        <v>1</v>
      </c>
      <c r="E15" s="314" t="s">
        <v>1538</v>
      </c>
    </row>
    <row r="16" spans="1:7" ht="12" customHeight="1" x14ac:dyDescent="0.25">
      <c r="A16" s="181">
        <v>1</v>
      </c>
      <c r="E16" s="207" t="s">
        <v>1539</v>
      </c>
    </row>
    <row r="17" spans="1:7" ht="12" customHeight="1" x14ac:dyDescent="0.25">
      <c r="A17" s="181">
        <v>1</v>
      </c>
      <c r="D17" s="184" t="s">
        <v>1540</v>
      </c>
      <c r="E17" s="202" t="s">
        <v>1541</v>
      </c>
      <c r="F17" s="32">
        <v>0</v>
      </c>
      <c r="G17" s="33">
        <v>0</v>
      </c>
    </row>
    <row r="18" spans="1:7" ht="13.5" customHeight="1" x14ac:dyDescent="0.25">
      <c r="A18" s="181">
        <v>1</v>
      </c>
      <c r="E18" s="202" t="s">
        <v>1542</v>
      </c>
      <c r="F18" s="32">
        <v>0</v>
      </c>
      <c r="G18" s="33">
        <v>0</v>
      </c>
    </row>
    <row r="19" spans="1:7" ht="12" customHeight="1" x14ac:dyDescent="0.25">
      <c r="A19" s="181">
        <v>1</v>
      </c>
      <c r="E19" s="314" t="s">
        <v>1543</v>
      </c>
      <c r="F19" s="67">
        <f>SUM(F16:F18)</f>
        <v>0</v>
      </c>
      <c r="G19" s="68">
        <f>SUM(G16:G18)</f>
        <v>0</v>
      </c>
    </row>
    <row r="20" spans="1:7" ht="12" customHeight="1" x14ac:dyDescent="0.25">
      <c r="A20" s="181">
        <v>1</v>
      </c>
      <c r="E20" s="314"/>
      <c r="F20" s="215"/>
      <c r="G20" s="216"/>
    </row>
    <row r="21" spans="1:7" ht="12" customHeight="1" x14ac:dyDescent="0.25">
      <c r="A21" s="181">
        <v>1</v>
      </c>
      <c r="D21" s="184" t="s">
        <v>1544</v>
      </c>
      <c r="E21" s="326" t="s">
        <v>1545</v>
      </c>
      <c r="F21" s="32"/>
      <c r="G21" s="33"/>
    </row>
    <row r="22" spans="1:7" ht="12" customHeight="1" x14ac:dyDescent="0.25">
      <c r="A22" s="181">
        <v>1</v>
      </c>
      <c r="D22" s="184" t="s">
        <v>1546</v>
      </c>
      <c r="E22" s="928" t="s">
        <v>1547</v>
      </c>
      <c r="F22" s="928"/>
      <c r="G22" s="928"/>
    </row>
    <row r="23" spans="1:7" ht="12" customHeight="1" x14ac:dyDescent="0.25">
      <c r="A23" s="181">
        <v>1</v>
      </c>
      <c r="D23" s="184" t="s">
        <v>1544</v>
      </c>
      <c r="E23" s="326" t="s">
        <v>1548</v>
      </c>
      <c r="F23" s="32"/>
      <c r="G23" s="33"/>
    </row>
    <row r="24" spans="1:7" ht="12" customHeight="1" x14ac:dyDescent="0.25">
      <c r="A24" s="181">
        <v>1</v>
      </c>
      <c r="D24" s="184" t="s">
        <v>1546</v>
      </c>
      <c r="E24" s="928" t="s">
        <v>1547</v>
      </c>
      <c r="F24" s="928"/>
      <c r="G24" s="928"/>
    </row>
    <row r="25" spans="1:7" ht="12" customHeight="1" x14ac:dyDescent="0.25">
      <c r="A25" s="181">
        <v>1</v>
      </c>
      <c r="E25" s="183"/>
      <c r="F25" s="183"/>
      <c r="G25" s="183"/>
    </row>
    <row r="26" spans="1:7" x14ac:dyDescent="0.25">
      <c r="E26" s="928"/>
      <c r="F26" s="928"/>
      <c r="G26" s="928"/>
    </row>
    <row r="48" spans="4:4" x14ac:dyDescent="0.25">
      <c r="D48" s="183"/>
    </row>
    <row r="51" spans="4:4" x14ac:dyDescent="0.25">
      <c r="D51" s="183"/>
    </row>
  </sheetData>
  <mergeCells count="4">
    <mergeCell ref="E24:G24"/>
    <mergeCell ref="E26:G26"/>
    <mergeCell ref="B1:C1"/>
    <mergeCell ref="E22:G2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78E0-AC92-40A4-BC85-529D912975EC}">
  <sheetPr codeName="Sheet25">
    <tabColor theme="0" tint="-0.499984740745262"/>
  </sheetPr>
  <dimension ref="A1:K419"/>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6.33203125" style="181" hidden="1" customWidth="1"/>
    <col min="2" max="2" width="7.5546875" style="181" hidden="1" customWidth="1"/>
    <col min="3" max="3" width="10.44140625" style="181" hidden="1" customWidth="1"/>
    <col min="4" max="4" width="14.33203125" style="184" customWidth="1"/>
    <col min="5" max="5" width="30.6640625" style="184" customWidth="1"/>
    <col min="6" max="6" width="10.6640625" style="184" customWidth="1"/>
    <col min="7" max="7" width="14.33203125" style="184" customWidth="1"/>
    <col min="8" max="8" width="11.6640625" style="184" customWidth="1"/>
    <col min="9" max="9" width="10.6640625" style="184" customWidth="1"/>
    <col min="10" max="10" width="10.44140625" style="184" customWidth="1"/>
    <col min="11" max="9660" width="9.109375" style="181"/>
    <col min="9661" max="9661" width="9.33203125" style="181" customWidth="1"/>
    <col min="9662" max="16384" width="9.109375" style="181"/>
  </cols>
  <sheetData>
    <row r="1" spans="1:10" x14ac:dyDescent="0.25">
      <c r="A1" s="181" t="s">
        <v>0</v>
      </c>
      <c r="B1" s="977" t="s">
        <v>249</v>
      </c>
      <c r="C1" s="977"/>
      <c r="D1" s="184" t="s">
        <v>1318</v>
      </c>
    </row>
    <row r="2" spans="1:10" x14ac:dyDescent="0.25">
      <c r="A2" s="181">
        <v>3</v>
      </c>
      <c r="B2" s="181" t="s">
        <v>560</v>
      </c>
      <c r="C2" s="181">
        <v>127</v>
      </c>
      <c r="E2" s="246" t="str">
        <f ca="1">INDEX(TBLStructure[Number],MATCH(C2,TBLStructure[Model Reference],0))&amp;"."&amp;INDEX(TBLStructure[Sub Number],MATCH(C2,TBLStructure[Model Reference],0))&amp;" "&amp;INDEX(TBLStructure[Sub-category],MATCH(C2,TBLStructure[Model Reference],0))</f>
        <v>7.3 Administered - Financial Instruments</v>
      </c>
      <c r="F2" s="246"/>
      <c r="G2" s="246"/>
      <c r="H2" s="246"/>
      <c r="I2" s="246"/>
      <c r="J2" s="246"/>
    </row>
    <row r="3" spans="1:10" x14ac:dyDescent="0.25">
      <c r="A3" s="181">
        <v>3</v>
      </c>
      <c r="E3" s="543"/>
      <c r="F3" s="543"/>
      <c r="G3" s="543"/>
      <c r="H3" s="543"/>
      <c r="I3" s="543"/>
      <c r="J3" s="543"/>
    </row>
    <row r="4" spans="1:10" s="184" customFormat="1" x14ac:dyDescent="0.25">
      <c r="A4" s="181">
        <v>3</v>
      </c>
      <c r="E4" s="490"/>
      <c r="F4" s="490"/>
      <c r="G4" s="490"/>
      <c r="H4" s="490"/>
      <c r="I4" s="249" t="str">
        <f>Contents!F3</f>
        <v>20X2</v>
      </c>
      <c r="J4" s="250" t="str">
        <f>Contents!F4</f>
        <v>20X1</v>
      </c>
    </row>
    <row r="5" spans="1:10" s="184" customFormat="1" ht="13.8" thickBot="1" x14ac:dyDescent="0.3">
      <c r="A5" s="181">
        <v>3</v>
      </c>
      <c r="E5" s="251"/>
      <c r="F5" s="251"/>
      <c r="G5" s="251"/>
      <c r="H5" s="251"/>
      <c r="I5" s="252" t="s">
        <v>309</v>
      </c>
      <c r="J5" s="253" t="s">
        <v>309</v>
      </c>
    </row>
    <row r="6" spans="1:10" s="184" customFormat="1" ht="12" customHeight="1" x14ac:dyDescent="0.25">
      <c r="A6" s="181">
        <v>3</v>
      </c>
      <c r="E6" s="248"/>
      <c r="F6" s="248"/>
      <c r="G6" s="248"/>
      <c r="H6" s="248"/>
      <c r="I6" s="254"/>
      <c r="J6" s="255"/>
    </row>
    <row r="7" spans="1:10" s="184" customFormat="1" ht="12" customHeight="1" x14ac:dyDescent="0.25">
      <c r="A7" s="181">
        <v>3</v>
      </c>
      <c r="B7" s="184" t="s">
        <v>250</v>
      </c>
      <c r="C7" s="184">
        <v>127</v>
      </c>
      <c r="D7" s="203" t="s">
        <v>1384</v>
      </c>
      <c r="E7" s="479" t="str">
        <f ca="1">INDEX(TBLStructure[Full Note Title],MATCH(C7,TBLStructure[Model Reference],0))</f>
        <v>7.3A: Categories of financial instruments</v>
      </c>
      <c r="F7" s="712"/>
      <c r="G7" s="712"/>
      <c r="H7" s="712"/>
      <c r="I7" s="713"/>
      <c r="J7" s="713"/>
    </row>
    <row r="8" spans="1:10" s="184" customFormat="1" ht="12" customHeight="1" x14ac:dyDescent="0.25">
      <c r="A8" s="181">
        <v>3</v>
      </c>
      <c r="E8" s="247" t="s">
        <v>1385</v>
      </c>
      <c r="F8" s="247"/>
      <c r="G8" s="247"/>
      <c r="H8" s="247"/>
      <c r="I8" s="104"/>
      <c r="J8" s="105"/>
    </row>
    <row r="9" spans="1:10" s="184" customFormat="1" ht="12" customHeight="1" x14ac:dyDescent="0.25">
      <c r="A9" s="181">
        <v>3</v>
      </c>
      <c r="E9" s="442" t="s">
        <v>892</v>
      </c>
      <c r="F9" s="247"/>
      <c r="G9" s="247"/>
      <c r="H9" s="91"/>
      <c r="I9" s="91">
        <v>0</v>
      </c>
      <c r="J9" s="506">
        <v>0</v>
      </c>
    </row>
    <row r="10" spans="1:10" s="184" customFormat="1" ht="12" customHeight="1" x14ac:dyDescent="0.25">
      <c r="A10" s="181">
        <v>3</v>
      </c>
      <c r="E10" s="247" t="s">
        <v>1386</v>
      </c>
      <c r="F10" s="247"/>
      <c r="G10" s="247"/>
      <c r="H10" s="91"/>
      <c r="I10" s="95">
        <f>SUM(I8:I9)</f>
        <v>0</v>
      </c>
      <c r="J10" s="302">
        <f>SUM(J8:J9)</f>
        <v>0</v>
      </c>
    </row>
    <row r="11" spans="1:10" s="184" customFormat="1" ht="12" customHeight="1" x14ac:dyDescent="0.25">
      <c r="A11" s="181">
        <v>3</v>
      </c>
      <c r="E11" s="247"/>
      <c r="F11" s="247"/>
      <c r="G11" s="247"/>
      <c r="H11" s="247"/>
      <c r="I11" s="104"/>
      <c r="J11" s="299"/>
    </row>
    <row r="12" spans="1:10" s="184" customFormat="1" ht="12" customHeight="1" x14ac:dyDescent="0.25">
      <c r="A12" s="181">
        <v>3</v>
      </c>
      <c r="E12" s="1088" t="s">
        <v>1387</v>
      </c>
      <c r="F12" s="1088"/>
      <c r="G12" s="1088"/>
      <c r="H12" s="247"/>
      <c r="I12" s="104"/>
      <c r="J12" s="299"/>
    </row>
    <row r="13" spans="1:10" s="184" customFormat="1" ht="12" customHeight="1" x14ac:dyDescent="0.25">
      <c r="A13" s="181">
        <v>3</v>
      </c>
      <c r="E13" s="442" t="s">
        <v>892</v>
      </c>
      <c r="F13" s="247"/>
      <c r="G13" s="247"/>
      <c r="H13" s="91"/>
      <c r="I13" s="91">
        <v>0</v>
      </c>
      <c r="J13" s="506">
        <v>0</v>
      </c>
    </row>
    <row r="14" spans="1:10" s="184" customFormat="1" ht="12" customHeight="1" x14ac:dyDescent="0.25">
      <c r="A14" s="181">
        <v>3</v>
      </c>
      <c r="E14" s="1088" t="s">
        <v>1388</v>
      </c>
      <c r="F14" s="1088"/>
      <c r="G14" s="1088"/>
      <c r="H14" s="1088"/>
      <c r="I14" s="95">
        <f>SUM(I12:I13)</f>
        <v>0</v>
      </c>
      <c r="J14" s="302">
        <f>SUM(J12:J13)</f>
        <v>0</v>
      </c>
    </row>
    <row r="15" spans="1:10" s="184" customFormat="1" ht="12" customHeight="1" x14ac:dyDescent="0.25">
      <c r="A15" s="181">
        <v>3</v>
      </c>
      <c r="E15" s="247"/>
      <c r="F15" s="247"/>
      <c r="G15" s="247"/>
      <c r="H15" s="247"/>
      <c r="I15" s="104"/>
      <c r="J15" s="299"/>
    </row>
    <row r="16" spans="1:10" s="184" customFormat="1" ht="24" customHeight="1" x14ac:dyDescent="0.25">
      <c r="A16" s="181">
        <v>3</v>
      </c>
      <c r="E16" s="1088" t="s">
        <v>1389</v>
      </c>
      <c r="F16" s="1088"/>
      <c r="G16" s="1088"/>
      <c r="H16" s="1088"/>
      <c r="I16" s="104"/>
      <c r="J16" s="299"/>
    </row>
    <row r="17" spans="1:10" s="184" customFormat="1" ht="12" customHeight="1" x14ac:dyDescent="0.25">
      <c r="A17" s="181">
        <v>3</v>
      </c>
      <c r="E17" s="442" t="s">
        <v>892</v>
      </c>
      <c r="F17" s="247"/>
      <c r="G17" s="247"/>
      <c r="H17" s="91"/>
      <c r="I17" s="91">
        <v>0</v>
      </c>
      <c r="J17" s="506">
        <v>0</v>
      </c>
    </row>
    <row r="18" spans="1:10" s="184" customFormat="1" ht="22.2" customHeight="1" x14ac:dyDescent="0.25">
      <c r="A18" s="181">
        <v>3</v>
      </c>
      <c r="E18" s="1088" t="s">
        <v>1390</v>
      </c>
      <c r="F18" s="1088"/>
      <c r="G18" s="1088"/>
      <c r="H18" s="1088"/>
      <c r="I18" s="95">
        <f>SUM(I16:I17)</f>
        <v>0</v>
      </c>
      <c r="J18" s="302">
        <f>SUM(J16:J17)</f>
        <v>0</v>
      </c>
    </row>
    <row r="19" spans="1:10" s="184" customFormat="1" ht="12" customHeight="1" x14ac:dyDescent="0.25">
      <c r="A19" s="181">
        <v>3</v>
      </c>
      <c r="E19" s="247"/>
      <c r="F19" s="247"/>
      <c r="G19" s="247"/>
      <c r="H19" s="247"/>
      <c r="I19" s="104"/>
      <c r="J19" s="299"/>
    </row>
    <row r="20" spans="1:10" s="184" customFormat="1" ht="12" hidden="1" customHeight="1" x14ac:dyDescent="0.25">
      <c r="A20" s="181">
        <v>2</v>
      </c>
      <c r="E20" s="1088" t="s">
        <v>1391</v>
      </c>
      <c r="F20" s="1088"/>
      <c r="G20" s="1088"/>
      <c r="H20" s="432"/>
      <c r="I20" s="91"/>
      <c r="J20" s="506"/>
    </row>
    <row r="21" spans="1:10" s="184" customFormat="1" ht="12" hidden="1" customHeight="1" x14ac:dyDescent="0.25">
      <c r="A21" s="181">
        <v>2</v>
      </c>
      <c r="D21" s="183"/>
      <c r="E21" s="442" t="s">
        <v>892</v>
      </c>
      <c r="F21" s="442"/>
      <c r="G21" s="442"/>
      <c r="H21" s="91"/>
      <c r="I21" s="91">
        <v>0</v>
      </c>
      <c r="J21" s="506">
        <v>0</v>
      </c>
    </row>
    <row r="22" spans="1:10" s="184" customFormat="1" ht="12" hidden="1" customHeight="1" x14ac:dyDescent="0.25">
      <c r="A22" s="181">
        <v>2</v>
      </c>
      <c r="E22" s="1090" t="s">
        <v>1392</v>
      </c>
      <c r="F22" s="1090"/>
      <c r="G22" s="1090"/>
      <c r="H22" s="91"/>
      <c r="I22" s="95">
        <f>SUM(I20:I21)</f>
        <v>0</v>
      </c>
      <c r="J22" s="302">
        <f>SUM(J20:J21)</f>
        <v>0</v>
      </c>
    </row>
    <row r="23" spans="1:10" s="184" customFormat="1" ht="12" customHeight="1" x14ac:dyDescent="0.25">
      <c r="A23" s="181">
        <v>1</v>
      </c>
      <c r="E23" s="637"/>
      <c r="F23" s="637"/>
      <c r="G23" s="637"/>
      <c r="H23" s="247"/>
      <c r="I23" s="104"/>
      <c r="J23" s="299"/>
    </row>
    <row r="24" spans="1:10" s="184" customFormat="1" ht="12" customHeight="1" x14ac:dyDescent="0.2">
      <c r="A24" s="184">
        <v>1</v>
      </c>
      <c r="D24" s="183"/>
      <c r="E24" s="1092" t="s">
        <v>1393</v>
      </c>
      <c r="F24" s="1092"/>
      <c r="G24" s="1092"/>
      <c r="H24" s="432"/>
      <c r="I24" s="91"/>
      <c r="J24" s="506"/>
    </row>
    <row r="25" spans="1:10" s="184" customFormat="1" ht="12" customHeight="1" x14ac:dyDescent="0.2">
      <c r="A25" s="184">
        <v>1</v>
      </c>
      <c r="E25" s="442" t="s">
        <v>892</v>
      </c>
      <c r="F25" s="442"/>
      <c r="G25" s="442"/>
      <c r="H25" s="91"/>
      <c r="I25" s="91">
        <v>0</v>
      </c>
      <c r="J25" s="506">
        <v>0</v>
      </c>
    </row>
    <row r="26" spans="1:10" s="184" customFormat="1" ht="12" customHeight="1" x14ac:dyDescent="0.2">
      <c r="A26" s="184">
        <v>1</v>
      </c>
      <c r="E26" s="1065" t="s">
        <v>1394</v>
      </c>
      <c r="F26" s="1065"/>
      <c r="G26" s="1065"/>
      <c r="H26" s="91"/>
      <c r="I26" s="95">
        <f>SUM(I24:I25)</f>
        <v>0</v>
      </c>
      <c r="J26" s="302">
        <f>SUM(J24:J25)</f>
        <v>0</v>
      </c>
    </row>
    <row r="27" spans="1:10" s="184" customFormat="1" ht="12" customHeight="1" x14ac:dyDescent="0.2">
      <c r="A27" s="184">
        <v>1</v>
      </c>
      <c r="E27" s="536"/>
      <c r="F27" s="536"/>
      <c r="G27" s="536"/>
      <c r="H27" s="536"/>
      <c r="I27" s="104"/>
      <c r="J27" s="105"/>
    </row>
    <row r="28" spans="1:10" s="184" customFormat="1" ht="12" customHeight="1" x14ac:dyDescent="0.2">
      <c r="A28" s="184">
        <v>3</v>
      </c>
      <c r="E28" s="247" t="s">
        <v>316</v>
      </c>
      <c r="F28" s="247"/>
      <c r="G28" s="247"/>
      <c r="H28" s="247"/>
      <c r="I28" s="165">
        <f>I10+I14+I18+I22+I26</f>
        <v>0</v>
      </c>
      <c r="J28" s="165">
        <f>J10+J14+J18+J22+J26</f>
        <v>0</v>
      </c>
    </row>
    <row r="29" spans="1:10" s="184" customFormat="1" ht="12" customHeight="1" x14ac:dyDescent="0.2">
      <c r="A29" s="184">
        <v>3</v>
      </c>
      <c r="E29" s="248"/>
      <c r="F29" s="248"/>
      <c r="G29" s="248"/>
      <c r="H29" s="248"/>
      <c r="I29" s="91"/>
      <c r="J29" s="92"/>
    </row>
    <row r="30" spans="1:10" hidden="1" x14ac:dyDescent="0.25">
      <c r="A30" s="181">
        <v>3</v>
      </c>
      <c r="E30" s="543"/>
      <c r="F30" s="543"/>
      <c r="G30" s="543"/>
      <c r="H30" s="543"/>
      <c r="I30" s="543"/>
      <c r="J30" s="543"/>
    </row>
    <row r="31" spans="1:10" s="184" customFormat="1" hidden="1" x14ac:dyDescent="0.25">
      <c r="A31" s="181">
        <v>3</v>
      </c>
      <c r="E31" s="490"/>
      <c r="F31" s="490"/>
      <c r="G31" s="490"/>
      <c r="H31" s="490"/>
      <c r="I31" s="249">
        <f ca="1">YEAR(TODAY())</f>
        <v>2024</v>
      </c>
      <c r="J31" s="250">
        <f ca="1">YEAR(TODAY()) - 1</f>
        <v>2023</v>
      </c>
    </row>
    <row r="32" spans="1:10" s="184" customFormat="1" ht="13.8" hidden="1" thickBot="1" x14ac:dyDescent="0.3">
      <c r="A32" s="181">
        <v>3</v>
      </c>
      <c r="E32" s="251"/>
      <c r="F32" s="251"/>
      <c r="G32" s="251"/>
      <c r="H32" s="251"/>
      <c r="I32" s="252" t="s">
        <v>309</v>
      </c>
      <c r="J32" s="253" t="s">
        <v>309</v>
      </c>
    </row>
    <row r="33" spans="1:10" s="184" customFormat="1" ht="12" customHeight="1" x14ac:dyDescent="0.2">
      <c r="A33" s="184">
        <v>3</v>
      </c>
      <c r="E33" s="247" t="s">
        <v>1395</v>
      </c>
      <c r="F33" s="247"/>
      <c r="G33" s="247"/>
      <c r="H33" s="247"/>
      <c r="I33" s="91"/>
      <c r="J33" s="92"/>
    </row>
    <row r="34" spans="1:10" s="184" customFormat="1" ht="12" customHeight="1" x14ac:dyDescent="0.2">
      <c r="A34" s="184">
        <v>3</v>
      </c>
      <c r="E34" s="1065" t="s">
        <v>1396</v>
      </c>
      <c r="F34" s="1065"/>
      <c r="G34" s="1065"/>
      <c r="H34" s="247"/>
      <c r="I34" s="91"/>
      <c r="J34" s="92"/>
    </row>
    <row r="35" spans="1:10" s="184" customFormat="1" ht="12" customHeight="1" x14ac:dyDescent="0.2">
      <c r="A35" s="184">
        <v>3</v>
      </c>
      <c r="E35" s="259" t="s">
        <v>892</v>
      </c>
      <c r="F35" s="259"/>
      <c r="G35" s="259"/>
      <c r="H35" s="259"/>
      <c r="I35" s="91">
        <v>0</v>
      </c>
      <c r="J35" s="92">
        <v>0</v>
      </c>
    </row>
    <row r="36" spans="1:10" s="184" customFormat="1" ht="12" customHeight="1" x14ac:dyDescent="0.2">
      <c r="D36" s="673" t="s">
        <v>1383</v>
      </c>
      <c r="E36" s="716" t="s">
        <v>1549</v>
      </c>
      <c r="F36" s="259"/>
      <c r="G36" s="259"/>
      <c r="H36" s="259"/>
      <c r="I36" s="91"/>
      <c r="J36" s="92"/>
    </row>
    <row r="37" spans="1:10" s="184" customFormat="1" ht="12" customHeight="1" x14ac:dyDescent="0.2">
      <c r="A37" s="184">
        <v>3</v>
      </c>
      <c r="E37" s="259" t="s">
        <v>1550</v>
      </c>
      <c r="F37" s="259"/>
      <c r="G37" s="259"/>
      <c r="H37" s="259"/>
      <c r="I37" s="91">
        <v>0</v>
      </c>
      <c r="J37" s="92">
        <v>0</v>
      </c>
    </row>
    <row r="38" spans="1:10" s="184" customFormat="1" ht="12" customHeight="1" x14ac:dyDescent="0.2">
      <c r="A38" s="184">
        <v>3</v>
      </c>
      <c r="E38" s="259" t="s">
        <v>1551</v>
      </c>
      <c r="F38" s="259"/>
      <c r="G38" s="259"/>
      <c r="H38" s="259"/>
      <c r="I38" s="91">
        <v>0</v>
      </c>
      <c r="J38" s="92">
        <v>0</v>
      </c>
    </row>
    <row r="39" spans="1:10" s="184" customFormat="1" ht="12" customHeight="1" x14ac:dyDescent="0.2">
      <c r="A39" s="184">
        <v>3</v>
      </c>
      <c r="E39" s="1065" t="s">
        <v>1398</v>
      </c>
      <c r="F39" s="1065"/>
      <c r="G39" s="1065"/>
      <c r="H39" s="1065"/>
      <c r="I39" s="95">
        <f>SUM(I34:I38)</f>
        <v>0</v>
      </c>
      <c r="J39" s="96">
        <f>SUM(J34:J38)</f>
        <v>0</v>
      </c>
    </row>
    <row r="40" spans="1:10" s="184" customFormat="1" ht="12" customHeight="1" x14ac:dyDescent="0.2">
      <c r="A40" s="184">
        <v>3</v>
      </c>
      <c r="E40" s="247"/>
      <c r="F40" s="247"/>
      <c r="G40" s="247"/>
      <c r="H40" s="247"/>
      <c r="I40" s="104"/>
      <c r="J40" s="105"/>
    </row>
    <row r="41" spans="1:10" s="184" customFormat="1" ht="12" customHeight="1" x14ac:dyDescent="0.2">
      <c r="A41" s="184">
        <v>1</v>
      </c>
      <c r="E41" s="1065" t="s">
        <v>1399</v>
      </c>
      <c r="F41" s="1065"/>
      <c r="G41" s="1065"/>
      <c r="H41" s="1065"/>
      <c r="I41" s="91"/>
      <c r="J41" s="92"/>
    </row>
    <row r="42" spans="1:10" s="184" customFormat="1" ht="12" hidden="1" customHeight="1" x14ac:dyDescent="0.2">
      <c r="A42" s="184">
        <v>2</v>
      </c>
      <c r="E42" s="1065" t="s">
        <v>1400</v>
      </c>
      <c r="F42" s="1065"/>
      <c r="G42" s="1065"/>
      <c r="H42" s="1065"/>
      <c r="I42" s="91"/>
      <c r="J42" s="92"/>
    </row>
    <row r="43" spans="1:10" s="184" customFormat="1" ht="12" customHeight="1" x14ac:dyDescent="0.2">
      <c r="A43" s="184">
        <v>3</v>
      </c>
      <c r="E43" s="259" t="s">
        <v>892</v>
      </c>
      <c r="F43" s="259"/>
      <c r="G43" s="259"/>
      <c r="H43" s="259"/>
      <c r="I43" s="91">
        <v>0</v>
      </c>
      <c r="J43" s="92">
        <v>0</v>
      </c>
    </row>
    <row r="44" spans="1:10" s="184" customFormat="1" ht="12" customHeight="1" x14ac:dyDescent="0.2">
      <c r="D44" s="673" t="s">
        <v>1383</v>
      </c>
      <c r="E44" s="716" t="s">
        <v>1549</v>
      </c>
      <c r="F44" s="259"/>
      <c r="G44" s="259"/>
      <c r="H44" s="259"/>
      <c r="I44" s="91"/>
      <c r="J44" s="92"/>
    </row>
    <row r="45" spans="1:10" s="184" customFormat="1" ht="12" customHeight="1" x14ac:dyDescent="0.2">
      <c r="A45" s="184">
        <v>1</v>
      </c>
      <c r="E45" s="1065" t="s">
        <v>1401</v>
      </c>
      <c r="F45" s="1065"/>
      <c r="G45" s="1065"/>
      <c r="H45" s="1065"/>
      <c r="I45" s="95">
        <f>SUM(I41:I43)</f>
        <v>0</v>
      </c>
      <c r="J45" s="96">
        <f>SUM(J41:J43)</f>
        <v>0</v>
      </c>
    </row>
    <row r="46" spans="1:10" s="184" customFormat="1" ht="12" hidden="1" customHeight="1" x14ac:dyDescent="0.2">
      <c r="A46" s="184">
        <v>2</v>
      </c>
      <c r="E46" s="1065" t="s">
        <v>1402</v>
      </c>
      <c r="F46" s="1065"/>
      <c r="G46" s="1065"/>
      <c r="H46" s="1065"/>
      <c r="I46" s="95">
        <f>SUM(I42:I43)</f>
        <v>0</v>
      </c>
      <c r="J46" s="96">
        <f>SUM(J42:J43)</f>
        <v>0</v>
      </c>
    </row>
    <row r="47" spans="1:10" s="184" customFormat="1" ht="12" customHeight="1" x14ac:dyDescent="0.2">
      <c r="A47" s="184">
        <v>3</v>
      </c>
      <c r="E47" s="637"/>
      <c r="F47" s="637"/>
      <c r="G47" s="637"/>
      <c r="H47" s="637"/>
      <c r="I47" s="104"/>
      <c r="J47" s="105"/>
    </row>
    <row r="48" spans="1:10" s="184" customFormat="1" ht="12" customHeight="1" x14ac:dyDescent="0.2">
      <c r="A48" s="184">
        <v>1</v>
      </c>
      <c r="E48" s="1065" t="s">
        <v>1403</v>
      </c>
      <c r="F48" s="1065"/>
      <c r="G48" s="1065"/>
      <c r="H48" s="1065"/>
      <c r="I48" s="91"/>
      <c r="J48" s="92"/>
    </row>
    <row r="49" spans="1:10" s="184" customFormat="1" ht="12" customHeight="1" x14ac:dyDescent="0.2">
      <c r="A49" s="184">
        <v>1</v>
      </c>
      <c r="E49" s="259" t="s">
        <v>892</v>
      </c>
      <c r="F49" s="259"/>
      <c r="G49" s="259"/>
      <c r="H49" s="259"/>
      <c r="I49" s="91">
        <v>0</v>
      </c>
      <c r="J49" s="92">
        <v>0</v>
      </c>
    </row>
    <row r="50" spans="1:10" s="184" customFormat="1" ht="12" customHeight="1" x14ac:dyDescent="0.2">
      <c r="D50" s="673" t="s">
        <v>1383</v>
      </c>
      <c r="E50" s="716" t="s">
        <v>1549</v>
      </c>
      <c r="F50" s="259"/>
      <c r="G50" s="259"/>
      <c r="H50" s="259"/>
      <c r="I50" s="91"/>
      <c r="J50" s="92"/>
    </row>
    <row r="51" spans="1:10" s="184" customFormat="1" ht="12" customHeight="1" x14ac:dyDescent="0.2">
      <c r="A51" s="184">
        <v>1</v>
      </c>
      <c r="E51" s="1065" t="s">
        <v>1404</v>
      </c>
      <c r="F51" s="1065"/>
      <c r="G51" s="1065"/>
      <c r="H51" s="1065"/>
      <c r="I51" s="95">
        <f>SUM(I48:I49)</f>
        <v>0</v>
      </c>
      <c r="J51" s="96">
        <f>SUM(J48:J49)</f>
        <v>0</v>
      </c>
    </row>
    <row r="52" spans="1:10" s="184" customFormat="1" ht="12" customHeight="1" x14ac:dyDescent="0.2">
      <c r="A52" s="184">
        <v>1</v>
      </c>
      <c r="E52" s="247"/>
      <c r="F52" s="247"/>
      <c r="G52" s="247"/>
      <c r="H52" s="247"/>
      <c r="I52" s="104"/>
      <c r="J52" s="105"/>
    </row>
    <row r="53" spans="1:10" s="184" customFormat="1" ht="12" customHeight="1" x14ac:dyDescent="0.2">
      <c r="A53" s="184">
        <v>3</v>
      </c>
      <c r="E53" s="247" t="s">
        <v>1405</v>
      </c>
      <c r="F53" s="247"/>
      <c r="G53" s="247"/>
      <c r="H53" s="247"/>
      <c r="I53" s="165">
        <f>I45+I39+I51</f>
        <v>0</v>
      </c>
      <c r="J53" s="165">
        <f>J45+J39+J51</f>
        <v>0</v>
      </c>
    </row>
    <row r="54" spans="1:10" s="184" customFormat="1" ht="12" customHeight="1" x14ac:dyDescent="0.2">
      <c r="A54" s="184">
        <v>3</v>
      </c>
      <c r="D54" s="717"/>
      <c r="E54" s="718"/>
      <c r="F54" s="248"/>
      <c r="G54" s="248"/>
      <c r="H54" s="248"/>
      <c r="I54" s="248"/>
      <c r="J54" s="248"/>
    </row>
    <row r="55" spans="1:10" s="184" customFormat="1" x14ac:dyDescent="0.25">
      <c r="A55" s="181">
        <v>3</v>
      </c>
      <c r="E55" s="257"/>
      <c r="F55" s="248"/>
      <c r="G55" s="248"/>
      <c r="H55" s="248"/>
      <c r="I55" s="248"/>
      <c r="J55" s="248"/>
    </row>
    <row r="56" spans="1:10" s="184" customFormat="1" ht="11.4" x14ac:dyDescent="0.2">
      <c r="A56" s="184">
        <v>3</v>
      </c>
      <c r="E56" s="490"/>
      <c r="F56" s="490"/>
      <c r="G56" s="490"/>
      <c r="H56" s="490"/>
      <c r="I56" s="249" t="str">
        <f>Contents!F3</f>
        <v>20X2</v>
      </c>
      <c r="J56" s="250" t="str">
        <f>Contents!F4</f>
        <v>20X1</v>
      </c>
    </row>
    <row r="57" spans="1:10" s="184" customFormat="1" ht="12" thickBot="1" x14ac:dyDescent="0.25">
      <c r="A57" s="184">
        <v>3</v>
      </c>
      <c r="E57" s="251"/>
      <c r="F57" s="251"/>
      <c r="G57" s="251"/>
      <c r="H57" s="251"/>
      <c r="I57" s="252" t="s">
        <v>309</v>
      </c>
      <c r="J57" s="253" t="s">
        <v>309</v>
      </c>
    </row>
    <row r="58" spans="1:10" s="184" customFormat="1" ht="12" customHeight="1" x14ac:dyDescent="0.2">
      <c r="A58" s="184">
        <v>3</v>
      </c>
      <c r="B58" s="184" t="s">
        <v>250</v>
      </c>
      <c r="C58" s="184">
        <v>128</v>
      </c>
      <c r="E58" s="306" t="str">
        <f ca="1">INDEX(TBLStructure[Full Note Title],MATCH(C58,TBLStructure[Model Reference],0))</f>
        <v>7.3B: Net gains or losses on financial assets</v>
      </c>
      <c r="F58" s="306"/>
      <c r="G58" s="306"/>
      <c r="H58" s="306"/>
      <c r="I58" s="248"/>
      <c r="J58" s="248"/>
    </row>
    <row r="59" spans="1:10" s="184" customFormat="1" ht="12" customHeight="1" x14ac:dyDescent="0.2">
      <c r="A59" s="184">
        <v>3</v>
      </c>
      <c r="D59" s="184" t="s">
        <v>1406</v>
      </c>
      <c r="E59" s="247" t="s">
        <v>1385</v>
      </c>
      <c r="F59" s="247"/>
      <c r="G59" s="247"/>
      <c r="H59" s="247"/>
      <c r="I59" s="248"/>
      <c r="J59" s="248"/>
    </row>
    <row r="60" spans="1:10" s="184" customFormat="1" ht="12" customHeight="1" x14ac:dyDescent="0.2">
      <c r="A60" s="184">
        <v>3</v>
      </c>
      <c r="E60" s="259" t="s">
        <v>1407</v>
      </c>
      <c r="F60" s="259"/>
      <c r="G60" s="259"/>
      <c r="H60" s="259"/>
      <c r="I60" s="91">
        <v>0</v>
      </c>
      <c r="J60" s="92">
        <v>0</v>
      </c>
    </row>
    <row r="61" spans="1:10" s="184" customFormat="1" ht="12" customHeight="1" x14ac:dyDescent="0.2">
      <c r="A61" s="184">
        <v>3</v>
      </c>
      <c r="E61" s="259" t="s">
        <v>1408</v>
      </c>
      <c r="F61" s="259"/>
      <c r="G61" s="259"/>
      <c r="H61" s="259"/>
      <c r="I61" s="91">
        <v>0</v>
      </c>
      <c r="J61" s="92">
        <v>0</v>
      </c>
    </row>
    <row r="62" spans="1:10" s="184" customFormat="1" ht="12" customHeight="1" x14ac:dyDescent="0.2">
      <c r="A62" s="184">
        <v>3</v>
      </c>
      <c r="E62" s="259" t="s">
        <v>1409</v>
      </c>
      <c r="F62" s="259"/>
      <c r="G62" s="259"/>
      <c r="H62" s="259"/>
      <c r="I62" s="91">
        <v>0</v>
      </c>
      <c r="J62" s="92">
        <v>0</v>
      </c>
    </row>
    <row r="63" spans="1:10" s="184" customFormat="1" ht="12" customHeight="1" x14ac:dyDescent="0.2">
      <c r="A63" s="184">
        <v>3</v>
      </c>
      <c r="E63" s="259" t="s">
        <v>1410</v>
      </c>
      <c r="F63" s="259"/>
      <c r="G63" s="259"/>
      <c r="H63" s="259"/>
      <c r="I63" s="91">
        <v>0</v>
      </c>
      <c r="J63" s="92">
        <v>0</v>
      </c>
    </row>
    <row r="64" spans="1:10" s="184" customFormat="1" ht="12" customHeight="1" x14ac:dyDescent="0.2">
      <c r="A64" s="184">
        <v>3</v>
      </c>
      <c r="E64" s="1065" t="s">
        <v>1411</v>
      </c>
      <c r="F64" s="1065"/>
      <c r="G64" s="1065"/>
      <c r="H64" s="1065"/>
      <c r="I64" s="95">
        <f>SUM(I59:I63)</f>
        <v>0</v>
      </c>
      <c r="J64" s="96">
        <f>SUM(J59:J63)</f>
        <v>0</v>
      </c>
    </row>
    <row r="65" spans="1:10" s="184" customFormat="1" ht="12" customHeight="1" x14ac:dyDescent="0.2">
      <c r="A65" s="184">
        <v>3</v>
      </c>
      <c r="E65" s="248"/>
      <c r="F65" s="248"/>
      <c r="G65" s="248"/>
      <c r="H65" s="248"/>
      <c r="I65" s="91"/>
      <c r="J65" s="92"/>
    </row>
    <row r="66" spans="1:10" s="184" customFormat="1" ht="22.95" customHeight="1" x14ac:dyDescent="0.2">
      <c r="A66" s="184">
        <v>3</v>
      </c>
      <c r="D66" s="184" t="s">
        <v>1552</v>
      </c>
      <c r="E66" s="1090" t="s">
        <v>1413</v>
      </c>
      <c r="F66" s="1090"/>
      <c r="G66" s="1090"/>
      <c r="H66" s="1090"/>
      <c r="I66" s="91"/>
      <c r="J66" s="92"/>
    </row>
    <row r="67" spans="1:10" s="184" customFormat="1" ht="12" customHeight="1" x14ac:dyDescent="0.2">
      <c r="A67" s="184">
        <v>3</v>
      </c>
      <c r="E67" s="259" t="s">
        <v>1407</v>
      </c>
      <c r="F67" s="259"/>
      <c r="G67" s="259"/>
      <c r="H67" s="259"/>
      <c r="I67" s="91">
        <v>0</v>
      </c>
      <c r="J67" s="92">
        <v>0</v>
      </c>
    </row>
    <row r="68" spans="1:10" s="184" customFormat="1" ht="12" customHeight="1" x14ac:dyDescent="0.2">
      <c r="A68" s="184">
        <v>3</v>
      </c>
      <c r="E68" s="259" t="s">
        <v>1414</v>
      </c>
      <c r="F68" s="259"/>
      <c r="G68" s="259"/>
      <c r="H68" s="259"/>
      <c r="I68" s="91">
        <v>0</v>
      </c>
      <c r="J68" s="92">
        <v>0</v>
      </c>
    </row>
    <row r="69" spans="1:10" s="184" customFormat="1" ht="12" customHeight="1" x14ac:dyDescent="0.2">
      <c r="A69" s="184">
        <v>3</v>
      </c>
      <c r="E69" s="259" t="s">
        <v>1408</v>
      </c>
      <c r="F69" s="259"/>
      <c r="G69" s="259"/>
      <c r="H69" s="259"/>
      <c r="I69" s="91">
        <v>0</v>
      </c>
      <c r="J69" s="92">
        <v>0</v>
      </c>
    </row>
    <row r="70" spans="1:10" s="184" customFormat="1" ht="12" customHeight="1" x14ac:dyDescent="0.2">
      <c r="A70" s="184">
        <v>3</v>
      </c>
      <c r="E70" s="259" t="s">
        <v>1415</v>
      </c>
      <c r="F70" s="259"/>
      <c r="G70" s="259"/>
      <c r="H70" s="259"/>
      <c r="I70" s="91">
        <v>0</v>
      </c>
      <c r="J70" s="92">
        <v>0</v>
      </c>
    </row>
    <row r="71" spans="1:10" s="184" customFormat="1" ht="12" customHeight="1" x14ac:dyDescent="0.2">
      <c r="A71" s="184">
        <v>3</v>
      </c>
      <c r="E71" s="259" t="s">
        <v>1416</v>
      </c>
      <c r="F71" s="259"/>
      <c r="G71" s="259"/>
      <c r="H71" s="259"/>
      <c r="I71" s="91"/>
      <c r="J71" s="92"/>
    </row>
    <row r="72" spans="1:10" s="184" customFormat="1" ht="12" customHeight="1" x14ac:dyDescent="0.2">
      <c r="A72" s="184">
        <v>3</v>
      </c>
      <c r="E72" s="271" t="s">
        <v>1409</v>
      </c>
      <c r="F72" s="271"/>
      <c r="G72" s="271"/>
      <c r="H72" s="271"/>
      <c r="I72" s="91">
        <v>0</v>
      </c>
      <c r="J72" s="92">
        <v>0</v>
      </c>
    </row>
    <row r="73" spans="1:10" s="184" customFormat="1" ht="12" customHeight="1" x14ac:dyDescent="0.2">
      <c r="A73" s="184">
        <v>3</v>
      </c>
      <c r="E73" s="271" t="s">
        <v>1417</v>
      </c>
      <c r="F73" s="271"/>
      <c r="G73" s="271"/>
      <c r="H73" s="271"/>
      <c r="I73" s="91">
        <v>0</v>
      </c>
      <c r="J73" s="92">
        <v>0</v>
      </c>
    </row>
    <row r="74" spans="1:10" s="184" customFormat="1" ht="12" customHeight="1" x14ac:dyDescent="0.2">
      <c r="A74" s="184">
        <v>3</v>
      </c>
      <c r="E74" s="259" t="s">
        <v>1410</v>
      </c>
      <c r="F74" s="259"/>
      <c r="G74" s="259"/>
      <c r="H74" s="259"/>
      <c r="I74" s="91">
        <v>0</v>
      </c>
      <c r="J74" s="92">
        <v>0</v>
      </c>
    </row>
    <row r="75" spans="1:10" s="184" customFormat="1" ht="27" customHeight="1" x14ac:dyDescent="0.2">
      <c r="A75" s="184">
        <v>3</v>
      </c>
      <c r="E75" s="1090" t="s">
        <v>1418</v>
      </c>
      <c r="F75" s="1090"/>
      <c r="G75" s="1090"/>
      <c r="H75" s="1090"/>
      <c r="I75" s="95">
        <f>SUM(I66:I74)</f>
        <v>0</v>
      </c>
      <c r="J75" s="96">
        <f>SUM(J66:J74)</f>
        <v>0</v>
      </c>
    </row>
    <row r="76" spans="1:10" s="184" customFormat="1" ht="12" customHeight="1" x14ac:dyDescent="0.2">
      <c r="A76" s="184">
        <v>3</v>
      </c>
      <c r="E76" s="248"/>
      <c r="F76" s="248"/>
      <c r="G76" s="248"/>
      <c r="H76" s="248"/>
      <c r="I76" s="91"/>
      <c r="J76" s="92"/>
    </row>
    <row r="77" spans="1:10" s="184" customFormat="1" ht="12" customHeight="1" x14ac:dyDescent="0.2">
      <c r="A77" s="184">
        <v>3</v>
      </c>
      <c r="D77" s="275"/>
      <c r="E77" s="715" t="s">
        <v>1387</v>
      </c>
      <c r="F77" s="715"/>
      <c r="G77" s="715"/>
      <c r="H77" s="432"/>
      <c r="I77" s="91"/>
      <c r="J77" s="92"/>
    </row>
    <row r="78" spans="1:10" s="184" customFormat="1" ht="12" customHeight="1" x14ac:dyDescent="0.2">
      <c r="A78" s="184">
        <v>3</v>
      </c>
      <c r="D78" s="275"/>
      <c r="E78" s="442" t="s">
        <v>1419</v>
      </c>
      <c r="F78" s="442"/>
      <c r="G78" s="442"/>
      <c r="H78" s="442"/>
      <c r="I78" s="91">
        <v>0</v>
      </c>
      <c r="J78" s="92">
        <v>0</v>
      </c>
    </row>
    <row r="79" spans="1:10" s="184" customFormat="1" ht="12" customHeight="1" x14ac:dyDescent="0.2">
      <c r="A79" s="184">
        <v>3</v>
      </c>
      <c r="D79" s="275"/>
      <c r="E79" s="442" t="s">
        <v>1407</v>
      </c>
      <c r="F79" s="442"/>
      <c r="G79" s="442"/>
      <c r="H79" s="442"/>
      <c r="I79" s="91">
        <v>0</v>
      </c>
      <c r="J79" s="92">
        <v>0</v>
      </c>
    </row>
    <row r="80" spans="1:10" s="184" customFormat="1" ht="12" customHeight="1" x14ac:dyDescent="0.2">
      <c r="A80" s="184">
        <v>3</v>
      </c>
      <c r="D80" s="275"/>
      <c r="E80" s="442" t="s">
        <v>1414</v>
      </c>
      <c r="F80" s="442"/>
      <c r="G80" s="442"/>
      <c r="H80" s="442"/>
      <c r="I80" s="91">
        <v>0</v>
      </c>
      <c r="J80" s="92">
        <v>0</v>
      </c>
    </row>
    <row r="81" spans="1:10" s="184" customFormat="1" ht="12" customHeight="1" x14ac:dyDescent="0.2">
      <c r="A81" s="184">
        <v>3</v>
      </c>
      <c r="D81" s="275"/>
      <c r="E81" s="442" t="s">
        <v>1408</v>
      </c>
      <c r="F81" s="442"/>
      <c r="G81" s="442"/>
      <c r="H81" s="442"/>
      <c r="I81" s="104">
        <v>0</v>
      </c>
      <c r="J81" s="92">
        <v>0</v>
      </c>
    </row>
    <row r="82" spans="1:10" s="184" customFormat="1" ht="24.6" customHeight="1" x14ac:dyDescent="0.2">
      <c r="A82" s="184">
        <v>3</v>
      </c>
      <c r="D82" s="184" t="s">
        <v>1553</v>
      </c>
      <c r="E82" s="1088" t="s">
        <v>1421</v>
      </c>
      <c r="F82" s="1088"/>
      <c r="G82" s="1088"/>
      <c r="H82" s="1088"/>
      <c r="I82" s="95">
        <f>SUM(I77:I81)</f>
        <v>0</v>
      </c>
      <c r="J82" s="96">
        <f>SUM(J77:J81)</f>
        <v>0</v>
      </c>
    </row>
    <row r="83" spans="1:10" s="184" customFormat="1" ht="11.4" x14ac:dyDescent="0.2">
      <c r="D83" s="275"/>
      <c r="E83" s="714"/>
      <c r="F83" s="714"/>
      <c r="G83" s="714"/>
      <c r="H83" s="714"/>
      <c r="I83" s="104"/>
      <c r="J83" s="105"/>
    </row>
    <row r="84" spans="1:10" s="184" customFormat="1" ht="12" customHeight="1" x14ac:dyDescent="0.2">
      <c r="A84" s="184">
        <v>3</v>
      </c>
      <c r="E84" s="1065" t="s">
        <v>1391</v>
      </c>
      <c r="F84" s="1065"/>
      <c r="G84" s="1065"/>
      <c r="H84" s="1065"/>
      <c r="I84" s="91"/>
      <c r="J84" s="92"/>
    </row>
    <row r="85" spans="1:10" s="184" customFormat="1" ht="12" customHeight="1" x14ac:dyDescent="0.2">
      <c r="A85" s="184">
        <v>3</v>
      </c>
      <c r="E85" s="259" t="s">
        <v>1419</v>
      </c>
      <c r="F85" s="259"/>
      <c r="G85" s="259"/>
      <c r="H85" s="259"/>
      <c r="I85" s="91">
        <v>0</v>
      </c>
      <c r="J85" s="92">
        <v>0</v>
      </c>
    </row>
    <row r="86" spans="1:10" s="184" customFormat="1" ht="12" customHeight="1" x14ac:dyDescent="0.2">
      <c r="A86" s="184">
        <v>3</v>
      </c>
      <c r="E86" s="259" t="s">
        <v>1407</v>
      </c>
      <c r="F86" s="259"/>
      <c r="G86" s="259"/>
      <c r="H86" s="259"/>
      <c r="I86" s="91">
        <v>0</v>
      </c>
      <c r="J86" s="92">
        <v>0</v>
      </c>
    </row>
    <row r="87" spans="1:10" s="184" customFormat="1" ht="12" customHeight="1" x14ac:dyDescent="0.2">
      <c r="A87" s="184">
        <v>3</v>
      </c>
      <c r="E87" s="259" t="s">
        <v>1414</v>
      </c>
      <c r="F87" s="259"/>
      <c r="G87" s="259"/>
      <c r="H87" s="259"/>
      <c r="I87" s="91">
        <v>0</v>
      </c>
      <c r="J87" s="92">
        <v>0</v>
      </c>
    </row>
    <row r="88" spans="1:10" s="184" customFormat="1" ht="12" customHeight="1" x14ac:dyDescent="0.2">
      <c r="A88" s="184">
        <v>3</v>
      </c>
      <c r="E88" s="259" t="s">
        <v>1408</v>
      </c>
      <c r="F88" s="259"/>
      <c r="G88" s="259"/>
      <c r="H88" s="259"/>
      <c r="I88" s="91">
        <v>0</v>
      </c>
      <c r="J88" s="92">
        <v>0</v>
      </c>
    </row>
    <row r="89" spans="1:10" s="184" customFormat="1" ht="12" customHeight="1" x14ac:dyDescent="0.2">
      <c r="A89" s="184">
        <v>3</v>
      </c>
      <c r="D89" s="184" t="s">
        <v>1422</v>
      </c>
      <c r="E89" s="1089" t="s">
        <v>1423</v>
      </c>
      <c r="F89" s="1089"/>
      <c r="G89" s="1089"/>
      <c r="H89" s="1089"/>
      <c r="I89" s="95">
        <f>SUM(I84:I88)</f>
        <v>0</v>
      </c>
      <c r="J89" s="96">
        <f>SUM(J84:J88)</f>
        <v>0</v>
      </c>
    </row>
    <row r="90" spans="1:10" s="184" customFormat="1" ht="12" customHeight="1" x14ac:dyDescent="0.2">
      <c r="A90" s="184">
        <v>3</v>
      </c>
      <c r="E90" s="719"/>
      <c r="F90" s="719"/>
      <c r="G90" s="719"/>
      <c r="H90" s="719"/>
      <c r="I90" s="265"/>
      <c r="J90" s="266"/>
    </row>
    <row r="91" spans="1:10" s="184" customFormat="1" ht="12" customHeight="1" x14ac:dyDescent="0.2">
      <c r="A91" s="184">
        <v>1</v>
      </c>
      <c r="E91" s="1065" t="s">
        <v>1424</v>
      </c>
      <c r="F91" s="1065"/>
      <c r="G91" s="1065"/>
      <c r="H91" s="1065"/>
      <c r="I91" s="91"/>
      <c r="J91" s="92"/>
    </row>
    <row r="92" spans="1:10" s="184" customFormat="1" ht="12" customHeight="1" x14ac:dyDescent="0.2">
      <c r="A92" s="184">
        <v>1</v>
      </c>
      <c r="E92" s="259" t="s">
        <v>1419</v>
      </c>
      <c r="F92" s="259"/>
      <c r="G92" s="259"/>
      <c r="H92" s="259"/>
      <c r="I92" s="91">
        <v>0</v>
      </c>
      <c r="J92" s="92">
        <v>0</v>
      </c>
    </row>
    <row r="93" spans="1:10" s="184" customFormat="1" ht="12" customHeight="1" x14ac:dyDescent="0.2">
      <c r="A93" s="184">
        <v>1</v>
      </c>
      <c r="E93" s="259" t="s">
        <v>1407</v>
      </c>
      <c r="F93" s="259"/>
      <c r="G93" s="259"/>
      <c r="H93" s="259"/>
      <c r="I93" s="91">
        <v>0</v>
      </c>
      <c r="J93" s="92">
        <v>0</v>
      </c>
    </row>
    <row r="94" spans="1:10" s="184" customFormat="1" ht="12" customHeight="1" x14ac:dyDescent="0.2">
      <c r="A94" s="184">
        <v>1</v>
      </c>
      <c r="E94" s="259" t="s">
        <v>1414</v>
      </c>
      <c r="F94" s="259"/>
      <c r="G94" s="259"/>
      <c r="H94" s="259"/>
      <c r="I94" s="91">
        <v>0</v>
      </c>
      <c r="J94" s="92">
        <v>0</v>
      </c>
    </row>
    <row r="95" spans="1:10" s="184" customFormat="1" ht="12" customHeight="1" x14ac:dyDescent="0.2">
      <c r="A95" s="184">
        <v>1</v>
      </c>
      <c r="E95" s="259" t="s">
        <v>1408</v>
      </c>
      <c r="F95" s="259"/>
      <c r="G95" s="259"/>
      <c r="H95" s="259"/>
      <c r="I95" s="91">
        <v>0</v>
      </c>
      <c r="J95" s="92">
        <v>0</v>
      </c>
    </row>
    <row r="96" spans="1:10" s="184" customFormat="1" ht="11.4" x14ac:dyDescent="0.2">
      <c r="A96" s="184">
        <v>1</v>
      </c>
      <c r="D96" s="184" t="s">
        <v>1422</v>
      </c>
      <c r="E96" s="1089" t="s">
        <v>1425</v>
      </c>
      <c r="F96" s="1089"/>
      <c r="G96" s="1089"/>
      <c r="H96" s="1089"/>
      <c r="I96" s="95">
        <f>SUM(I91:I95)</f>
        <v>0</v>
      </c>
      <c r="J96" s="96">
        <f>SUM(J91:J95)</f>
        <v>0</v>
      </c>
    </row>
    <row r="97" spans="1:10" s="184" customFormat="1" ht="12" customHeight="1" x14ac:dyDescent="0.2">
      <c r="A97" s="184">
        <v>1</v>
      </c>
      <c r="E97" s="719"/>
      <c r="F97" s="719"/>
      <c r="G97" s="719"/>
      <c r="H97" s="719"/>
      <c r="I97" s="265"/>
      <c r="J97" s="266"/>
    </row>
    <row r="98" spans="1:10" s="184" customFormat="1" ht="12" customHeight="1" x14ac:dyDescent="0.2">
      <c r="A98" s="184">
        <v>3</v>
      </c>
      <c r="E98" s="247" t="s">
        <v>1554</v>
      </c>
      <c r="F98" s="247"/>
      <c r="G98" s="247"/>
      <c r="H98" s="247"/>
      <c r="I98" s="165">
        <f>I64+I75+I82+I89+I96</f>
        <v>0</v>
      </c>
      <c r="J98" s="720">
        <f>J64+J75+J82+J89+J96</f>
        <v>0</v>
      </c>
    </row>
    <row r="99" spans="1:10" s="184" customFormat="1" ht="12" customHeight="1" x14ac:dyDescent="0.2">
      <c r="A99" s="184">
        <v>3</v>
      </c>
      <c r="E99" s="248"/>
      <c r="F99" s="248"/>
      <c r="G99" s="248"/>
      <c r="H99" s="248"/>
      <c r="I99" s="248"/>
      <c r="J99" s="248"/>
    </row>
    <row r="100" spans="1:10" s="184" customFormat="1" ht="12" customHeight="1" x14ac:dyDescent="0.2">
      <c r="A100" s="184">
        <v>3</v>
      </c>
      <c r="D100" s="184" t="s">
        <v>1427</v>
      </c>
      <c r="E100" s="990" t="s">
        <v>1428</v>
      </c>
      <c r="F100" s="990"/>
      <c r="G100" s="990"/>
      <c r="H100" s="990"/>
      <c r="I100" s="990"/>
      <c r="J100" s="990"/>
    </row>
    <row r="101" spans="1:10" s="184" customFormat="1" ht="12" customHeight="1" x14ac:dyDescent="0.2">
      <c r="A101" s="184">
        <v>3</v>
      </c>
      <c r="E101" s="248"/>
      <c r="F101" s="248"/>
      <c r="G101" s="248"/>
      <c r="H101" s="248"/>
      <c r="I101" s="248"/>
      <c r="J101" s="248"/>
    </row>
    <row r="102" spans="1:10" s="184" customFormat="1" ht="11.4" x14ac:dyDescent="0.2">
      <c r="A102" s="184">
        <v>1</v>
      </c>
      <c r="E102" s="490"/>
      <c r="F102" s="490"/>
      <c r="G102" s="490"/>
      <c r="H102" s="490"/>
      <c r="I102" s="249" t="str">
        <f>Contents!F3</f>
        <v>20X2</v>
      </c>
      <c r="J102" s="250" t="str">
        <f>Contents!F4</f>
        <v>20X1</v>
      </c>
    </row>
    <row r="103" spans="1:10" s="184" customFormat="1" ht="12" thickBot="1" x14ac:dyDescent="0.25">
      <c r="A103" s="184">
        <v>1</v>
      </c>
      <c r="E103" s="251"/>
      <c r="F103" s="251"/>
      <c r="G103" s="251"/>
      <c r="H103" s="251"/>
      <c r="I103" s="252" t="s">
        <v>309</v>
      </c>
      <c r="J103" s="253" t="s">
        <v>309</v>
      </c>
    </row>
    <row r="104" spans="1:10" s="184" customFormat="1" ht="12" customHeight="1" x14ac:dyDescent="0.2">
      <c r="A104" s="184">
        <v>3</v>
      </c>
      <c r="B104" s="184" t="s">
        <v>250</v>
      </c>
      <c r="C104" s="184">
        <v>129</v>
      </c>
      <c r="E104" s="306" t="str">
        <f ca="1">INDEX(TBLStructure[Full Note Title],MATCH(C104,TBLStructure[Model Reference],0))</f>
        <v>7.3C: Net gains or losses on financial liabilities</v>
      </c>
      <c r="F104" s="306"/>
      <c r="G104" s="306"/>
      <c r="H104" s="306"/>
      <c r="I104" s="248"/>
      <c r="J104" s="248"/>
    </row>
    <row r="105" spans="1:10" s="184" customFormat="1" ht="12" customHeight="1" x14ac:dyDescent="0.2">
      <c r="A105" s="184">
        <v>3</v>
      </c>
      <c r="E105" s="247" t="s">
        <v>1396</v>
      </c>
      <c r="F105" s="247"/>
      <c r="G105" s="247"/>
      <c r="H105" s="247"/>
      <c r="I105" s="248"/>
      <c r="J105" s="248"/>
    </row>
    <row r="106" spans="1:10" s="184" customFormat="1" ht="12" customHeight="1" x14ac:dyDescent="0.2">
      <c r="A106" s="184">
        <v>3</v>
      </c>
      <c r="E106" s="259" t="s">
        <v>1429</v>
      </c>
      <c r="F106" s="259"/>
      <c r="G106" s="259"/>
      <c r="H106" s="259"/>
      <c r="I106" s="91">
        <v>0</v>
      </c>
      <c r="J106" s="92">
        <v>0</v>
      </c>
    </row>
    <row r="107" spans="1:10" s="184" customFormat="1" ht="12" customHeight="1" x14ac:dyDescent="0.2">
      <c r="A107" s="184">
        <v>3</v>
      </c>
      <c r="E107" s="259" t="s">
        <v>1408</v>
      </c>
      <c r="F107" s="259"/>
      <c r="G107" s="259"/>
      <c r="H107" s="259"/>
      <c r="I107" s="91">
        <v>0</v>
      </c>
      <c r="J107" s="92">
        <v>0</v>
      </c>
    </row>
    <row r="108" spans="1:10" s="184" customFormat="1" ht="12" customHeight="1" x14ac:dyDescent="0.2">
      <c r="A108" s="184">
        <v>3</v>
      </c>
      <c r="E108" s="259" t="s">
        <v>1410</v>
      </c>
      <c r="F108" s="259"/>
      <c r="G108" s="259"/>
      <c r="H108" s="259"/>
      <c r="I108" s="91">
        <v>0</v>
      </c>
      <c r="J108" s="92">
        <v>0</v>
      </c>
    </row>
    <row r="109" spans="1:10" s="184" customFormat="1" ht="12" customHeight="1" x14ac:dyDescent="0.2">
      <c r="A109" s="184">
        <v>3</v>
      </c>
      <c r="D109" s="184" t="s">
        <v>1430</v>
      </c>
      <c r="E109" s="1065" t="s">
        <v>1431</v>
      </c>
      <c r="F109" s="1065"/>
      <c r="G109" s="1065"/>
      <c r="H109" s="1065"/>
      <c r="I109" s="95">
        <f>SUM(I106:I108)</f>
        <v>0</v>
      </c>
      <c r="J109" s="96">
        <f>SUM(J106:J108)</f>
        <v>0</v>
      </c>
    </row>
    <row r="110" spans="1:10" s="184" customFormat="1" ht="9" customHeight="1" x14ac:dyDescent="0.2">
      <c r="A110" s="184">
        <v>3</v>
      </c>
      <c r="E110" s="248"/>
      <c r="F110" s="248"/>
      <c r="G110" s="248"/>
      <c r="H110" s="248"/>
      <c r="I110" s="91"/>
      <c r="J110" s="92"/>
    </row>
    <row r="111" spans="1:10" s="184" customFormat="1" ht="12" customHeight="1" x14ac:dyDescent="0.2">
      <c r="A111" s="184">
        <v>1</v>
      </c>
      <c r="E111" s="1065" t="s">
        <v>1399</v>
      </c>
      <c r="F111" s="1065"/>
      <c r="G111" s="1065"/>
      <c r="H111" s="1065"/>
      <c r="I111" s="91"/>
      <c r="J111" s="92"/>
    </row>
    <row r="112" spans="1:10" s="184" customFormat="1" ht="12" hidden="1" customHeight="1" x14ac:dyDescent="0.2">
      <c r="A112" s="184">
        <v>2</v>
      </c>
      <c r="E112" s="1065" t="s">
        <v>1400</v>
      </c>
      <c r="F112" s="1065"/>
      <c r="G112" s="1065"/>
      <c r="H112" s="1065"/>
      <c r="I112" s="91"/>
      <c r="J112" s="92"/>
    </row>
    <row r="113" spans="1:10" s="184" customFormat="1" ht="12" customHeight="1" x14ac:dyDescent="0.2">
      <c r="A113" s="184">
        <v>3</v>
      </c>
      <c r="E113" s="259" t="s">
        <v>1419</v>
      </c>
      <c r="F113" s="259"/>
      <c r="G113" s="259"/>
      <c r="H113" s="259"/>
      <c r="I113" s="91">
        <v>0</v>
      </c>
      <c r="J113" s="92">
        <v>0</v>
      </c>
    </row>
    <row r="114" spans="1:10" s="184" customFormat="1" ht="12" customHeight="1" x14ac:dyDescent="0.2">
      <c r="A114" s="184">
        <v>3</v>
      </c>
      <c r="E114" s="259" t="s">
        <v>1429</v>
      </c>
      <c r="F114" s="259"/>
      <c r="G114" s="259"/>
      <c r="H114" s="259"/>
      <c r="I114" s="91">
        <v>0</v>
      </c>
      <c r="J114" s="92">
        <v>0</v>
      </c>
    </row>
    <row r="115" spans="1:10" s="184" customFormat="1" ht="12" customHeight="1" x14ac:dyDescent="0.2">
      <c r="A115" s="184">
        <v>3</v>
      </c>
      <c r="E115" s="259" t="s">
        <v>1408</v>
      </c>
      <c r="F115" s="259"/>
      <c r="G115" s="259"/>
      <c r="H115" s="259"/>
      <c r="I115" s="91">
        <v>0</v>
      </c>
      <c r="J115" s="92">
        <v>0</v>
      </c>
    </row>
    <row r="116" spans="1:10" s="184" customFormat="1" ht="29.7" customHeight="1" x14ac:dyDescent="0.2">
      <c r="A116" s="184">
        <v>1</v>
      </c>
      <c r="D116" s="184" t="s">
        <v>1422</v>
      </c>
      <c r="E116" s="1089" t="s">
        <v>1432</v>
      </c>
      <c r="F116" s="1089"/>
      <c r="G116" s="1089"/>
      <c r="H116" s="1089"/>
      <c r="I116" s="102">
        <f>SUM(I113:I115)</f>
        <v>0</v>
      </c>
      <c r="J116" s="103">
        <f>SUM(J113:J115)</f>
        <v>0</v>
      </c>
    </row>
    <row r="117" spans="1:10" s="184" customFormat="1" ht="12" hidden="1" customHeight="1" x14ac:dyDescent="0.2">
      <c r="A117" s="184">
        <v>2</v>
      </c>
      <c r="D117" s="184" t="s">
        <v>1422</v>
      </c>
      <c r="E117" s="1089" t="s">
        <v>1433</v>
      </c>
      <c r="F117" s="1089"/>
      <c r="G117" s="1089"/>
      <c r="H117" s="1089"/>
      <c r="I117" s="102">
        <f>SUM(I114:I115)</f>
        <v>0</v>
      </c>
      <c r="J117" s="103">
        <f>SUM(J114:J115)</f>
        <v>0</v>
      </c>
    </row>
    <row r="118" spans="1:10" s="184" customFormat="1" ht="9" customHeight="1" x14ac:dyDescent="0.2">
      <c r="A118" s="184">
        <v>3</v>
      </c>
      <c r="E118" s="719"/>
      <c r="F118" s="719"/>
      <c r="G118" s="719"/>
      <c r="H118" s="719"/>
      <c r="I118" s="265"/>
      <c r="J118" s="266"/>
    </row>
    <row r="119" spans="1:10" s="184" customFormat="1" ht="12" customHeight="1" x14ac:dyDescent="0.2">
      <c r="A119" s="184">
        <v>1</v>
      </c>
      <c r="E119" s="1065" t="s">
        <v>1403</v>
      </c>
      <c r="F119" s="1065"/>
      <c r="G119" s="1065"/>
      <c r="H119" s="1065"/>
      <c r="I119" s="91"/>
      <c r="J119" s="92"/>
    </row>
    <row r="120" spans="1:10" s="184" customFormat="1" ht="12" customHeight="1" x14ac:dyDescent="0.2">
      <c r="A120" s="184">
        <v>1</v>
      </c>
      <c r="E120" s="259" t="s">
        <v>1419</v>
      </c>
      <c r="F120" s="259"/>
      <c r="G120" s="259"/>
      <c r="H120" s="259"/>
      <c r="I120" s="91">
        <v>0</v>
      </c>
      <c r="J120" s="92">
        <v>0</v>
      </c>
    </row>
    <row r="121" spans="1:10" s="184" customFormat="1" ht="12" customHeight="1" x14ac:dyDescent="0.2">
      <c r="A121" s="184">
        <v>1</v>
      </c>
      <c r="E121" s="259" t="s">
        <v>1429</v>
      </c>
      <c r="F121" s="259"/>
      <c r="G121" s="259"/>
      <c r="H121" s="259"/>
      <c r="I121" s="91">
        <v>0</v>
      </c>
      <c r="J121" s="92">
        <v>0</v>
      </c>
    </row>
    <row r="122" spans="1:10" s="184" customFormat="1" ht="12" customHeight="1" x14ac:dyDescent="0.2">
      <c r="A122" s="184">
        <v>1</v>
      </c>
      <c r="E122" s="259" t="s">
        <v>1408</v>
      </c>
      <c r="F122" s="259"/>
      <c r="G122" s="259"/>
      <c r="H122" s="259"/>
      <c r="I122" s="91">
        <v>0</v>
      </c>
      <c r="J122" s="92">
        <v>0</v>
      </c>
    </row>
    <row r="123" spans="1:10" s="184" customFormat="1" ht="25.2" customHeight="1" x14ac:dyDescent="0.2">
      <c r="A123" s="184">
        <v>1</v>
      </c>
      <c r="D123" s="184" t="s">
        <v>1422</v>
      </c>
      <c r="E123" s="1089" t="s">
        <v>1555</v>
      </c>
      <c r="F123" s="1089"/>
      <c r="G123" s="1089"/>
      <c r="H123" s="1089"/>
      <c r="I123" s="102">
        <f>SUM(I120:I122)</f>
        <v>0</v>
      </c>
      <c r="J123" s="103">
        <f>SUM(J120:J122)</f>
        <v>0</v>
      </c>
    </row>
    <row r="124" spans="1:10" s="184" customFormat="1" ht="12" customHeight="1" x14ac:dyDescent="0.2">
      <c r="A124" s="184">
        <v>1</v>
      </c>
      <c r="E124" s="719"/>
      <c r="F124" s="719"/>
      <c r="G124" s="719"/>
      <c r="H124" s="719"/>
      <c r="I124" s="265"/>
      <c r="J124" s="266"/>
    </row>
    <row r="125" spans="1:10" s="184" customFormat="1" ht="12" customHeight="1" x14ac:dyDescent="0.2">
      <c r="A125" s="184">
        <v>3</v>
      </c>
      <c r="E125" s="247" t="s">
        <v>1556</v>
      </c>
      <c r="F125" s="247"/>
      <c r="G125" s="247"/>
      <c r="H125" s="247"/>
      <c r="I125" s="165">
        <f>I116+I109+I123</f>
        <v>0</v>
      </c>
      <c r="J125" s="720">
        <f>J116+J109+J123</f>
        <v>0</v>
      </c>
    </row>
    <row r="126" spans="1:10" s="184" customFormat="1" ht="6.6" customHeight="1" x14ac:dyDescent="0.2">
      <c r="A126" s="184">
        <v>3</v>
      </c>
      <c r="E126" s="248"/>
      <c r="F126" s="248"/>
      <c r="G126" s="248"/>
      <c r="H126" s="248"/>
      <c r="I126" s="91"/>
      <c r="J126" s="105"/>
    </row>
    <row r="127" spans="1:10" s="184" customFormat="1" ht="12" customHeight="1" x14ac:dyDescent="0.2">
      <c r="A127" s="184">
        <v>3</v>
      </c>
      <c r="D127" s="184" t="s">
        <v>1427</v>
      </c>
      <c r="E127" s="990" t="s">
        <v>1557</v>
      </c>
      <c r="F127" s="990"/>
      <c r="G127" s="990"/>
      <c r="H127" s="990"/>
      <c r="I127" s="990"/>
      <c r="J127" s="990"/>
    </row>
    <row r="128" spans="1:10" s="184" customFormat="1" ht="12" customHeight="1" x14ac:dyDescent="0.2">
      <c r="A128" s="184">
        <v>1</v>
      </c>
      <c r="E128" s="276"/>
      <c r="F128" s="276"/>
      <c r="G128" s="276"/>
      <c r="H128" s="276"/>
      <c r="I128" s="276"/>
      <c r="J128" s="276"/>
    </row>
    <row r="129" spans="1:10" s="184" customFormat="1" ht="12" customHeight="1" x14ac:dyDescent="0.2">
      <c r="A129" s="184">
        <v>1</v>
      </c>
      <c r="B129" s="184" t="s">
        <v>250</v>
      </c>
      <c r="C129" s="184">
        <v>130</v>
      </c>
      <c r="E129" s="306" t="str">
        <f ca="1">INDEX(TBLStructure[Full Note Title],MATCH(C129,TBLStructure[Model Reference],0))</f>
        <v>7.3D: Fee income and expense</v>
      </c>
      <c r="F129" s="306"/>
      <c r="G129" s="306"/>
      <c r="H129" s="306"/>
      <c r="I129" s="91"/>
      <c r="J129" s="92"/>
    </row>
    <row r="130" spans="1:10" s="184" customFormat="1" ht="12" customHeight="1" x14ac:dyDescent="0.2">
      <c r="A130" s="184">
        <v>1</v>
      </c>
      <c r="E130" s="247" t="s">
        <v>1437</v>
      </c>
      <c r="F130" s="247"/>
      <c r="G130" s="306"/>
      <c r="H130" s="306"/>
      <c r="I130" s="91"/>
      <c r="J130" s="92"/>
    </row>
    <row r="131" spans="1:10" s="184" customFormat="1" ht="12" customHeight="1" x14ac:dyDescent="0.2">
      <c r="A131" s="184">
        <v>1</v>
      </c>
      <c r="D131" s="184" t="s">
        <v>1438</v>
      </c>
      <c r="E131" s="259" t="s">
        <v>1439</v>
      </c>
      <c r="F131" s="259"/>
      <c r="G131" s="306"/>
      <c r="H131" s="306"/>
      <c r="I131" s="91">
        <v>0</v>
      </c>
      <c r="J131" s="92">
        <v>0</v>
      </c>
    </row>
    <row r="132" spans="1:10" s="184" customFormat="1" ht="12" customHeight="1" x14ac:dyDescent="0.2">
      <c r="A132" s="184">
        <v>1</v>
      </c>
      <c r="D132" s="184" t="s">
        <v>1440</v>
      </c>
      <c r="E132" s="259" t="s">
        <v>1441</v>
      </c>
      <c r="F132" s="259"/>
      <c r="G132" s="306"/>
      <c r="H132" s="306"/>
      <c r="I132" s="91">
        <v>0</v>
      </c>
      <c r="J132" s="92">
        <v>0</v>
      </c>
    </row>
    <row r="133" spans="1:10" s="184" customFormat="1" ht="12" customHeight="1" x14ac:dyDescent="0.2">
      <c r="A133" s="184">
        <v>1</v>
      </c>
      <c r="E133" s="247" t="s">
        <v>1442</v>
      </c>
      <c r="F133" s="247"/>
      <c r="G133" s="306"/>
      <c r="H133" s="306"/>
      <c r="I133" s="95">
        <f>SUM(I130:I132)</f>
        <v>0</v>
      </c>
      <c r="J133" s="96">
        <f>SUM(J130:J132)</f>
        <v>0</v>
      </c>
    </row>
    <row r="134" spans="1:10" s="184" customFormat="1" ht="7.2" customHeight="1" x14ac:dyDescent="0.2">
      <c r="A134" s="184">
        <v>1</v>
      </c>
      <c r="E134" s="247"/>
      <c r="F134" s="247"/>
      <c r="G134" s="306"/>
      <c r="H134" s="306"/>
      <c r="I134" s="91"/>
      <c r="J134" s="92"/>
    </row>
    <row r="135" spans="1:10" s="184" customFormat="1" ht="12" customHeight="1" x14ac:dyDescent="0.2">
      <c r="A135" s="184">
        <v>1</v>
      </c>
      <c r="E135" s="247" t="s">
        <v>1443</v>
      </c>
      <c r="F135" s="247"/>
      <c r="G135" s="306"/>
      <c r="H135" s="306"/>
      <c r="I135" s="91"/>
      <c r="J135" s="92"/>
    </row>
    <row r="136" spans="1:10" s="184" customFormat="1" ht="12" customHeight="1" x14ac:dyDescent="0.2">
      <c r="A136" s="184">
        <v>1</v>
      </c>
      <c r="D136" s="184" t="s">
        <v>1438</v>
      </c>
      <c r="E136" s="259" t="s">
        <v>1439</v>
      </c>
      <c r="F136" s="259"/>
      <c r="G136" s="306"/>
      <c r="H136" s="306"/>
      <c r="I136" s="91">
        <v>0</v>
      </c>
      <c r="J136" s="92">
        <v>0</v>
      </c>
    </row>
    <row r="137" spans="1:10" s="184" customFormat="1" ht="12" customHeight="1" x14ac:dyDescent="0.2">
      <c r="A137" s="184">
        <v>1</v>
      </c>
      <c r="D137" s="184" t="s">
        <v>1440</v>
      </c>
      <c r="E137" s="259" t="s">
        <v>1441</v>
      </c>
      <c r="F137" s="259"/>
      <c r="G137" s="306"/>
      <c r="H137" s="306"/>
      <c r="I137" s="91">
        <v>0</v>
      </c>
      <c r="J137" s="92">
        <v>0</v>
      </c>
    </row>
    <row r="138" spans="1:10" s="184" customFormat="1" ht="12" customHeight="1" x14ac:dyDescent="0.2">
      <c r="A138" s="184">
        <v>1</v>
      </c>
      <c r="E138" s="247" t="s">
        <v>1444</v>
      </c>
      <c r="F138" s="247"/>
      <c r="G138" s="306"/>
      <c r="H138" s="306"/>
      <c r="I138" s="95">
        <f>SUM(I135:I137)</f>
        <v>0</v>
      </c>
      <c r="J138" s="96">
        <f>SUM(J135:J137)</f>
        <v>0</v>
      </c>
    </row>
    <row r="139" spans="1:10" s="184" customFormat="1" ht="12" customHeight="1" x14ac:dyDescent="0.2">
      <c r="A139" s="184">
        <v>1</v>
      </c>
      <c r="E139" s="247"/>
      <c r="F139" s="247"/>
      <c r="G139" s="306"/>
      <c r="H139" s="306"/>
      <c r="I139" s="104"/>
      <c r="J139" s="105"/>
    </row>
    <row r="140" spans="1:10" s="184" customFormat="1" ht="12" customHeight="1" x14ac:dyDescent="0.2">
      <c r="A140" s="184">
        <v>1</v>
      </c>
      <c r="B140" s="184" t="s">
        <v>250</v>
      </c>
      <c r="C140" s="184">
        <v>131</v>
      </c>
      <c r="E140" s="306" t="str">
        <f ca="1">INDEX(TBLStructure[Full Note Title],MATCH(C140,TBLStructure[Model Reference],0))</f>
        <v>7.3E: Fair value of financial instruments</v>
      </c>
      <c r="F140" s="721"/>
      <c r="G140" s="721"/>
      <c r="H140" s="721"/>
      <c r="I140" s="721"/>
      <c r="J140" s="722"/>
    </row>
    <row r="141" spans="1:10" s="184" customFormat="1" ht="12" customHeight="1" x14ac:dyDescent="0.2">
      <c r="A141" s="184">
        <v>1</v>
      </c>
      <c r="E141" s="723"/>
      <c r="F141" s="724"/>
      <c r="G141" s="724"/>
      <c r="H141" s="724"/>
      <c r="I141" s="724"/>
      <c r="J141" s="725"/>
    </row>
    <row r="142" spans="1:10" s="184" customFormat="1" ht="12" customHeight="1" x14ac:dyDescent="0.2">
      <c r="A142" s="184">
        <v>1</v>
      </c>
      <c r="D142" s="184" t="s">
        <v>1445</v>
      </c>
      <c r="E142" s="726"/>
      <c r="F142" s="727"/>
      <c r="G142" s="727" t="s">
        <v>1446</v>
      </c>
      <c r="H142" s="727" t="s">
        <v>1447</v>
      </c>
      <c r="I142" s="728" t="s">
        <v>1446</v>
      </c>
      <c r="J142" s="728" t="s">
        <v>1447</v>
      </c>
    </row>
    <row r="143" spans="1:10" s="184" customFormat="1" ht="12" customHeight="1" x14ac:dyDescent="0.2">
      <c r="A143" s="184">
        <v>1</v>
      </c>
      <c r="E143" s="90"/>
      <c r="F143" s="729"/>
      <c r="G143" s="729" t="s">
        <v>1448</v>
      </c>
      <c r="H143" s="729" t="s">
        <v>1449</v>
      </c>
      <c r="I143" s="730" t="s">
        <v>1448</v>
      </c>
      <c r="J143" s="730" t="s">
        <v>1449</v>
      </c>
    </row>
    <row r="144" spans="1:10" s="184" customFormat="1" ht="12" customHeight="1" x14ac:dyDescent="0.2">
      <c r="A144" s="184">
        <v>1</v>
      </c>
      <c r="E144" s="90"/>
      <c r="F144" s="731"/>
      <c r="G144" s="731" t="str">
        <f>Contents!F3</f>
        <v>20X2</v>
      </c>
      <c r="H144" s="731" t="str">
        <f>Contents!F3</f>
        <v>20X2</v>
      </c>
      <c r="I144" s="732" t="str">
        <f>Contents!F4</f>
        <v>20X1</v>
      </c>
      <c r="J144" s="732" t="str">
        <f>Contents!F4</f>
        <v>20X1</v>
      </c>
    </row>
    <row r="145" spans="1:10" s="184" customFormat="1" ht="12" customHeight="1" x14ac:dyDescent="0.2">
      <c r="A145" s="184">
        <v>1</v>
      </c>
      <c r="E145" s="723"/>
      <c r="F145" s="733"/>
      <c r="G145" s="733" t="s">
        <v>254</v>
      </c>
      <c r="H145" s="733" t="s">
        <v>254</v>
      </c>
      <c r="I145" s="734" t="s">
        <v>254</v>
      </c>
      <c r="J145" s="734" t="s">
        <v>254</v>
      </c>
    </row>
    <row r="146" spans="1:10" s="184" customFormat="1" ht="12" customHeight="1" x14ac:dyDescent="0.2">
      <c r="A146" s="184">
        <v>1</v>
      </c>
      <c r="E146" s="735" t="s">
        <v>114</v>
      </c>
      <c r="F146" s="726"/>
      <c r="G146" s="726"/>
      <c r="H146" s="726"/>
      <c r="I146" s="726"/>
      <c r="J146" s="726"/>
    </row>
    <row r="147" spans="1:10" s="184" customFormat="1" ht="12" customHeight="1" x14ac:dyDescent="0.2">
      <c r="A147" s="184">
        <v>1</v>
      </c>
      <c r="D147" s="184" t="s">
        <v>1450</v>
      </c>
      <c r="E147" s="736" t="s">
        <v>892</v>
      </c>
      <c r="F147" s="91"/>
      <c r="G147" s="91">
        <v>0</v>
      </c>
      <c r="H147" s="737">
        <v>0</v>
      </c>
      <c r="I147" s="92">
        <v>0</v>
      </c>
      <c r="J147" s="92">
        <v>0</v>
      </c>
    </row>
    <row r="148" spans="1:10" s="184" customFormat="1" ht="12" customHeight="1" x14ac:dyDescent="0.2">
      <c r="A148" s="184">
        <v>1</v>
      </c>
      <c r="E148" s="738" t="s">
        <v>316</v>
      </c>
      <c r="F148" s="95"/>
      <c r="G148" s="95">
        <f>SUM(G147)</f>
        <v>0</v>
      </c>
      <c r="H148" s="95">
        <f>SUM(H147)</f>
        <v>0</v>
      </c>
      <c r="I148" s="96">
        <f>SUM(I147)</f>
        <v>0</v>
      </c>
      <c r="J148" s="96">
        <f>SUM(J147)</f>
        <v>0</v>
      </c>
    </row>
    <row r="149" spans="1:10" s="184" customFormat="1" ht="12" customHeight="1" x14ac:dyDescent="0.2">
      <c r="A149" s="184">
        <v>1</v>
      </c>
      <c r="E149" s="90"/>
      <c r="F149" s="91"/>
      <c r="G149" s="91"/>
      <c r="H149" s="91"/>
      <c r="I149" s="92"/>
      <c r="J149" s="92"/>
    </row>
    <row r="150" spans="1:10" s="184" customFormat="1" ht="12" customHeight="1" x14ac:dyDescent="0.2">
      <c r="A150" s="184">
        <v>1</v>
      </c>
      <c r="E150" s="88" t="s">
        <v>1395</v>
      </c>
      <c r="F150" s="91"/>
      <c r="G150" s="91"/>
      <c r="H150" s="739"/>
      <c r="I150" s="92"/>
      <c r="J150" s="92"/>
    </row>
    <row r="151" spans="1:10" s="184" customFormat="1" ht="12" customHeight="1" x14ac:dyDescent="0.2">
      <c r="A151" s="184">
        <v>1</v>
      </c>
      <c r="E151" s="108" t="s">
        <v>892</v>
      </c>
      <c r="F151" s="91"/>
      <c r="G151" s="91">
        <v>0</v>
      </c>
      <c r="H151" s="739">
        <v>0</v>
      </c>
      <c r="I151" s="92">
        <v>0</v>
      </c>
      <c r="J151" s="92">
        <v>0</v>
      </c>
    </row>
    <row r="152" spans="1:10" s="184" customFormat="1" ht="12" customHeight="1" x14ac:dyDescent="0.2">
      <c r="A152" s="184">
        <v>1</v>
      </c>
      <c r="E152" s="738" t="s">
        <v>1405</v>
      </c>
      <c r="F152" s="95"/>
      <c r="G152" s="95">
        <f>SUM(G151)</f>
        <v>0</v>
      </c>
      <c r="H152" s="95">
        <f>SUM(H151)</f>
        <v>0</v>
      </c>
      <c r="I152" s="96">
        <f>SUM(I151)</f>
        <v>0</v>
      </c>
      <c r="J152" s="96">
        <f>SUM(J151)</f>
        <v>0</v>
      </c>
    </row>
    <row r="153" spans="1:10" s="184" customFormat="1" ht="12" customHeight="1" x14ac:dyDescent="0.2">
      <c r="A153" s="184">
        <v>1</v>
      </c>
      <c r="E153" s="248"/>
      <c r="F153" s="248"/>
      <c r="G153" s="248"/>
      <c r="H153" s="248"/>
      <c r="I153" s="248"/>
      <c r="J153" s="248"/>
    </row>
    <row r="154" spans="1:10" s="184" customFormat="1" ht="12" customHeight="1" x14ac:dyDescent="0.2">
      <c r="A154" s="184">
        <v>1</v>
      </c>
      <c r="B154" s="184" t="s">
        <v>250</v>
      </c>
      <c r="C154" s="184">
        <v>152</v>
      </c>
      <c r="E154" s="1065" t="str">
        <f ca="1">INDEX(TBLStructure[Full Note Title],MATCH(C154,TBLStructure[Model Reference],0))</f>
        <v>7.3F: Financial assets designated at fair value through profit or loss</v>
      </c>
      <c r="F154" s="1065"/>
      <c r="G154" s="1065"/>
      <c r="H154" s="1065"/>
      <c r="I154" s="1065"/>
      <c r="J154" s="1065"/>
    </row>
    <row r="155" spans="1:10" s="184" customFormat="1" ht="27" customHeight="1" x14ac:dyDescent="0.2">
      <c r="A155" s="184">
        <v>1</v>
      </c>
      <c r="D155" s="183" t="s">
        <v>1451</v>
      </c>
      <c r="E155" s="993" t="s">
        <v>1452</v>
      </c>
      <c r="F155" s="993"/>
      <c r="G155" s="993"/>
      <c r="H155" s="993"/>
      <c r="I155" s="993"/>
      <c r="J155" s="993"/>
    </row>
    <row r="156" spans="1:10" s="184" customFormat="1" ht="11.4" x14ac:dyDescent="0.2">
      <c r="A156" s="184">
        <v>1</v>
      </c>
      <c r="E156" s="490"/>
      <c r="F156" s="490"/>
      <c r="G156" s="490"/>
      <c r="H156" s="490"/>
      <c r="I156" s="249" t="str">
        <f>Contents!F3</f>
        <v>20X2</v>
      </c>
      <c r="J156" s="250" t="str">
        <f>Contents!F4</f>
        <v>20X1</v>
      </c>
    </row>
    <row r="157" spans="1:10" s="184" customFormat="1" ht="12" thickBot="1" x14ac:dyDescent="0.25">
      <c r="A157" s="184">
        <v>1</v>
      </c>
      <c r="E157" s="251"/>
      <c r="F157" s="251"/>
      <c r="G157" s="251"/>
      <c r="H157" s="251"/>
      <c r="I157" s="252" t="s">
        <v>309</v>
      </c>
      <c r="J157" s="253" t="s">
        <v>309</v>
      </c>
    </row>
    <row r="158" spans="1:10" s="184" customFormat="1" ht="12" customHeight="1" x14ac:dyDescent="0.2">
      <c r="A158" s="184">
        <v>1</v>
      </c>
      <c r="E158" s="247" t="s">
        <v>1453</v>
      </c>
      <c r="F158" s="248"/>
      <c r="G158" s="248"/>
      <c r="H158" s="248"/>
      <c r="I158" s="248"/>
      <c r="J158" s="248"/>
    </row>
    <row r="159" spans="1:10" s="184" customFormat="1" ht="12" customHeight="1" x14ac:dyDescent="0.2">
      <c r="A159" s="184">
        <v>1</v>
      </c>
      <c r="E159" s="736" t="s">
        <v>1454</v>
      </c>
      <c r="F159" s="248"/>
      <c r="G159" s="248"/>
      <c r="H159" s="248"/>
      <c r="I159" s="91">
        <v>0</v>
      </c>
      <c r="J159" s="92">
        <v>0</v>
      </c>
    </row>
    <row r="160" spans="1:10" s="184" customFormat="1" ht="12" customHeight="1" x14ac:dyDescent="0.2">
      <c r="A160" s="184">
        <v>1</v>
      </c>
      <c r="E160" s="736" t="s">
        <v>1455</v>
      </c>
      <c r="F160" s="248"/>
      <c r="G160" s="248"/>
      <c r="H160" s="248"/>
      <c r="I160" s="91">
        <v>0</v>
      </c>
      <c r="J160" s="92">
        <v>0</v>
      </c>
    </row>
    <row r="161" spans="1:10" s="184" customFormat="1" ht="12" customHeight="1" x14ac:dyDescent="0.2">
      <c r="A161" s="184">
        <v>1</v>
      </c>
      <c r="E161" s="247" t="s">
        <v>1456</v>
      </c>
      <c r="F161" s="248"/>
      <c r="G161" s="248"/>
      <c r="H161" s="248"/>
      <c r="I161" s="95">
        <f>SUM(I158:I160)</f>
        <v>0</v>
      </c>
      <c r="J161" s="96">
        <f>SUM(J158:J160)</f>
        <v>0</v>
      </c>
    </row>
    <row r="162" spans="1:10" s="184" customFormat="1" ht="12" customHeight="1" x14ac:dyDescent="0.2">
      <c r="A162" s="184">
        <v>1</v>
      </c>
      <c r="E162" s="248"/>
      <c r="F162" s="248"/>
      <c r="G162" s="248"/>
      <c r="H162" s="248"/>
      <c r="I162" s="248"/>
      <c r="J162" s="248"/>
    </row>
    <row r="163" spans="1:10" s="184" customFormat="1" ht="24" customHeight="1" x14ac:dyDescent="0.2">
      <c r="A163" s="184">
        <v>1</v>
      </c>
      <c r="D163" s="184" t="s">
        <v>1457</v>
      </c>
      <c r="E163" s="993" t="s">
        <v>1458</v>
      </c>
      <c r="F163" s="993"/>
      <c r="G163" s="993"/>
      <c r="H163" s="993"/>
      <c r="I163" s="993"/>
      <c r="J163" s="993"/>
    </row>
    <row r="164" spans="1:10" s="184" customFormat="1" ht="11.4" x14ac:dyDescent="0.2">
      <c r="A164" s="184">
        <v>1</v>
      </c>
      <c r="E164" s="490"/>
      <c r="F164" s="490"/>
      <c r="G164" s="490"/>
      <c r="H164" s="490"/>
      <c r="I164" s="249"/>
      <c r="J164" s="250"/>
    </row>
    <row r="165" spans="1:10" s="184" customFormat="1" ht="12" customHeight="1" x14ac:dyDescent="0.2">
      <c r="A165" s="184">
        <v>1</v>
      </c>
      <c r="E165" s="247" t="s">
        <v>1453</v>
      </c>
      <c r="F165" s="248"/>
      <c r="G165" s="248"/>
      <c r="H165" s="248"/>
      <c r="I165" s="248"/>
      <c r="J165" s="248"/>
    </row>
    <row r="166" spans="1:10" s="184" customFormat="1" ht="12" customHeight="1" x14ac:dyDescent="0.2">
      <c r="A166" s="184">
        <v>1</v>
      </c>
      <c r="E166" s="736" t="s">
        <v>1454</v>
      </c>
      <c r="F166" s="248"/>
      <c r="G166" s="248"/>
      <c r="H166" s="248"/>
      <c r="I166" s="91">
        <v>0</v>
      </c>
      <c r="J166" s="92">
        <v>0</v>
      </c>
    </row>
    <row r="167" spans="1:10" s="184" customFormat="1" ht="12" customHeight="1" x14ac:dyDescent="0.2">
      <c r="A167" s="184">
        <v>1</v>
      </c>
      <c r="E167" s="736" t="s">
        <v>1455</v>
      </c>
      <c r="F167" s="248"/>
      <c r="G167" s="248"/>
      <c r="H167" s="248"/>
      <c r="I167" s="91">
        <v>0</v>
      </c>
      <c r="J167" s="92">
        <v>0</v>
      </c>
    </row>
    <row r="168" spans="1:10" s="184" customFormat="1" ht="12" customHeight="1" x14ac:dyDescent="0.2">
      <c r="A168" s="184">
        <v>1</v>
      </c>
      <c r="E168" s="247" t="s">
        <v>1456</v>
      </c>
      <c r="F168" s="248"/>
      <c r="G168" s="248"/>
      <c r="H168" s="248"/>
      <c r="I168" s="95">
        <f>SUM(I165:I167)</f>
        <v>0</v>
      </c>
      <c r="J168" s="96">
        <f>SUM(J165:J167)</f>
        <v>0</v>
      </c>
    </row>
    <row r="169" spans="1:10" s="184" customFormat="1" ht="12" customHeight="1" x14ac:dyDescent="0.2">
      <c r="A169" s="184">
        <v>1</v>
      </c>
      <c r="E169" s="247"/>
      <c r="F169" s="248"/>
      <c r="G169" s="248"/>
      <c r="H169" s="248"/>
      <c r="I169" s="104"/>
      <c r="J169" s="105"/>
    </row>
    <row r="170" spans="1:10" s="184" customFormat="1" ht="12" customHeight="1" x14ac:dyDescent="0.2">
      <c r="A170" s="184">
        <v>1</v>
      </c>
      <c r="E170" s="247"/>
      <c r="F170" s="248"/>
      <c r="G170" s="248"/>
      <c r="H170" s="248"/>
      <c r="I170" s="104"/>
      <c r="J170" s="105"/>
    </row>
    <row r="171" spans="1:10" s="184" customFormat="1" ht="12" customHeight="1" x14ac:dyDescent="0.2">
      <c r="A171" s="184">
        <v>1</v>
      </c>
      <c r="B171" s="184" t="s">
        <v>250</v>
      </c>
      <c r="C171" s="184">
        <v>132</v>
      </c>
      <c r="E171" s="306" t="str">
        <f ca="1">INDEX(TBLStructure[Full Note Title],MATCH(C171,TBLStructure[Model Reference],0))</f>
        <v>7.3G: Financial liabilities designated at fair value through profit or loss</v>
      </c>
      <c r="F171" s="248"/>
      <c r="G171" s="248"/>
      <c r="H171" s="248"/>
      <c r="I171" s="104"/>
      <c r="J171" s="105"/>
    </row>
    <row r="172" spans="1:10" s="184" customFormat="1" ht="12" customHeight="1" x14ac:dyDescent="0.2">
      <c r="A172" s="184">
        <v>1</v>
      </c>
      <c r="E172" s="247"/>
      <c r="F172" s="248"/>
      <c r="G172" s="248"/>
      <c r="H172" s="248"/>
      <c r="I172" s="104"/>
      <c r="J172" s="105"/>
    </row>
    <row r="173" spans="1:10" s="184" customFormat="1" ht="12" customHeight="1" x14ac:dyDescent="0.2">
      <c r="A173" s="184">
        <v>1</v>
      </c>
      <c r="D173" s="184" t="s">
        <v>1459</v>
      </c>
      <c r="E173" s="1090" t="s">
        <v>1460</v>
      </c>
      <c r="F173" s="1090"/>
      <c r="G173" s="1090"/>
      <c r="H173" s="1090"/>
      <c r="I173" s="1090"/>
      <c r="J173" s="1090"/>
    </row>
    <row r="174" spans="1:10" s="184" customFormat="1" ht="12" customHeight="1" x14ac:dyDescent="0.2">
      <c r="A174" s="184">
        <v>1</v>
      </c>
      <c r="E174" s="490"/>
      <c r="F174" s="490"/>
      <c r="G174" s="490"/>
      <c r="H174" s="490"/>
      <c r="I174" s="490"/>
      <c r="J174" s="490"/>
    </row>
    <row r="175" spans="1:10" s="184" customFormat="1" ht="12" customHeight="1" x14ac:dyDescent="0.2">
      <c r="A175" s="184">
        <v>1</v>
      </c>
      <c r="E175" s="247" t="s">
        <v>1453</v>
      </c>
      <c r="F175" s="248"/>
      <c r="G175" s="248"/>
      <c r="H175" s="248"/>
      <c r="I175" s="248"/>
      <c r="J175" s="248"/>
    </row>
    <row r="176" spans="1:10" s="184" customFormat="1" ht="12" customHeight="1" x14ac:dyDescent="0.2">
      <c r="A176" s="184">
        <v>1</v>
      </c>
      <c r="E176" s="736" t="s">
        <v>1454</v>
      </c>
      <c r="F176" s="248"/>
      <c r="G176" s="248"/>
      <c r="H176" s="248"/>
      <c r="I176" s="91">
        <v>0</v>
      </c>
      <c r="J176" s="92">
        <v>0</v>
      </c>
    </row>
    <row r="177" spans="1:10" s="184" customFormat="1" ht="12" customHeight="1" x14ac:dyDescent="0.2">
      <c r="A177" s="184">
        <v>1</v>
      </c>
      <c r="E177" s="736" t="s">
        <v>1455</v>
      </c>
      <c r="F177" s="248"/>
      <c r="G177" s="248"/>
      <c r="H177" s="248"/>
      <c r="I177" s="91">
        <v>0</v>
      </c>
      <c r="J177" s="92">
        <v>0</v>
      </c>
    </row>
    <row r="178" spans="1:10" s="184" customFormat="1" ht="12" customHeight="1" x14ac:dyDescent="0.2">
      <c r="A178" s="184">
        <v>1</v>
      </c>
      <c r="E178" s="247" t="s">
        <v>1456</v>
      </c>
      <c r="F178" s="248"/>
      <c r="G178" s="248"/>
      <c r="H178" s="248"/>
      <c r="I178" s="95">
        <f>SUM(I175:I177)</f>
        <v>0</v>
      </c>
      <c r="J178" s="96">
        <f>SUM(J175:J177)</f>
        <v>0</v>
      </c>
    </row>
    <row r="179" spans="1:10" s="184" customFormat="1" ht="12" customHeight="1" x14ac:dyDescent="0.2">
      <c r="A179" s="184">
        <v>1</v>
      </c>
      <c r="E179" s="247"/>
      <c r="F179" s="248"/>
      <c r="G179" s="248"/>
      <c r="H179" s="248"/>
      <c r="I179" s="104"/>
      <c r="J179" s="105"/>
    </row>
    <row r="180" spans="1:10" s="184" customFormat="1" ht="12" customHeight="1" x14ac:dyDescent="0.2">
      <c r="A180" s="184">
        <v>1</v>
      </c>
      <c r="D180" s="184" t="s">
        <v>1461</v>
      </c>
      <c r="E180" s="1017" t="s">
        <v>1462</v>
      </c>
      <c r="F180" s="1017"/>
      <c r="G180" s="1017"/>
      <c r="H180" s="1017"/>
      <c r="I180" s="1017"/>
      <c r="J180" s="1017"/>
    </row>
    <row r="181" spans="1:10" s="184" customFormat="1" ht="12" customHeight="1" x14ac:dyDescent="0.2">
      <c r="A181" s="184">
        <v>1</v>
      </c>
      <c r="E181" s="281"/>
      <c r="F181" s="281"/>
      <c r="G181" s="281"/>
      <c r="H181" s="281"/>
      <c r="I181" s="281"/>
      <c r="J181" s="281"/>
    </row>
    <row r="182" spans="1:10" s="184" customFormat="1" ht="12" customHeight="1" x14ac:dyDescent="0.2">
      <c r="A182" s="184">
        <v>1</v>
      </c>
      <c r="D182" s="184" t="s">
        <v>1463</v>
      </c>
      <c r="E182" s="1065" t="s">
        <v>1464</v>
      </c>
      <c r="F182" s="1065"/>
      <c r="G182" s="1065"/>
      <c r="H182" s="1065"/>
      <c r="I182" s="1065"/>
      <c r="J182" s="1065"/>
    </row>
    <row r="183" spans="1:10" s="184" customFormat="1" ht="24" customHeight="1" x14ac:dyDescent="0.2">
      <c r="A183" s="184">
        <v>1</v>
      </c>
      <c r="E183" s="740"/>
      <c r="F183" s="740"/>
      <c r="G183" s="740"/>
      <c r="H183" s="499" t="s">
        <v>1465</v>
      </c>
      <c r="I183" s="499" t="s">
        <v>1466</v>
      </c>
      <c r="J183" s="499" t="s">
        <v>1467</v>
      </c>
    </row>
    <row r="184" spans="1:10" s="184" customFormat="1" ht="11.4" x14ac:dyDescent="0.2">
      <c r="A184" s="184">
        <v>1</v>
      </c>
      <c r="E184" s="741"/>
      <c r="F184" s="741"/>
      <c r="G184" s="741"/>
      <c r="H184" s="742" t="s">
        <v>254</v>
      </c>
      <c r="I184" s="742" t="s">
        <v>254</v>
      </c>
      <c r="J184" s="742" t="s">
        <v>254</v>
      </c>
    </row>
    <row r="185" spans="1:10" s="184" customFormat="1" ht="12" customHeight="1" x14ac:dyDescent="0.2">
      <c r="A185" s="184">
        <v>1</v>
      </c>
      <c r="E185" s="637" t="s">
        <v>214</v>
      </c>
      <c r="F185" s="281"/>
      <c r="G185" s="281"/>
      <c r="H185" s="281"/>
      <c r="I185" s="281"/>
      <c r="J185" s="281"/>
    </row>
    <row r="186" spans="1:10" s="184" customFormat="1" ht="12" customHeight="1" x14ac:dyDescent="0.2">
      <c r="A186" s="184">
        <v>1</v>
      </c>
      <c r="E186" s="736" t="s">
        <v>892</v>
      </c>
      <c r="F186" s="281"/>
      <c r="G186" s="281"/>
      <c r="H186" s="91">
        <v>0</v>
      </c>
      <c r="I186" s="743">
        <v>0</v>
      </c>
      <c r="J186" s="743">
        <f>H186-I186</f>
        <v>0</v>
      </c>
    </row>
    <row r="187" spans="1:10" s="184" customFormat="1" ht="24.6" customHeight="1" x14ac:dyDescent="0.2">
      <c r="A187" s="184">
        <v>1</v>
      </c>
      <c r="E187" s="1091" t="s">
        <v>1468</v>
      </c>
      <c r="F187" s="1091"/>
      <c r="G187" s="1091"/>
      <c r="H187" s="95">
        <f>SUM(H184:H186)</f>
        <v>0</v>
      </c>
      <c r="I187" s="744">
        <f>SUM(I184:I186)</f>
        <v>0</v>
      </c>
      <c r="J187" s="744">
        <f>H187-I187</f>
        <v>0</v>
      </c>
    </row>
    <row r="188" spans="1:10" s="184" customFormat="1" ht="12" customHeight="1" x14ac:dyDescent="0.2">
      <c r="A188" s="184">
        <v>1</v>
      </c>
      <c r="E188" s="281"/>
      <c r="F188" s="281"/>
      <c r="G188" s="281"/>
      <c r="H188" s="281"/>
      <c r="I188" s="281"/>
      <c r="J188" s="281"/>
    </row>
    <row r="189" spans="1:10" s="184" customFormat="1" ht="12" customHeight="1" x14ac:dyDescent="0.2">
      <c r="A189" s="184">
        <v>1</v>
      </c>
      <c r="D189" s="184" t="s">
        <v>1463</v>
      </c>
      <c r="E189" s="1017" t="s">
        <v>1469</v>
      </c>
      <c r="F189" s="1017"/>
      <c r="G189" s="1017"/>
      <c r="H189" s="1017"/>
      <c r="I189" s="1017"/>
      <c r="J189" s="1017"/>
    </row>
    <row r="190" spans="1:10" s="184" customFormat="1" ht="22.8" x14ac:dyDescent="0.2">
      <c r="A190" s="184">
        <v>1</v>
      </c>
      <c r="E190" s="740"/>
      <c r="F190" s="740"/>
      <c r="G190" s="740"/>
      <c r="H190" s="502" t="s">
        <v>1465</v>
      </c>
      <c r="I190" s="502" t="s">
        <v>1466</v>
      </c>
      <c r="J190" s="502" t="s">
        <v>1467</v>
      </c>
    </row>
    <row r="191" spans="1:10" s="184" customFormat="1" ht="12" customHeight="1" x14ac:dyDescent="0.2">
      <c r="A191" s="184">
        <v>1</v>
      </c>
      <c r="E191" s="741"/>
      <c r="F191" s="741"/>
      <c r="G191" s="741"/>
      <c r="H191" s="745" t="s">
        <v>254</v>
      </c>
      <c r="I191" s="745" t="s">
        <v>254</v>
      </c>
      <c r="J191" s="745" t="s">
        <v>254</v>
      </c>
    </row>
    <row r="192" spans="1:10" s="184" customFormat="1" ht="12" customHeight="1" x14ac:dyDescent="0.2">
      <c r="A192" s="184">
        <v>1</v>
      </c>
      <c r="E192" s="281" t="s">
        <v>214</v>
      </c>
      <c r="F192" s="281"/>
      <c r="G192" s="281"/>
      <c r="H192" s="281"/>
      <c r="I192" s="281"/>
      <c r="J192" s="281"/>
    </row>
    <row r="193" spans="1:11" s="184" customFormat="1" ht="12" customHeight="1" x14ac:dyDescent="0.2">
      <c r="A193" s="184">
        <v>1</v>
      </c>
      <c r="E193" s="736" t="s">
        <v>892</v>
      </c>
      <c r="F193" s="281"/>
      <c r="G193" s="281"/>
      <c r="H193" s="506">
        <v>0</v>
      </c>
      <c r="I193" s="92">
        <v>0</v>
      </c>
      <c r="J193" s="92">
        <f>H193-I193</f>
        <v>0</v>
      </c>
    </row>
    <row r="194" spans="1:11" s="184" customFormat="1" ht="12" customHeight="1" x14ac:dyDescent="0.2">
      <c r="A194" s="184">
        <v>1</v>
      </c>
      <c r="E194" s="746" t="s">
        <v>1468</v>
      </c>
      <c r="F194" s="746"/>
      <c r="G194" s="746"/>
      <c r="H194" s="302">
        <f>SUM(H191:H193)</f>
        <v>0</v>
      </c>
      <c r="I194" s="96">
        <f>SUM(I191:I193)</f>
        <v>0</v>
      </c>
      <c r="J194" s="96">
        <f>H194-I194</f>
        <v>0</v>
      </c>
    </row>
    <row r="195" spans="1:11" s="184" customFormat="1" ht="12" customHeight="1" x14ac:dyDescent="0.2">
      <c r="A195" s="184">
        <v>1</v>
      </c>
      <c r="E195" s="281"/>
      <c r="F195" s="281"/>
      <c r="G195" s="281"/>
      <c r="H195" s="299"/>
      <c r="I195" s="105"/>
      <c r="J195" s="105"/>
    </row>
    <row r="196" spans="1:11" s="184" customFormat="1" ht="12" customHeight="1" x14ac:dyDescent="0.2">
      <c r="A196" s="184">
        <v>1</v>
      </c>
      <c r="D196" s="184" t="s">
        <v>1470</v>
      </c>
      <c r="E196" s="281" t="s">
        <v>1471</v>
      </c>
      <c r="F196" s="281"/>
      <c r="G196" s="281"/>
      <c r="H196" s="299"/>
      <c r="I196" s="105"/>
      <c r="J196" s="105"/>
    </row>
    <row r="197" spans="1:11" s="184" customFormat="1" ht="12" customHeight="1" x14ac:dyDescent="0.2">
      <c r="A197" s="184">
        <v>3</v>
      </c>
      <c r="D197" s="184" t="s">
        <v>1472</v>
      </c>
      <c r="E197" s="281" t="s">
        <v>1473</v>
      </c>
      <c r="F197" s="281"/>
      <c r="G197" s="281"/>
      <c r="H197" s="299"/>
      <c r="I197" s="105"/>
      <c r="J197" s="105"/>
    </row>
    <row r="198" spans="1:11" s="184" customFormat="1" ht="12" customHeight="1" x14ac:dyDescent="0.2">
      <c r="A198" s="184">
        <v>1</v>
      </c>
      <c r="E198" s="490"/>
      <c r="F198" s="490"/>
      <c r="G198" s="490"/>
      <c r="H198" s="490"/>
      <c r="I198" s="249"/>
      <c r="J198" s="250"/>
    </row>
    <row r="199" spans="1:11" s="184" customFormat="1" ht="12" customHeight="1" x14ac:dyDescent="0.2">
      <c r="A199" s="184">
        <v>3</v>
      </c>
      <c r="B199" s="184" t="s">
        <v>250</v>
      </c>
      <c r="C199" s="184">
        <v>133</v>
      </c>
      <c r="E199" s="306" t="str">
        <f ca="1">INDEX(TBLStructure[Full Note Title],MATCH(C199,TBLStructure[Model Reference],0))</f>
        <v>7.3H: Financial assets reclassified</v>
      </c>
      <c r="F199" s="490"/>
      <c r="G199" s="490"/>
      <c r="H199" s="490"/>
      <c r="I199" s="249"/>
      <c r="J199" s="250"/>
    </row>
    <row r="200" spans="1:11" s="184" customFormat="1" ht="22.2" customHeight="1" x14ac:dyDescent="0.2">
      <c r="A200" s="184">
        <v>3</v>
      </c>
      <c r="E200" s="433"/>
      <c r="F200" s="747"/>
      <c r="G200" s="747"/>
      <c r="H200" s="748" t="s">
        <v>1475</v>
      </c>
      <c r="I200" s="748" t="s">
        <v>1476</v>
      </c>
      <c r="J200" s="748" t="s">
        <v>1477</v>
      </c>
    </row>
    <row r="201" spans="1:11" ht="14.7" customHeight="1" x14ac:dyDescent="0.25">
      <c r="A201" s="184">
        <v>3</v>
      </c>
      <c r="D201" s="275"/>
      <c r="E201" s="1093" t="s">
        <v>1478</v>
      </c>
      <c r="F201" s="1093"/>
      <c r="G201" s="742"/>
      <c r="H201" s="742" t="s">
        <v>254</v>
      </c>
      <c r="I201" s="742" t="s">
        <v>254</v>
      </c>
      <c r="J201" s="742" t="s">
        <v>254</v>
      </c>
    </row>
    <row r="202" spans="1:11" ht="14.7" customHeight="1" x14ac:dyDescent="0.25">
      <c r="A202" s="184">
        <v>3</v>
      </c>
      <c r="D202" s="275"/>
      <c r="E202" s="496" t="s">
        <v>892</v>
      </c>
      <c r="F202" s="496"/>
      <c r="G202" s="729"/>
      <c r="H202" s="730"/>
      <c r="I202" s="729"/>
      <c r="J202" s="730"/>
    </row>
    <row r="203" spans="1:11" ht="33.6" customHeight="1" x14ac:dyDescent="0.25">
      <c r="A203" s="184">
        <v>3</v>
      </c>
      <c r="B203" s="184"/>
      <c r="D203" s="749"/>
      <c r="E203" s="1095" t="s">
        <v>1479</v>
      </c>
      <c r="F203" s="1095"/>
      <c r="G203" s="429" t="s">
        <v>1480</v>
      </c>
      <c r="H203" s="104">
        <v>0</v>
      </c>
      <c r="I203" s="104">
        <v>0</v>
      </c>
      <c r="J203" s="104">
        <v>0</v>
      </c>
      <c r="K203" s="40">
        <v>0</v>
      </c>
    </row>
    <row r="204" spans="1:11" x14ac:dyDescent="0.25">
      <c r="A204" s="184">
        <v>3</v>
      </c>
      <c r="D204" s="275"/>
      <c r="E204" s="750" t="s">
        <v>1481</v>
      </c>
      <c r="F204" s="750"/>
      <c r="G204" s="750"/>
      <c r="H204" s="95">
        <f>SUM(H202:H203)</f>
        <v>0</v>
      </c>
      <c r="I204" s="95">
        <f>SUM(I202:I203)</f>
        <v>0</v>
      </c>
      <c r="J204" s="744">
        <f>SUM(J202:J203)</f>
        <v>0</v>
      </c>
    </row>
    <row r="205" spans="1:11" ht="12" customHeight="1" x14ac:dyDescent="0.25">
      <c r="A205" s="184">
        <v>3</v>
      </c>
      <c r="D205" s="275"/>
      <c r="E205" s="443"/>
      <c r="F205" s="443"/>
      <c r="G205" s="443"/>
      <c r="H205" s="443"/>
      <c r="I205" s="104"/>
      <c r="J205" s="105"/>
    </row>
    <row r="206" spans="1:11" ht="34.200000000000003" customHeight="1" x14ac:dyDescent="0.25">
      <c r="A206" s="184">
        <v>3</v>
      </c>
      <c r="D206" s="184" t="s">
        <v>1482</v>
      </c>
      <c r="E206" s="1096" t="s">
        <v>1483</v>
      </c>
      <c r="F206" s="1096"/>
      <c r="G206" s="1096"/>
      <c r="H206" s="1096"/>
      <c r="I206" s="1096"/>
      <c r="J206" s="1096"/>
    </row>
    <row r="207" spans="1:11" ht="12" customHeight="1" x14ac:dyDescent="0.25">
      <c r="A207" s="184">
        <v>3</v>
      </c>
      <c r="E207" s="443" t="s">
        <v>1484</v>
      </c>
      <c r="F207" s="443"/>
      <c r="G207" s="443"/>
      <c r="H207" s="443"/>
      <c r="I207" s="104"/>
      <c r="J207" s="105"/>
    </row>
    <row r="208" spans="1:11" ht="12" customHeight="1" x14ac:dyDescent="0.25">
      <c r="A208" s="184"/>
      <c r="E208" s="443"/>
      <c r="F208" s="443"/>
      <c r="G208" s="443"/>
      <c r="H208" s="443"/>
      <c r="I208" s="104"/>
      <c r="J208" s="105"/>
    </row>
    <row r="209" spans="1:10" ht="31.95" customHeight="1" x14ac:dyDescent="0.25">
      <c r="A209" s="184">
        <v>1</v>
      </c>
      <c r="D209" s="183" t="s">
        <v>1485</v>
      </c>
      <c r="E209" s="1096" t="s">
        <v>1486</v>
      </c>
      <c r="F209" s="1096"/>
      <c r="G209" s="1096"/>
      <c r="H209" s="1096"/>
      <c r="I209" s="1096"/>
      <c r="J209" s="1096"/>
    </row>
    <row r="210" spans="1:10" ht="12" customHeight="1" x14ac:dyDescent="0.25">
      <c r="A210" s="184">
        <v>3</v>
      </c>
      <c r="E210" s="248"/>
      <c r="F210" s="248"/>
      <c r="G210" s="248"/>
      <c r="H210" s="248"/>
      <c r="I210" s="248"/>
      <c r="J210" s="248"/>
    </row>
    <row r="211" spans="1:10" ht="12" customHeight="1" x14ac:dyDescent="0.25">
      <c r="A211" s="181">
        <v>1</v>
      </c>
      <c r="B211" s="184" t="s">
        <v>250</v>
      </c>
      <c r="C211" s="184">
        <v>134</v>
      </c>
      <c r="E211" s="306" t="str">
        <f ca="1">INDEX(TBLStructure[Full Note Title],MATCH(C211,TBLStructure[Model Reference],0))</f>
        <v>7.3I: Credit risk</v>
      </c>
      <c r="F211" s="306"/>
      <c r="G211" s="306"/>
      <c r="H211" s="306"/>
      <c r="I211" s="248"/>
      <c r="J211" s="248"/>
    </row>
    <row r="212" spans="1:10" ht="12" customHeight="1" x14ac:dyDescent="0.25">
      <c r="A212" s="181">
        <v>1</v>
      </c>
      <c r="B212" s="184"/>
      <c r="C212" s="184"/>
      <c r="E212" s="306"/>
      <c r="F212" s="306"/>
      <c r="G212" s="306"/>
      <c r="H212" s="306"/>
      <c r="I212" s="248"/>
      <c r="J212" s="248"/>
    </row>
    <row r="213" spans="1:10" ht="12" customHeight="1" x14ac:dyDescent="0.25">
      <c r="A213" s="181">
        <v>1</v>
      </c>
      <c r="B213" s="184"/>
      <c r="C213" s="184"/>
      <c r="E213" s="1033" t="s">
        <v>1487</v>
      </c>
      <c r="F213" s="1033"/>
      <c r="G213" s="1033"/>
      <c r="H213" s="1033"/>
      <c r="I213" s="1033"/>
      <c r="J213" s="1033"/>
    </row>
    <row r="214" spans="1:10" ht="12" customHeight="1" x14ac:dyDescent="0.25">
      <c r="A214" s="181">
        <v>1</v>
      </c>
      <c r="B214" s="184"/>
      <c r="C214" s="184"/>
      <c r="E214" s="1033" t="s">
        <v>1488</v>
      </c>
      <c r="F214" s="1033"/>
      <c r="G214" s="1033"/>
      <c r="H214" s="1033"/>
      <c r="I214" s="1033"/>
      <c r="J214" s="1033"/>
    </row>
    <row r="215" spans="1:10" ht="12" customHeight="1" x14ac:dyDescent="0.25">
      <c r="A215" s="181">
        <v>1</v>
      </c>
      <c r="B215" s="184"/>
      <c r="C215" s="184"/>
      <c r="E215" s="306"/>
      <c r="F215" s="306"/>
      <c r="G215" s="306"/>
      <c r="H215" s="306"/>
      <c r="I215" s="248"/>
      <c r="J215" s="248"/>
    </row>
    <row r="216" spans="1:10" ht="12" customHeight="1" x14ac:dyDescent="0.25">
      <c r="A216" s="181">
        <v>1</v>
      </c>
      <c r="B216" s="184"/>
      <c r="C216" s="184"/>
      <c r="D216" s="184" t="s">
        <v>1489</v>
      </c>
      <c r="E216" s="1094" t="s">
        <v>1558</v>
      </c>
      <c r="F216" s="1094"/>
      <c r="G216" s="1094"/>
      <c r="H216" s="1094"/>
      <c r="I216" s="1094"/>
      <c r="J216" s="1094"/>
    </row>
    <row r="217" spans="1:10" s="184" customFormat="1" x14ac:dyDescent="0.25">
      <c r="A217" s="181">
        <v>1</v>
      </c>
      <c r="E217" s="490"/>
      <c r="F217" s="490"/>
      <c r="G217" s="490"/>
      <c r="H217" s="490"/>
      <c r="I217" s="249" t="str">
        <f>Contents!F3</f>
        <v>20X2</v>
      </c>
      <c r="J217" s="250" t="str">
        <f>Contents!F4</f>
        <v>20X1</v>
      </c>
    </row>
    <row r="218" spans="1:10" s="184" customFormat="1" ht="13.8" thickBot="1" x14ac:dyDescent="0.3">
      <c r="A218" s="181">
        <v>1</v>
      </c>
      <c r="E218" s="251"/>
      <c r="F218" s="251"/>
      <c r="G218" s="251"/>
      <c r="H218" s="251"/>
      <c r="I218" s="252" t="s">
        <v>309</v>
      </c>
      <c r="J218" s="253" t="s">
        <v>309</v>
      </c>
    </row>
    <row r="219" spans="1:10" ht="12" customHeight="1" x14ac:dyDescent="0.25">
      <c r="A219" s="181">
        <v>1</v>
      </c>
      <c r="E219" s="1065" t="s">
        <v>1491</v>
      </c>
      <c r="F219" s="1065"/>
      <c r="G219" s="1065"/>
      <c r="H219" s="1065"/>
      <c r="I219" s="1065"/>
      <c r="J219" s="92"/>
    </row>
    <row r="220" spans="1:10" ht="12" customHeight="1" x14ac:dyDescent="0.25">
      <c r="A220" s="181">
        <v>1</v>
      </c>
      <c r="E220" s="259" t="s">
        <v>892</v>
      </c>
      <c r="F220" s="259"/>
      <c r="G220" s="259"/>
      <c r="H220" s="259"/>
      <c r="I220" s="91">
        <v>0</v>
      </c>
      <c r="J220" s="92">
        <v>0</v>
      </c>
    </row>
    <row r="221" spans="1:10" ht="24" customHeight="1" x14ac:dyDescent="0.25">
      <c r="A221" s="181">
        <v>1</v>
      </c>
      <c r="E221" s="1090" t="s">
        <v>1492</v>
      </c>
      <c r="F221" s="1090"/>
      <c r="G221" s="1090"/>
      <c r="H221" s="258"/>
      <c r="I221" s="95">
        <f>SUM(I219:I220)</f>
        <v>0</v>
      </c>
      <c r="J221" s="96">
        <f>SUM(J219:J220)</f>
        <v>0</v>
      </c>
    </row>
    <row r="222" spans="1:10" ht="12" customHeight="1" x14ac:dyDescent="0.25">
      <c r="A222" s="181">
        <v>1</v>
      </c>
      <c r="B222" s="184"/>
      <c r="C222" s="184"/>
      <c r="E222" s="306"/>
      <c r="F222" s="306"/>
      <c r="G222" s="306"/>
      <c r="H222" s="306"/>
      <c r="I222" s="248"/>
      <c r="J222" s="248"/>
    </row>
    <row r="223" spans="1:10" ht="12" customHeight="1" x14ac:dyDescent="0.25">
      <c r="A223" s="181">
        <v>1</v>
      </c>
      <c r="E223" s="1065" t="s">
        <v>1559</v>
      </c>
      <c r="F223" s="1065"/>
      <c r="G223" s="1065"/>
      <c r="H223" s="1065"/>
      <c r="I223" s="1065"/>
      <c r="J223" s="92"/>
    </row>
    <row r="224" spans="1:10" ht="12" customHeight="1" x14ac:dyDescent="0.25">
      <c r="A224" s="181">
        <v>1</v>
      </c>
      <c r="E224" s="259" t="s">
        <v>892</v>
      </c>
      <c r="F224" s="259"/>
      <c r="G224" s="259"/>
      <c r="H224" s="259"/>
      <c r="I224" s="91">
        <v>0</v>
      </c>
      <c r="J224" s="92">
        <v>0</v>
      </c>
    </row>
    <row r="225" spans="1:10" ht="24.6" customHeight="1" x14ac:dyDescent="0.25">
      <c r="A225" s="181">
        <v>1</v>
      </c>
      <c r="E225" s="1090" t="s">
        <v>1560</v>
      </c>
      <c r="F225" s="1090"/>
      <c r="G225" s="1090"/>
      <c r="H225" s="258"/>
      <c r="I225" s="95">
        <f>SUM(I223:I224)</f>
        <v>0</v>
      </c>
      <c r="J225" s="96">
        <f>SUM(J223:J224)</f>
        <v>0</v>
      </c>
    </row>
    <row r="226" spans="1:10" x14ac:dyDescent="0.25">
      <c r="A226" s="181">
        <v>1</v>
      </c>
      <c r="E226" s="1017"/>
      <c r="F226" s="1017"/>
      <c r="G226" s="1017"/>
      <c r="H226" s="1017"/>
      <c r="I226" s="1017"/>
      <c r="J226" s="1017"/>
    </row>
    <row r="227" spans="1:10" ht="22.95" customHeight="1" x14ac:dyDescent="0.25">
      <c r="A227" s="181">
        <v>1</v>
      </c>
      <c r="D227" s="184" t="s">
        <v>1493</v>
      </c>
      <c r="E227" s="993" t="s">
        <v>1494</v>
      </c>
      <c r="F227" s="993"/>
      <c r="G227" s="993"/>
      <c r="H227" s="993"/>
      <c r="I227" s="993"/>
      <c r="J227" s="993"/>
    </row>
    <row r="228" spans="1:10" ht="106.95" customHeight="1" x14ac:dyDescent="0.25">
      <c r="A228" s="181">
        <v>1</v>
      </c>
      <c r="D228" s="180" t="s">
        <v>1495</v>
      </c>
      <c r="E228" s="993" t="s">
        <v>1496</v>
      </c>
      <c r="F228" s="993"/>
      <c r="G228" s="993"/>
      <c r="H228" s="993"/>
      <c r="I228" s="993"/>
      <c r="J228" s="993"/>
    </row>
    <row r="229" spans="1:10" x14ac:dyDescent="0.25">
      <c r="A229" s="181">
        <v>1</v>
      </c>
      <c r="E229" s="309"/>
      <c r="F229" s="309"/>
      <c r="G229" s="309"/>
      <c r="H229" s="309"/>
      <c r="I229" s="309"/>
      <c r="J229" s="309"/>
    </row>
    <row r="230" spans="1:10" x14ac:dyDescent="0.25">
      <c r="E230" s="248"/>
      <c r="F230" s="248"/>
      <c r="G230" s="248"/>
      <c r="H230" s="248"/>
      <c r="I230" s="248"/>
      <c r="J230" s="248"/>
    </row>
    <row r="242" spans="5:10" ht="27.75" customHeight="1" x14ac:dyDescent="0.25">
      <c r="E242" s="181"/>
      <c r="F242" s="181"/>
      <c r="G242" s="181"/>
      <c r="H242" s="181"/>
      <c r="I242" s="181"/>
      <c r="J242" s="181"/>
    </row>
    <row r="250" spans="5:10" ht="25.5" customHeight="1" x14ac:dyDescent="0.25">
      <c r="E250" s="181"/>
      <c r="F250" s="181"/>
      <c r="G250" s="181"/>
      <c r="H250" s="181"/>
      <c r="I250" s="181"/>
      <c r="J250" s="181"/>
    </row>
    <row r="257" spans="5:10" ht="13.2" customHeight="1" x14ac:dyDescent="0.25">
      <c r="E257" s="181"/>
      <c r="F257" s="181"/>
      <c r="G257" s="181"/>
      <c r="H257" s="181"/>
      <c r="I257" s="181"/>
      <c r="J257" s="181"/>
    </row>
    <row r="265" spans="5:10" ht="13.2" customHeight="1" x14ac:dyDescent="0.25">
      <c r="E265" s="181"/>
      <c r="F265" s="181"/>
      <c r="G265" s="181"/>
      <c r="H265" s="181"/>
      <c r="I265" s="181"/>
      <c r="J265" s="181"/>
    </row>
    <row r="274" spans="5:10" ht="13.2" customHeight="1" x14ac:dyDescent="0.25">
      <c r="E274" s="181"/>
      <c r="F274" s="181"/>
      <c r="G274" s="181"/>
      <c r="H274" s="181"/>
      <c r="I274" s="181"/>
      <c r="J274" s="181"/>
    </row>
    <row r="283" spans="5:10" ht="13.2" customHeight="1" x14ac:dyDescent="0.25">
      <c r="E283" s="181"/>
      <c r="F283" s="181"/>
      <c r="G283" s="181"/>
      <c r="H283" s="181"/>
      <c r="I283" s="181"/>
      <c r="J283" s="181"/>
    </row>
    <row r="290" spans="5:10" ht="13.2" customHeight="1" x14ac:dyDescent="0.25">
      <c r="E290" s="181"/>
      <c r="F290" s="181"/>
      <c r="G290" s="181"/>
      <c r="H290" s="181"/>
      <c r="I290" s="181"/>
      <c r="J290" s="181"/>
    </row>
    <row r="298" spans="5:10" ht="110.25" customHeight="1" x14ac:dyDescent="0.25">
      <c r="E298" s="181"/>
      <c r="F298" s="181"/>
      <c r="G298" s="181"/>
      <c r="H298" s="181"/>
      <c r="I298" s="181"/>
      <c r="J298" s="181"/>
    </row>
    <row r="300" spans="5:10" ht="13.2" customHeight="1" x14ac:dyDescent="0.25">
      <c r="E300" s="181"/>
      <c r="F300" s="181"/>
      <c r="G300" s="181"/>
      <c r="H300" s="181"/>
      <c r="I300" s="181"/>
      <c r="J300" s="181"/>
    </row>
    <row r="302" spans="5:10" ht="13.2" customHeight="1" x14ac:dyDescent="0.25">
      <c r="E302" s="181"/>
      <c r="F302" s="181"/>
      <c r="G302" s="181"/>
      <c r="H302" s="181"/>
      <c r="I302" s="181"/>
      <c r="J302" s="181"/>
    </row>
    <row r="305" spans="5:10" ht="13.2" customHeight="1" x14ac:dyDescent="0.25">
      <c r="E305" s="181"/>
      <c r="F305" s="181"/>
      <c r="G305" s="181"/>
      <c r="H305" s="181"/>
      <c r="I305" s="181"/>
      <c r="J305" s="181"/>
    </row>
    <row r="306" spans="5:10" ht="23.7" customHeight="1" x14ac:dyDescent="0.25">
      <c r="E306" s="181"/>
      <c r="F306" s="181"/>
      <c r="G306" s="181"/>
      <c r="H306" s="181"/>
      <c r="I306" s="181"/>
      <c r="J306" s="181"/>
    </row>
    <row r="307" spans="5:10" ht="13.2" customHeight="1" x14ac:dyDescent="0.25">
      <c r="E307" s="181"/>
      <c r="F307" s="181"/>
      <c r="G307" s="181"/>
      <c r="H307" s="181"/>
      <c r="I307" s="181"/>
      <c r="J307" s="181"/>
    </row>
    <row r="312" spans="5:10" ht="23.25" customHeight="1" x14ac:dyDescent="0.25">
      <c r="E312" s="181"/>
      <c r="F312" s="181"/>
      <c r="G312" s="181"/>
      <c r="H312" s="181"/>
      <c r="I312" s="181"/>
      <c r="J312" s="181"/>
    </row>
    <row r="315" spans="5:10" ht="40.5" customHeight="1" x14ac:dyDescent="0.25">
      <c r="E315" s="181"/>
      <c r="F315" s="181"/>
      <c r="G315" s="181"/>
      <c r="H315" s="181"/>
      <c r="I315" s="181"/>
      <c r="J315" s="181"/>
    </row>
    <row r="316" spans="5:10" ht="13.2" customHeight="1" x14ac:dyDescent="0.25">
      <c r="E316" s="181"/>
      <c r="F316" s="181"/>
      <c r="G316" s="181"/>
      <c r="H316" s="181"/>
      <c r="I316" s="181"/>
      <c r="J316" s="181"/>
    </row>
    <row r="327" spans="5:10" ht="12.75" customHeight="1" x14ac:dyDescent="0.25">
      <c r="E327" s="181"/>
      <c r="F327" s="181"/>
      <c r="G327" s="181"/>
      <c r="H327" s="181"/>
      <c r="I327" s="181"/>
      <c r="J327" s="181"/>
    </row>
    <row r="334" spans="5:10" ht="13.2" customHeight="1" x14ac:dyDescent="0.25">
      <c r="E334" s="181"/>
      <c r="F334" s="181"/>
      <c r="G334" s="181"/>
      <c r="H334" s="181"/>
      <c r="I334" s="181"/>
      <c r="J334" s="181"/>
    </row>
    <row r="335" spans="5:10" ht="12.75" customHeight="1" x14ac:dyDescent="0.25"/>
    <row r="342" ht="25.5" customHeight="1" x14ac:dyDescent="0.25"/>
    <row r="348" ht="63.75" customHeight="1" x14ac:dyDescent="0.25"/>
    <row r="350" ht="12.75" customHeight="1" x14ac:dyDescent="0.25"/>
    <row r="351" ht="12.75" customHeight="1" x14ac:dyDescent="0.25"/>
    <row r="352" ht="13.2" customHeight="1" x14ac:dyDescent="0.25"/>
    <row r="359" ht="12.75" customHeight="1" x14ac:dyDescent="0.25"/>
    <row r="360" ht="12.75" customHeight="1" x14ac:dyDescent="0.25"/>
    <row r="361" ht="13.2" customHeight="1" x14ac:dyDescent="0.25"/>
    <row r="368" ht="12.75" customHeight="1" x14ac:dyDescent="0.25"/>
    <row r="369" spans="5:10" ht="12.75" customHeight="1" x14ac:dyDescent="0.25"/>
    <row r="370" spans="5:10" ht="13.2" customHeight="1" x14ac:dyDescent="0.25"/>
    <row r="375" spans="5:10" ht="12.75" customHeight="1" x14ac:dyDescent="0.25"/>
    <row r="376" spans="5:10" ht="12.75" customHeight="1" x14ac:dyDescent="0.25"/>
    <row r="377" spans="5:10" ht="13.2" customHeight="1" x14ac:dyDescent="0.25"/>
    <row r="383" spans="5:10" ht="3.75" customHeight="1" x14ac:dyDescent="0.25">
      <c r="E383" s="181"/>
      <c r="F383" s="181"/>
      <c r="G383" s="181"/>
      <c r="H383" s="181"/>
      <c r="I383" s="181"/>
      <c r="J383" s="181"/>
    </row>
    <row r="385" spans="5:10" ht="43.5" customHeight="1" x14ac:dyDescent="0.25">
      <c r="E385" s="181"/>
      <c r="F385" s="181"/>
      <c r="G385" s="181"/>
      <c r="H385" s="181"/>
      <c r="I385" s="181"/>
      <c r="J385" s="181"/>
    </row>
    <row r="386" spans="5:10" ht="23.25" customHeight="1" x14ac:dyDescent="0.25">
      <c r="E386" s="181"/>
      <c r="F386" s="181"/>
      <c r="G386" s="181"/>
      <c r="H386" s="181"/>
      <c r="I386" s="181"/>
      <c r="J386" s="181"/>
    </row>
    <row r="387" spans="5:10" ht="47.25" customHeight="1" x14ac:dyDescent="0.25">
      <c r="E387" s="181"/>
      <c r="F387" s="181"/>
      <c r="G387" s="181"/>
      <c r="H387" s="181"/>
      <c r="I387" s="181"/>
      <c r="J387" s="181"/>
    </row>
    <row r="390" spans="5:10" ht="37.5" customHeight="1" x14ac:dyDescent="0.25">
      <c r="E390" s="181"/>
      <c r="F390" s="181"/>
      <c r="G390" s="181"/>
      <c r="H390" s="181"/>
      <c r="I390" s="181"/>
      <c r="J390" s="181"/>
    </row>
    <row r="391" spans="5:10" ht="30.75" customHeight="1" x14ac:dyDescent="0.25">
      <c r="E391" s="181"/>
      <c r="F391" s="181"/>
      <c r="G391" s="181"/>
      <c r="H391" s="181"/>
      <c r="I391" s="181"/>
      <c r="J391" s="181"/>
    </row>
    <row r="392" spans="5:10" ht="52.5" customHeight="1" x14ac:dyDescent="0.25">
      <c r="E392" s="181"/>
      <c r="F392" s="181"/>
      <c r="G392" s="181"/>
      <c r="H392" s="181"/>
      <c r="I392" s="181"/>
      <c r="J392" s="181"/>
    </row>
    <row r="393" spans="5:10" ht="12.75" customHeight="1" x14ac:dyDescent="0.25">
      <c r="E393" s="181"/>
      <c r="F393" s="181"/>
      <c r="G393" s="181"/>
      <c r="H393" s="181"/>
      <c r="I393" s="181"/>
      <c r="J393" s="181"/>
    </row>
    <row r="394" spans="5:10" ht="3.75" customHeight="1" x14ac:dyDescent="0.25">
      <c r="E394" s="181"/>
      <c r="F394" s="181"/>
      <c r="G394" s="181"/>
      <c r="H394" s="181"/>
      <c r="I394" s="181"/>
      <c r="J394" s="181"/>
    </row>
    <row r="395" spans="5:10" ht="25.5" customHeight="1" x14ac:dyDescent="0.25">
      <c r="E395" s="181"/>
      <c r="F395" s="181"/>
      <c r="G395" s="181"/>
      <c r="H395" s="181"/>
      <c r="I395" s="181"/>
      <c r="J395" s="181"/>
    </row>
    <row r="396" spans="5:10" ht="17.25" customHeight="1" x14ac:dyDescent="0.25">
      <c r="E396" s="181"/>
      <c r="F396" s="181"/>
      <c r="G396" s="181"/>
      <c r="H396" s="181"/>
      <c r="I396" s="181"/>
      <c r="J396" s="181"/>
    </row>
    <row r="398" spans="5:10" ht="13.2" customHeight="1" x14ac:dyDescent="0.25">
      <c r="E398" s="181"/>
      <c r="F398" s="181"/>
      <c r="G398" s="181"/>
      <c r="H398" s="181"/>
      <c r="I398" s="181"/>
      <c r="J398" s="181"/>
    </row>
    <row r="409" spans="5:10" ht="12.75" customHeight="1" x14ac:dyDescent="0.25">
      <c r="E409" s="181"/>
      <c r="F409" s="181"/>
      <c r="G409" s="181"/>
      <c r="H409" s="181"/>
      <c r="I409" s="181"/>
      <c r="J409" s="181"/>
    </row>
    <row r="419" spans="5:10" ht="12.75" customHeight="1" x14ac:dyDescent="0.25">
      <c r="E419" s="181"/>
      <c r="F419" s="181"/>
      <c r="G419" s="181"/>
      <c r="H419" s="181"/>
      <c r="I419" s="181"/>
      <c r="J419" s="181"/>
    </row>
  </sheetData>
  <mergeCells count="56">
    <mergeCell ref="B1:C1"/>
    <mergeCell ref="E100:J100"/>
    <mergeCell ref="E127:J127"/>
    <mergeCell ref="E34:G34"/>
    <mergeCell ref="E39:H39"/>
    <mergeCell ref="E45:H45"/>
    <mergeCell ref="E41:H41"/>
    <mergeCell ref="E64:H64"/>
    <mergeCell ref="E66:H66"/>
    <mergeCell ref="E75:H75"/>
    <mergeCell ref="E12:G12"/>
    <mergeCell ref="E109:H109"/>
    <mergeCell ref="E42:H42"/>
    <mergeCell ref="E46:H46"/>
    <mergeCell ref="E89:H89"/>
    <mergeCell ref="E84:H84"/>
    <mergeCell ref="E201:F201"/>
    <mergeCell ref="E226:J226"/>
    <mergeCell ref="E227:J227"/>
    <mergeCell ref="E228:J228"/>
    <mergeCell ref="E189:J189"/>
    <mergeCell ref="E213:J213"/>
    <mergeCell ref="E214:J214"/>
    <mergeCell ref="E216:J216"/>
    <mergeCell ref="E219:I219"/>
    <mergeCell ref="E223:I223"/>
    <mergeCell ref="E221:G221"/>
    <mergeCell ref="E225:G225"/>
    <mergeCell ref="E203:F203"/>
    <mergeCell ref="E206:J206"/>
    <mergeCell ref="E209:J209"/>
    <mergeCell ref="E173:J173"/>
    <mergeCell ref="E180:J180"/>
    <mergeCell ref="E187:G187"/>
    <mergeCell ref="E22:G22"/>
    <mergeCell ref="E24:G24"/>
    <mergeCell ref="E26:G26"/>
    <mergeCell ref="E82:H82"/>
    <mergeCell ref="E123:H123"/>
    <mergeCell ref="E48:H48"/>
    <mergeCell ref="E51:H51"/>
    <mergeCell ref="E182:J182"/>
    <mergeCell ref="E154:J154"/>
    <mergeCell ref="E155:J155"/>
    <mergeCell ref="E163:J163"/>
    <mergeCell ref="E14:H14"/>
    <mergeCell ref="E16:H16"/>
    <mergeCell ref="E18:H18"/>
    <mergeCell ref="E96:H96"/>
    <mergeCell ref="E119:H119"/>
    <mergeCell ref="E91:H91"/>
    <mergeCell ref="E111:H111"/>
    <mergeCell ref="E116:H116"/>
    <mergeCell ref="E112:H112"/>
    <mergeCell ref="E117:H117"/>
    <mergeCell ref="E20:G20"/>
  </mergeCells>
  <printOptions horizontalCentered="1"/>
  <pageMargins left="0.23622047244094491" right="0.23622047244094491" top="0.74803149606299213" bottom="0.74803149606299213" header="0.31496062992125984" footer="0.31496062992125984"/>
  <pageSetup paperSize="9" scale="96" fitToWidth="0" fitToHeight="0" orientation="portrait" r:id="rId1"/>
  <rowBreaks count="4" manualBreakCount="4">
    <brk id="55" min="4" max="9" man="1"/>
    <brk id="101" min="4" max="9" man="1"/>
    <brk id="153" min="4" max="9" man="1"/>
    <brk id="198" min="4" max="9" man="1"/>
  </rowBreaks>
  <customProperties>
    <customPr name="_pios_id" r:id="rId2"/>
  </customProperties>
  <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E834-AB0F-4E03-A1D4-90D32015D6B2}">
  <sheetPr codeName="Sheet29">
    <tabColor theme="0" tint="-0.499984740745262"/>
    <pageSetUpPr fitToPage="1"/>
  </sheetPr>
  <dimension ref="A1:K255"/>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9.33203125" style="181" hidden="1" customWidth="1"/>
    <col min="3" max="3" width="5.5546875" style="181" hidden="1" customWidth="1"/>
    <col min="4" max="4" width="11.6640625" style="183" customWidth="1"/>
    <col min="5" max="5" width="58.5546875" style="184" customWidth="1"/>
    <col min="6" max="7" width="12.6640625" style="184" customWidth="1"/>
    <col min="8" max="8" width="10.33203125" style="184" customWidth="1"/>
    <col min="9" max="9" width="10.6640625" style="184" customWidth="1"/>
    <col min="10" max="10" width="12.6640625" style="184" customWidth="1"/>
    <col min="11" max="11" width="12.44140625" style="184" customWidth="1"/>
    <col min="12" max="9661" width="9.109375" style="181"/>
    <col min="9662" max="9662" width="9.33203125" style="181" customWidth="1"/>
    <col min="9663" max="16384" width="9.109375" style="181"/>
  </cols>
  <sheetData>
    <row r="1" spans="1:11" x14ac:dyDescent="0.25">
      <c r="A1" s="184" t="s">
        <v>0</v>
      </c>
      <c r="B1" s="977" t="s">
        <v>249</v>
      </c>
      <c r="C1" s="977"/>
    </row>
    <row r="2" spans="1:11" x14ac:dyDescent="0.25">
      <c r="A2" s="181">
        <v>1</v>
      </c>
      <c r="B2" s="181" t="s">
        <v>560</v>
      </c>
      <c r="C2" s="181">
        <v>135</v>
      </c>
      <c r="E2" s="190" t="str">
        <f ca="1">INDEX(TBLStructure[Number],MATCH(C2,TBLStructure[Model Reference],0))&amp;"."&amp;INDEX(TBLStructure[Sub Number],MATCH(C2,TBLStructure[Model Reference],0))&amp;" "&amp;INDEX(TBLStructure[Sub-category],MATCH(C2,TBLStructure[Model Reference],0))</f>
        <v>7.3 Administered - Financial Instruments</v>
      </c>
      <c r="F2" s="190"/>
      <c r="G2" s="190"/>
      <c r="H2" s="190"/>
      <c r="I2" s="190"/>
      <c r="J2" s="190"/>
      <c r="K2" s="190"/>
    </row>
    <row r="3" spans="1:11" s="184" customFormat="1" ht="12" customHeight="1" x14ac:dyDescent="0.2">
      <c r="A3" s="184">
        <v>1</v>
      </c>
      <c r="D3" s="183"/>
      <c r="E3" s="248"/>
      <c r="F3" s="248"/>
      <c r="G3" s="248"/>
      <c r="H3" s="248"/>
      <c r="I3" s="248"/>
      <c r="J3" s="254"/>
      <c r="K3" s="255"/>
    </row>
    <row r="4" spans="1:11" s="184" customFormat="1" ht="12" customHeight="1" x14ac:dyDescent="0.2">
      <c r="A4" s="184">
        <v>1</v>
      </c>
      <c r="B4" s="184" t="s">
        <v>250</v>
      </c>
      <c r="C4" s="184">
        <v>135</v>
      </c>
      <c r="D4" s="183"/>
      <c r="E4" s="306" t="str">
        <f ca="1">INDEX(TBLStructure[Full Note Title],MATCH(C4,TBLStructure[Model Reference],0))</f>
        <v>7.3J: Liquidity risk</v>
      </c>
      <c r="F4" s="306"/>
      <c r="G4" s="306"/>
      <c r="H4" s="306"/>
      <c r="I4" s="306"/>
      <c r="J4" s="248"/>
      <c r="K4" s="248"/>
    </row>
    <row r="5" spans="1:11" s="184" customFormat="1" ht="12" customHeight="1" x14ac:dyDescent="0.2">
      <c r="A5" s="184">
        <v>1</v>
      </c>
      <c r="D5" s="183" t="s">
        <v>1498</v>
      </c>
      <c r="E5" s="1033" t="s">
        <v>1499</v>
      </c>
      <c r="F5" s="1033"/>
      <c r="G5" s="1033"/>
      <c r="H5" s="1033"/>
      <c r="I5" s="1033"/>
      <c r="J5" s="1033"/>
      <c r="K5" s="1033"/>
    </row>
    <row r="6" spans="1:11" s="184" customFormat="1" ht="12" customHeight="1" x14ac:dyDescent="0.2">
      <c r="A6" s="184">
        <v>1</v>
      </c>
      <c r="D6" s="183"/>
      <c r="E6" s="287"/>
      <c r="F6" s="287"/>
      <c r="G6" s="287"/>
      <c r="H6" s="287"/>
      <c r="I6" s="287"/>
      <c r="J6" s="248"/>
      <c r="K6" s="248"/>
    </row>
    <row r="7" spans="1:11" s="184" customFormat="1" ht="12" customHeight="1" x14ac:dyDescent="0.2">
      <c r="A7" s="184">
        <v>1</v>
      </c>
      <c r="D7" s="183" t="s">
        <v>1500</v>
      </c>
      <c r="E7" s="1094" t="s">
        <v>1501</v>
      </c>
      <c r="F7" s="1094"/>
      <c r="G7" s="1094"/>
      <c r="H7" s="1094"/>
      <c r="I7" s="1094"/>
      <c r="J7" s="1094"/>
      <c r="K7" s="1094"/>
    </row>
    <row r="8" spans="1:11" s="184" customFormat="1" ht="25.95" customHeight="1" x14ac:dyDescent="0.2">
      <c r="A8" s="184">
        <v>1</v>
      </c>
      <c r="D8" s="183"/>
      <c r="E8" s="751"/>
      <c r="F8" s="499" t="s">
        <v>1502</v>
      </c>
      <c r="G8" s="499" t="s">
        <v>684</v>
      </c>
      <c r="H8" s="499" t="s">
        <v>1503</v>
      </c>
      <c r="I8" s="499" t="s">
        <v>1504</v>
      </c>
      <c r="J8" s="499" t="s">
        <v>689</v>
      </c>
      <c r="K8" s="499" t="s">
        <v>837</v>
      </c>
    </row>
    <row r="9" spans="1:11" s="184" customFormat="1" ht="12" customHeight="1" x14ac:dyDescent="0.2">
      <c r="A9" s="184">
        <v>1</v>
      </c>
      <c r="D9" s="183"/>
      <c r="E9" s="752"/>
      <c r="F9" s="500" t="s">
        <v>309</v>
      </c>
      <c r="G9" s="500" t="s">
        <v>309</v>
      </c>
      <c r="H9" s="500" t="s">
        <v>309</v>
      </c>
      <c r="I9" s="500" t="s">
        <v>309</v>
      </c>
      <c r="J9" s="500" t="s">
        <v>309</v>
      </c>
      <c r="K9" s="500" t="s">
        <v>309</v>
      </c>
    </row>
    <row r="10" spans="1:11" s="184" customFormat="1" ht="12" customHeight="1" x14ac:dyDescent="0.2">
      <c r="A10" s="184">
        <v>1</v>
      </c>
      <c r="D10" s="183"/>
      <c r="E10" s="753" t="s">
        <v>892</v>
      </c>
      <c r="F10" s="529">
        <v>0</v>
      </c>
      <c r="G10" s="529">
        <v>0</v>
      </c>
      <c r="H10" s="529">
        <v>0</v>
      </c>
      <c r="I10" s="529">
        <v>0</v>
      </c>
      <c r="J10" s="529">
        <v>0</v>
      </c>
      <c r="K10" s="529">
        <f>SUM(F10:J10)</f>
        <v>0</v>
      </c>
    </row>
    <row r="11" spans="1:11" s="184" customFormat="1" ht="12" customHeight="1" x14ac:dyDescent="0.2">
      <c r="A11" s="184">
        <v>1</v>
      </c>
      <c r="D11" s="183"/>
      <c r="E11" s="754" t="s">
        <v>837</v>
      </c>
      <c r="F11" s="102">
        <f>SUM(F10)</f>
        <v>0</v>
      </c>
      <c r="G11" s="102">
        <f>SUM(G10)</f>
        <v>0</v>
      </c>
      <c r="H11" s="102">
        <f>SUM(H10)</f>
        <v>0</v>
      </c>
      <c r="I11" s="102">
        <f>SUM(I10)</f>
        <v>0</v>
      </c>
      <c r="J11" s="102">
        <f>SUM(J10)</f>
        <v>0</v>
      </c>
      <c r="K11" s="102">
        <f>SUM(F11:J11)</f>
        <v>0</v>
      </c>
    </row>
    <row r="12" spans="1:11" s="184" customFormat="1" ht="12" customHeight="1" x14ac:dyDescent="0.2">
      <c r="A12" s="184">
        <v>1</v>
      </c>
      <c r="D12" s="183"/>
      <c r="E12" s="431"/>
      <c r="F12" s="431"/>
      <c r="G12" s="431"/>
      <c r="H12" s="431"/>
      <c r="I12" s="431"/>
      <c r="J12" s="456"/>
      <c r="K12" s="456"/>
    </row>
    <row r="13" spans="1:11" s="184" customFormat="1" ht="12" customHeight="1" x14ac:dyDescent="0.2">
      <c r="A13" s="184">
        <v>1</v>
      </c>
      <c r="D13" s="183"/>
      <c r="E13" s="1034" t="s">
        <v>1505</v>
      </c>
      <c r="F13" s="1034"/>
      <c r="G13" s="1034"/>
      <c r="H13" s="1034"/>
      <c r="I13" s="1034"/>
      <c r="J13" s="1034"/>
      <c r="K13" s="1034"/>
    </row>
    <row r="14" spans="1:11" s="184" customFormat="1" ht="25.95" customHeight="1" x14ac:dyDescent="0.2">
      <c r="A14" s="184">
        <v>1</v>
      </c>
      <c r="D14" s="183"/>
      <c r="E14" s="755"/>
      <c r="F14" s="756" t="s">
        <v>1502</v>
      </c>
      <c r="G14" s="756" t="s">
        <v>684</v>
      </c>
      <c r="H14" s="756" t="s">
        <v>1503</v>
      </c>
      <c r="I14" s="756" t="s">
        <v>1504</v>
      </c>
      <c r="J14" s="756" t="s">
        <v>689</v>
      </c>
      <c r="K14" s="756" t="s">
        <v>837</v>
      </c>
    </row>
    <row r="15" spans="1:11" s="184" customFormat="1" ht="12" customHeight="1" x14ac:dyDescent="0.2">
      <c r="A15" s="184">
        <v>1</v>
      </c>
      <c r="D15" s="183"/>
      <c r="E15" s="757"/>
      <c r="F15" s="758" t="s">
        <v>309</v>
      </c>
      <c r="G15" s="758" t="s">
        <v>309</v>
      </c>
      <c r="H15" s="758" t="s">
        <v>309</v>
      </c>
      <c r="I15" s="758" t="s">
        <v>309</v>
      </c>
      <c r="J15" s="758" t="s">
        <v>309</v>
      </c>
      <c r="K15" s="758" t="s">
        <v>309</v>
      </c>
    </row>
    <row r="16" spans="1:11" s="184" customFormat="1" ht="12" customHeight="1" x14ac:dyDescent="0.2">
      <c r="A16" s="184">
        <v>1</v>
      </c>
      <c r="D16" s="183"/>
      <c r="E16" s="753" t="s">
        <v>892</v>
      </c>
      <c r="F16" s="759">
        <v>0</v>
      </c>
      <c r="G16" s="759">
        <v>0</v>
      </c>
      <c r="H16" s="759">
        <v>0</v>
      </c>
      <c r="I16" s="759">
        <v>0</v>
      </c>
      <c r="J16" s="759">
        <v>0</v>
      </c>
      <c r="K16" s="759">
        <f>SUM(F16:J16)</f>
        <v>0</v>
      </c>
    </row>
    <row r="17" spans="1:11" s="184" customFormat="1" ht="12" customHeight="1" x14ac:dyDescent="0.2">
      <c r="A17" s="184">
        <v>1</v>
      </c>
      <c r="D17" s="183"/>
      <c r="E17" s="760" t="s">
        <v>837</v>
      </c>
      <c r="F17" s="761">
        <f>SUM(F16)</f>
        <v>0</v>
      </c>
      <c r="G17" s="761">
        <f>SUM(G16)</f>
        <v>0</v>
      </c>
      <c r="H17" s="761">
        <f>SUM(H16)</f>
        <v>0</v>
      </c>
      <c r="I17" s="761">
        <f>SUM(I16)</f>
        <v>0</v>
      </c>
      <c r="J17" s="761">
        <f>SUM(J16)</f>
        <v>0</v>
      </c>
      <c r="K17" s="761">
        <f>SUM(F17:J17)</f>
        <v>0</v>
      </c>
    </row>
    <row r="18" spans="1:11" s="184" customFormat="1" ht="12" customHeight="1" x14ac:dyDescent="0.2">
      <c r="A18" s="184">
        <v>1</v>
      </c>
      <c r="D18" s="183"/>
      <c r="E18" s="431"/>
      <c r="F18" s="431"/>
      <c r="G18" s="431"/>
      <c r="H18" s="431"/>
      <c r="I18" s="431"/>
      <c r="J18" s="456"/>
      <c r="K18" s="456"/>
    </row>
    <row r="19" spans="1:11" s="184" customFormat="1" ht="12" customHeight="1" x14ac:dyDescent="0.2">
      <c r="A19" s="184">
        <v>1</v>
      </c>
      <c r="D19" s="183" t="s">
        <v>1506</v>
      </c>
      <c r="E19" s="1101" t="s">
        <v>1507</v>
      </c>
      <c r="F19" s="1101"/>
      <c r="G19" s="1101"/>
      <c r="H19" s="1101"/>
      <c r="I19" s="1101"/>
      <c r="J19" s="1101"/>
      <c r="K19" s="1101"/>
    </row>
    <row r="20" spans="1:11" s="184" customFormat="1" ht="25.95" customHeight="1" x14ac:dyDescent="0.2">
      <c r="A20" s="184">
        <v>1</v>
      </c>
      <c r="D20" s="183"/>
      <c r="E20" s="751"/>
      <c r="F20" s="499" t="s">
        <v>1502</v>
      </c>
      <c r="G20" s="499" t="s">
        <v>684</v>
      </c>
      <c r="H20" s="499" t="s">
        <v>1503</v>
      </c>
      <c r="I20" s="499" t="s">
        <v>1504</v>
      </c>
      <c r="J20" s="499" t="s">
        <v>689</v>
      </c>
      <c r="K20" s="499" t="s">
        <v>837</v>
      </c>
    </row>
    <row r="21" spans="1:11" s="184" customFormat="1" ht="12" customHeight="1" x14ac:dyDescent="0.2">
      <c r="A21" s="184">
        <v>1</v>
      </c>
      <c r="D21" s="183"/>
      <c r="E21" s="752"/>
      <c r="F21" s="500" t="s">
        <v>309</v>
      </c>
      <c r="G21" s="500" t="s">
        <v>309</v>
      </c>
      <c r="H21" s="500" t="s">
        <v>309</v>
      </c>
      <c r="I21" s="500" t="s">
        <v>309</v>
      </c>
      <c r="J21" s="500" t="s">
        <v>309</v>
      </c>
      <c r="K21" s="500" t="s">
        <v>309</v>
      </c>
    </row>
    <row r="22" spans="1:11" s="184" customFormat="1" ht="12" customHeight="1" x14ac:dyDescent="0.2">
      <c r="A22" s="184">
        <v>1</v>
      </c>
      <c r="D22" s="183"/>
      <c r="E22" s="753" t="s">
        <v>892</v>
      </c>
      <c r="F22" s="529">
        <v>0</v>
      </c>
      <c r="G22" s="529">
        <v>0</v>
      </c>
      <c r="H22" s="529">
        <v>0</v>
      </c>
      <c r="I22" s="529">
        <v>0</v>
      </c>
      <c r="J22" s="529">
        <v>0</v>
      </c>
      <c r="K22" s="529">
        <f>SUM(F22:J22)</f>
        <v>0</v>
      </c>
    </row>
    <row r="23" spans="1:11" s="184" customFormat="1" ht="12" customHeight="1" x14ac:dyDescent="0.2">
      <c r="A23" s="184">
        <v>1</v>
      </c>
      <c r="D23" s="183"/>
      <c r="E23" s="754" t="s">
        <v>837</v>
      </c>
      <c r="F23" s="102">
        <f>SUM(F22)</f>
        <v>0</v>
      </c>
      <c r="G23" s="102">
        <f>SUM(G22)</f>
        <v>0</v>
      </c>
      <c r="H23" s="102">
        <f>SUM(H22)</f>
        <v>0</v>
      </c>
      <c r="I23" s="102">
        <f>SUM(I22)</f>
        <v>0</v>
      </c>
      <c r="J23" s="102">
        <f>SUM(J22)</f>
        <v>0</v>
      </c>
      <c r="K23" s="102">
        <f>SUM(F23:J23)</f>
        <v>0</v>
      </c>
    </row>
    <row r="24" spans="1:11" s="184" customFormat="1" ht="12" customHeight="1" x14ac:dyDescent="0.2">
      <c r="A24" s="184">
        <v>1</v>
      </c>
      <c r="D24" s="183"/>
      <c r="E24" s="431"/>
      <c r="F24" s="431"/>
      <c r="G24" s="431"/>
      <c r="H24" s="431"/>
      <c r="I24" s="431"/>
      <c r="J24" s="456"/>
      <c r="K24" s="456"/>
    </row>
    <row r="25" spans="1:11" s="184" customFormat="1" ht="12" customHeight="1" x14ac:dyDescent="0.2">
      <c r="A25" s="184">
        <v>1</v>
      </c>
      <c r="D25" s="183"/>
      <c r="E25" s="1034" t="s">
        <v>1508</v>
      </c>
      <c r="F25" s="1034"/>
      <c r="G25" s="1034"/>
      <c r="H25" s="1034"/>
      <c r="I25" s="1034"/>
      <c r="J25" s="1034"/>
      <c r="K25" s="1034"/>
    </row>
    <row r="26" spans="1:11" s="184" customFormat="1" ht="25.95" customHeight="1" x14ac:dyDescent="0.2">
      <c r="A26" s="184">
        <v>1</v>
      </c>
      <c r="D26" s="183"/>
      <c r="E26" s="755"/>
      <c r="F26" s="756" t="s">
        <v>1502</v>
      </c>
      <c r="G26" s="756" t="s">
        <v>684</v>
      </c>
      <c r="H26" s="756" t="s">
        <v>1503</v>
      </c>
      <c r="I26" s="756" t="s">
        <v>1504</v>
      </c>
      <c r="J26" s="756" t="s">
        <v>689</v>
      </c>
      <c r="K26" s="756" t="s">
        <v>837</v>
      </c>
    </row>
    <row r="27" spans="1:11" s="184" customFormat="1" ht="12" customHeight="1" x14ac:dyDescent="0.2">
      <c r="A27" s="184">
        <v>1</v>
      </c>
      <c r="D27" s="183"/>
      <c r="E27" s="757"/>
      <c r="F27" s="758" t="s">
        <v>309</v>
      </c>
      <c r="G27" s="758" t="s">
        <v>309</v>
      </c>
      <c r="H27" s="758" t="s">
        <v>309</v>
      </c>
      <c r="I27" s="758" t="s">
        <v>309</v>
      </c>
      <c r="J27" s="758" t="s">
        <v>309</v>
      </c>
      <c r="K27" s="758" t="s">
        <v>309</v>
      </c>
    </row>
    <row r="28" spans="1:11" s="184" customFormat="1" ht="12" customHeight="1" x14ac:dyDescent="0.2">
      <c r="A28" s="184">
        <v>1</v>
      </c>
      <c r="D28" s="183"/>
      <c r="E28" s="753" t="s">
        <v>892</v>
      </c>
      <c r="F28" s="759">
        <v>0</v>
      </c>
      <c r="G28" s="759">
        <v>0</v>
      </c>
      <c r="H28" s="759">
        <v>0</v>
      </c>
      <c r="I28" s="759">
        <v>0</v>
      </c>
      <c r="J28" s="759">
        <v>0</v>
      </c>
      <c r="K28" s="759">
        <f>SUM(F28:J28)</f>
        <v>0</v>
      </c>
    </row>
    <row r="29" spans="1:11" s="184" customFormat="1" ht="12" customHeight="1" x14ac:dyDescent="0.2">
      <c r="A29" s="184">
        <v>1</v>
      </c>
      <c r="D29" s="183"/>
      <c r="E29" s="760" t="s">
        <v>837</v>
      </c>
      <c r="F29" s="761">
        <f>SUM(F28)</f>
        <v>0</v>
      </c>
      <c r="G29" s="761">
        <f>SUM(G28)</f>
        <v>0</v>
      </c>
      <c r="H29" s="761">
        <f>SUM(H28)</f>
        <v>0</v>
      </c>
      <c r="I29" s="761">
        <f>SUM(I28)</f>
        <v>0</v>
      </c>
      <c r="J29" s="761">
        <f>SUM(J28)</f>
        <v>0</v>
      </c>
      <c r="K29" s="761">
        <f>SUM(F29:J29)</f>
        <v>0</v>
      </c>
    </row>
    <row r="30" spans="1:11" s="184" customFormat="1" ht="12" customHeight="1" x14ac:dyDescent="0.2">
      <c r="A30" s="184">
        <v>1</v>
      </c>
      <c r="D30" s="183"/>
      <c r="E30" s="287"/>
      <c r="F30" s="287"/>
      <c r="G30" s="287"/>
      <c r="H30" s="287"/>
      <c r="I30" s="287"/>
      <c r="J30" s="248"/>
      <c r="K30" s="248"/>
    </row>
    <row r="31" spans="1:11" s="184" customFormat="1" ht="12" customHeight="1" x14ac:dyDescent="0.2">
      <c r="A31" s="184">
        <v>1</v>
      </c>
      <c r="D31" s="183"/>
      <c r="E31" s="287"/>
      <c r="F31" s="287"/>
      <c r="G31" s="287"/>
      <c r="H31" s="287"/>
      <c r="I31" s="287"/>
      <c r="J31" s="248"/>
      <c r="K31" s="248"/>
    </row>
    <row r="32" spans="1:11" s="184" customFormat="1" ht="12" customHeight="1" x14ac:dyDescent="0.2">
      <c r="A32" s="184">
        <v>1</v>
      </c>
      <c r="B32" s="184" t="s">
        <v>250</v>
      </c>
      <c r="C32" s="184">
        <v>136</v>
      </c>
      <c r="D32" s="183"/>
      <c r="E32" s="306" t="str">
        <f ca="1">INDEX(TBLStructure[Full Note Title],MATCH(C32,TBLStructure[Model Reference],0))</f>
        <v>7.3K: Market risk</v>
      </c>
      <c r="F32" s="287"/>
      <c r="G32" s="287"/>
      <c r="H32" s="287"/>
      <c r="I32" s="287"/>
      <c r="J32" s="248"/>
      <c r="K32" s="248"/>
    </row>
    <row r="33" spans="1:11" s="184" customFormat="1" ht="12" customHeight="1" x14ac:dyDescent="0.2">
      <c r="A33" s="184">
        <v>1</v>
      </c>
      <c r="D33" s="183"/>
      <c r="E33" s="287" t="s">
        <v>1509</v>
      </c>
      <c r="F33" s="287"/>
      <c r="G33" s="287"/>
      <c r="H33" s="287"/>
      <c r="I33" s="287"/>
      <c r="J33" s="248"/>
      <c r="K33" s="248"/>
    </row>
    <row r="34" spans="1:11" s="184" customFormat="1" ht="30.6" customHeight="1" x14ac:dyDescent="0.2">
      <c r="A34" s="184">
        <v>1</v>
      </c>
      <c r="D34" s="183" t="s">
        <v>1510</v>
      </c>
      <c r="E34" s="1096" t="s">
        <v>1511</v>
      </c>
      <c r="F34" s="1096"/>
      <c r="G34" s="1096"/>
      <c r="H34" s="1096"/>
      <c r="I34" s="1096"/>
      <c r="J34" s="1096"/>
      <c r="K34" s="1096"/>
    </row>
    <row r="35" spans="1:11" s="184" customFormat="1" ht="15" customHeight="1" x14ac:dyDescent="0.2">
      <c r="A35" s="184">
        <v>1</v>
      </c>
      <c r="D35" s="183"/>
      <c r="E35" s="1096" t="s">
        <v>1512</v>
      </c>
      <c r="F35" s="1096"/>
      <c r="G35" s="1096"/>
      <c r="H35" s="1096"/>
      <c r="I35" s="1096"/>
      <c r="J35" s="1096"/>
      <c r="K35" s="1096"/>
    </row>
    <row r="36" spans="1:11" s="184" customFormat="1" ht="41.7" customHeight="1" x14ac:dyDescent="0.2">
      <c r="A36" s="184">
        <v>1</v>
      </c>
      <c r="D36" s="183"/>
      <c r="E36" s="1096" t="s">
        <v>1513</v>
      </c>
      <c r="F36" s="1096"/>
      <c r="G36" s="1096"/>
      <c r="H36" s="1096"/>
      <c r="I36" s="1096"/>
      <c r="J36" s="1096"/>
      <c r="K36" s="1096"/>
    </row>
    <row r="37" spans="1:11" s="184" customFormat="1" ht="12" customHeight="1" x14ac:dyDescent="0.2">
      <c r="A37" s="184">
        <v>1</v>
      </c>
      <c r="D37" s="183"/>
      <c r="E37" s="287"/>
      <c r="F37" s="287"/>
      <c r="G37" s="287"/>
      <c r="H37" s="287"/>
      <c r="I37" s="287"/>
      <c r="J37" s="248"/>
      <c r="K37" s="248"/>
    </row>
    <row r="38" spans="1:11" s="184" customFormat="1" ht="12" customHeight="1" x14ac:dyDescent="0.2">
      <c r="A38" s="184">
        <v>1</v>
      </c>
      <c r="D38" s="183"/>
      <c r="E38" s="287" t="s">
        <v>1514</v>
      </c>
      <c r="F38" s="287"/>
      <c r="G38" s="287"/>
      <c r="H38" s="287"/>
      <c r="I38" s="287"/>
      <c r="J38" s="248"/>
      <c r="K38" s="248"/>
    </row>
    <row r="39" spans="1:11" s="184" customFormat="1" ht="26.7" customHeight="1" x14ac:dyDescent="0.2">
      <c r="A39" s="184">
        <v>1</v>
      </c>
      <c r="D39" s="183" t="s">
        <v>1510</v>
      </c>
      <c r="E39" s="1096" t="s">
        <v>1515</v>
      </c>
      <c r="F39" s="1096"/>
      <c r="G39" s="1096"/>
      <c r="H39" s="1096"/>
      <c r="I39" s="1096"/>
      <c r="J39" s="1096"/>
      <c r="K39" s="1096"/>
    </row>
    <row r="40" spans="1:11" s="184" customFormat="1" ht="18" customHeight="1" x14ac:dyDescent="0.2">
      <c r="A40" s="184">
        <v>1</v>
      </c>
      <c r="D40" s="183"/>
      <c r="E40" s="1096" t="s">
        <v>1516</v>
      </c>
      <c r="F40" s="1096"/>
      <c r="G40" s="1096"/>
      <c r="H40" s="1096"/>
      <c r="I40" s="1096"/>
      <c r="J40" s="1096"/>
      <c r="K40" s="1096"/>
    </row>
    <row r="41" spans="1:11" s="184" customFormat="1" ht="38.700000000000003" customHeight="1" x14ac:dyDescent="0.2">
      <c r="A41" s="184">
        <v>1</v>
      </c>
      <c r="D41" s="183"/>
      <c r="E41" s="1096" t="s">
        <v>1517</v>
      </c>
      <c r="F41" s="1096"/>
      <c r="G41" s="1096"/>
      <c r="H41" s="1096"/>
      <c r="I41" s="1096"/>
      <c r="J41" s="1096"/>
      <c r="K41" s="1096"/>
    </row>
    <row r="42" spans="1:11" s="184" customFormat="1" ht="12" customHeight="1" x14ac:dyDescent="0.2">
      <c r="A42" s="184">
        <v>1</v>
      </c>
      <c r="D42" s="183"/>
      <c r="E42" s="287"/>
      <c r="F42" s="287"/>
      <c r="G42" s="287"/>
      <c r="H42" s="287"/>
      <c r="I42" s="287"/>
      <c r="J42" s="248"/>
      <c r="K42" s="248"/>
    </row>
    <row r="43" spans="1:11" s="184" customFormat="1" ht="12" customHeight="1" x14ac:dyDescent="0.2">
      <c r="A43" s="184">
        <v>1</v>
      </c>
      <c r="D43" s="183"/>
      <c r="E43" s="1094" t="s">
        <v>1518</v>
      </c>
      <c r="F43" s="1094"/>
      <c r="G43" s="1094"/>
      <c r="H43" s="1094"/>
      <c r="I43" s="1094"/>
      <c r="J43" s="1094"/>
      <c r="K43" s="1094"/>
    </row>
    <row r="44" spans="1:11" s="184" customFormat="1" ht="12" customHeight="1" x14ac:dyDescent="0.2">
      <c r="A44" s="184">
        <v>1</v>
      </c>
      <c r="D44" s="183"/>
      <c r="E44" s="751"/>
      <c r="F44" s="751"/>
      <c r="G44" s="751"/>
      <c r="H44" s="1028" t="s">
        <v>1521</v>
      </c>
      <c r="I44" s="1028" t="s">
        <v>1519</v>
      </c>
      <c r="J44" s="1100" t="s">
        <v>1520</v>
      </c>
      <c r="K44" s="1100"/>
    </row>
    <row r="45" spans="1:11" s="184" customFormat="1" ht="24" customHeight="1" x14ac:dyDescent="0.2">
      <c r="A45" s="184">
        <v>1</v>
      </c>
      <c r="D45" s="183"/>
      <c r="E45" s="287"/>
      <c r="F45" s="287"/>
      <c r="G45" s="287"/>
      <c r="H45" s="1029"/>
      <c r="I45" s="1029"/>
      <c r="J45" s="524" t="s">
        <v>1522</v>
      </c>
      <c r="K45" s="524" t="s">
        <v>1523</v>
      </c>
    </row>
    <row r="46" spans="1:11" s="184" customFormat="1" ht="12" customHeight="1" x14ac:dyDescent="0.2">
      <c r="A46" s="184">
        <v>1</v>
      </c>
      <c r="D46" s="183" t="s">
        <v>1524</v>
      </c>
      <c r="E46" s="752"/>
      <c r="F46" s="752"/>
      <c r="G46" s="752"/>
      <c r="H46" s="762"/>
      <c r="I46" s="762" t="s">
        <v>853</v>
      </c>
      <c r="J46" s="453" t="s">
        <v>309</v>
      </c>
      <c r="K46" s="453" t="s">
        <v>309</v>
      </c>
    </row>
    <row r="47" spans="1:11" s="184" customFormat="1" ht="12" customHeight="1" x14ac:dyDescent="0.2">
      <c r="A47" s="184">
        <v>1</v>
      </c>
      <c r="D47" s="183"/>
      <c r="E47" s="287" t="s">
        <v>1509</v>
      </c>
      <c r="F47" s="287"/>
      <c r="G47" s="287"/>
      <c r="H47" s="104">
        <v>0</v>
      </c>
      <c r="I47" s="287" t="s">
        <v>1525</v>
      </c>
      <c r="J47" s="104">
        <v>0</v>
      </c>
      <c r="K47" s="104">
        <v>0</v>
      </c>
    </row>
    <row r="48" spans="1:11" s="184" customFormat="1" ht="12" customHeight="1" x14ac:dyDescent="0.2">
      <c r="A48" s="184">
        <v>1</v>
      </c>
      <c r="D48" s="183"/>
      <c r="E48" s="287" t="s">
        <v>1509</v>
      </c>
      <c r="F48" s="287"/>
      <c r="G48" s="287"/>
      <c r="H48" s="104">
        <v>0</v>
      </c>
      <c r="I48" s="287" t="s">
        <v>1526</v>
      </c>
      <c r="J48" s="104">
        <v>0</v>
      </c>
      <c r="K48" s="104">
        <v>0</v>
      </c>
    </row>
    <row r="49" spans="1:11" s="184" customFormat="1" ht="12" customHeight="1" x14ac:dyDescent="0.2">
      <c r="A49" s="184">
        <v>1</v>
      </c>
      <c r="D49" s="183"/>
      <c r="E49" s="287" t="s">
        <v>1514</v>
      </c>
      <c r="F49" s="287"/>
      <c r="G49" s="287"/>
      <c r="H49" s="104">
        <v>0</v>
      </c>
      <c r="I49" s="287" t="s">
        <v>1525</v>
      </c>
      <c r="J49" s="104">
        <v>0</v>
      </c>
      <c r="K49" s="104">
        <v>0</v>
      </c>
    </row>
    <row r="50" spans="1:11" s="184" customFormat="1" ht="12" customHeight="1" x14ac:dyDescent="0.2">
      <c r="A50" s="184">
        <v>1</v>
      </c>
      <c r="D50" s="183"/>
      <c r="E50" s="287" t="s">
        <v>1514</v>
      </c>
      <c r="F50" s="287"/>
      <c r="G50" s="287"/>
      <c r="H50" s="104">
        <v>0</v>
      </c>
      <c r="I50" s="287" t="s">
        <v>1526</v>
      </c>
      <c r="J50" s="104">
        <v>0</v>
      </c>
      <c r="K50" s="104">
        <v>0</v>
      </c>
    </row>
    <row r="51" spans="1:11" s="184" customFormat="1" ht="12" customHeight="1" x14ac:dyDescent="0.2">
      <c r="A51" s="184">
        <v>1</v>
      </c>
      <c r="D51" s="183"/>
      <c r="E51" s="287" t="s">
        <v>1527</v>
      </c>
      <c r="F51" s="287"/>
      <c r="G51" s="287"/>
      <c r="H51" s="104">
        <v>0</v>
      </c>
      <c r="I51" s="287" t="s">
        <v>1525</v>
      </c>
      <c r="J51" s="104">
        <v>0</v>
      </c>
      <c r="K51" s="104">
        <v>0</v>
      </c>
    </row>
    <row r="52" spans="1:11" s="184" customFormat="1" ht="12" customHeight="1" x14ac:dyDescent="0.2">
      <c r="A52" s="184">
        <v>1</v>
      </c>
      <c r="D52" s="183"/>
      <c r="E52" s="763" t="s">
        <v>1527</v>
      </c>
      <c r="F52" s="763"/>
      <c r="G52" s="763"/>
      <c r="H52" s="165">
        <v>0</v>
      </c>
      <c r="I52" s="763" t="s">
        <v>1526</v>
      </c>
      <c r="J52" s="165">
        <v>0</v>
      </c>
      <c r="K52" s="165">
        <v>0</v>
      </c>
    </row>
    <row r="53" spans="1:11" s="184" customFormat="1" ht="12" customHeight="1" x14ac:dyDescent="0.2">
      <c r="A53" s="184">
        <v>1</v>
      </c>
      <c r="D53" s="183"/>
      <c r="E53" s="287"/>
      <c r="F53" s="287"/>
      <c r="G53" s="287"/>
      <c r="H53" s="287"/>
      <c r="I53" s="287"/>
      <c r="J53" s="248"/>
      <c r="K53" s="248"/>
    </row>
    <row r="54" spans="1:11" s="184" customFormat="1" ht="12" customHeight="1" x14ac:dyDescent="0.2">
      <c r="A54" s="184">
        <v>1</v>
      </c>
      <c r="D54" s="183"/>
      <c r="E54" s="1033" t="s">
        <v>1528</v>
      </c>
      <c r="F54" s="1033"/>
      <c r="G54" s="1033"/>
      <c r="H54" s="1033"/>
      <c r="I54" s="1033"/>
      <c r="J54" s="1033"/>
      <c r="K54" s="1033"/>
    </row>
    <row r="55" spans="1:11" s="184" customFormat="1" ht="12" customHeight="1" x14ac:dyDescent="0.2">
      <c r="A55" s="184">
        <v>1</v>
      </c>
      <c r="D55" s="183"/>
      <c r="E55" s="764"/>
      <c r="F55" s="764"/>
      <c r="G55" s="764"/>
      <c r="H55" s="1097" t="s">
        <v>1521</v>
      </c>
      <c r="I55" s="1097" t="s">
        <v>1519</v>
      </c>
      <c r="J55" s="1099" t="s">
        <v>1520</v>
      </c>
      <c r="K55" s="1099"/>
    </row>
    <row r="56" spans="1:11" s="184" customFormat="1" ht="24" customHeight="1" x14ac:dyDescent="0.2">
      <c r="A56" s="184">
        <v>1</v>
      </c>
      <c r="D56" s="183"/>
      <c r="E56" s="471"/>
      <c r="F56" s="471"/>
      <c r="G56" s="471"/>
      <c r="H56" s="1098"/>
      <c r="I56" s="1098"/>
      <c r="J56" s="495" t="s">
        <v>1522</v>
      </c>
      <c r="K56" s="495" t="s">
        <v>1523</v>
      </c>
    </row>
    <row r="57" spans="1:11" s="184" customFormat="1" ht="12" customHeight="1" x14ac:dyDescent="0.2">
      <c r="A57" s="184">
        <v>1</v>
      </c>
      <c r="D57" s="183"/>
      <c r="E57" s="765"/>
      <c r="F57" s="765"/>
      <c r="G57" s="765"/>
      <c r="H57" s="766"/>
      <c r="I57" s="766" t="s">
        <v>853</v>
      </c>
      <c r="J57" s="505" t="s">
        <v>309</v>
      </c>
      <c r="K57" s="505" t="s">
        <v>309</v>
      </c>
    </row>
    <row r="58" spans="1:11" s="184" customFormat="1" ht="12" customHeight="1" x14ac:dyDescent="0.2">
      <c r="A58" s="184">
        <v>1</v>
      </c>
      <c r="D58" s="183"/>
      <c r="E58" s="471" t="s">
        <v>1509</v>
      </c>
      <c r="F58" s="471"/>
      <c r="G58" s="471"/>
      <c r="H58" s="299">
        <v>0</v>
      </c>
      <c r="I58" s="471" t="s">
        <v>1525</v>
      </c>
      <c r="J58" s="299">
        <v>0</v>
      </c>
      <c r="K58" s="299">
        <v>0</v>
      </c>
    </row>
    <row r="59" spans="1:11" s="184" customFormat="1" ht="12" customHeight="1" x14ac:dyDescent="0.2">
      <c r="A59" s="184">
        <v>1</v>
      </c>
      <c r="D59" s="183"/>
      <c r="E59" s="471" t="s">
        <v>1509</v>
      </c>
      <c r="F59" s="471"/>
      <c r="G59" s="471"/>
      <c r="H59" s="299">
        <v>0</v>
      </c>
      <c r="I59" s="471" t="s">
        <v>1526</v>
      </c>
      <c r="J59" s="299">
        <v>0</v>
      </c>
      <c r="K59" s="299">
        <v>0</v>
      </c>
    </row>
    <row r="60" spans="1:11" s="184" customFormat="1" ht="12" customHeight="1" x14ac:dyDescent="0.2">
      <c r="A60" s="184">
        <v>1</v>
      </c>
      <c r="D60" s="183"/>
      <c r="E60" s="471" t="s">
        <v>1514</v>
      </c>
      <c r="F60" s="471"/>
      <c r="G60" s="471"/>
      <c r="H60" s="299">
        <v>0</v>
      </c>
      <c r="I60" s="471" t="s">
        <v>1525</v>
      </c>
      <c r="J60" s="299">
        <v>0</v>
      </c>
      <c r="K60" s="299">
        <v>0</v>
      </c>
    </row>
    <row r="61" spans="1:11" s="184" customFormat="1" ht="12" customHeight="1" x14ac:dyDescent="0.2">
      <c r="A61" s="184">
        <v>1</v>
      </c>
      <c r="D61" s="183"/>
      <c r="E61" s="471" t="s">
        <v>1514</v>
      </c>
      <c r="F61" s="471"/>
      <c r="G61" s="471"/>
      <c r="H61" s="299">
        <v>0</v>
      </c>
      <c r="I61" s="471" t="s">
        <v>1526</v>
      </c>
      <c r="J61" s="299">
        <v>0</v>
      </c>
      <c r="K61" s="299">
        <v>0</v>
      </c>
    </row>
    <row r="62" spans="1:11" s="184" customFormat="1" ht="12" customHeight="1" x14ac:dyDescent="0.2">
      <c r="A62" s="184">
        <v>1</v>
      </c>
      <c r="D62" s="183"/>
      <c r="E62" s="471" t="s">
        <v>1527</v>
      </c>
      <c r="F62" s="471"/>
      <c r="G62" s="471"/>
      <c r="H62" s="299">
        <v>0</v>
      </c>
      <c r="I62" s="471" t="s">
        <v>1525</v>
      </c>
      <c r="J62" s="299">
        <v>0</v>
      </c>
      <c r="K62" s="299">
        <v>0</v>
      </c>
    </row>
    <row r="63" spans="1:11" s="184" customFormat="1" ht="12" customHeight="1" x14ac:dyDescent="0.2">
      <c r="A63" s="184">
        <v>1</v>
      </c>
      <c r="D63" s="183"/>
      <c r="E63" s="767" t="s">
        <v>1527</v>
      </c>
      <c r="F63" s="767"/>
      <c r="G63" s="767"/>
      <c r="H63" s="300">
        <v>0</v>
      </c>
      <c r="I63" s="767" t="s">
        <v>1526</v>
      </c>
      <c r="J63" s="300">
        <v>0</v>
      </c>
      <c r="K63" s="300">
        <v>0</v>
      </c>
    </row>
    <row r="64" spans="1:11" s="184" customFormat="1" ht="12" customHeight="1" x14ac:dyDescent="0.2">
      <c r="A64" s="184">
        <v>1</v>
      </c>
      <c r="D64" s="183"/>
      <c r="E64" s="287"/>
      <c r="F64" s="287"/>
      <c r="G64" s="287"/>
      <c r="H64" s="287"/>
      <c r="I64" s="287"/>
      <c r="J64" s="248"/>
      <c r="K64" s="248"/>
    </row>
    <row r="65" spans="1:11" s="184" customFormat="1" ht="12" customHeight="1" x14ac:dyDescent="0.2">
      <c r="A65" s="184">
        <v>1</v>
      </c>
      <c r="D65" s="183" t="s">
        <v>1529</v>
      </c>
      <c r="E65" s="1033" t="s">
        <v>1530</v>
      </c>
      <c r="F65" s="1033"/>
      <c r="G65" s="1033"/>
      <c r="H65" s="1033"/>
      <c r="I65" s="1033"/>
      <c r="J65" s="1033"/>
      <c r="K65" s="1033"/>
    </row>
    <row r="66" spans="1:11" s="184" customFormat="1" ht="12" customHeight="1" x14ac:dyDescent="0.2">
      <c r="A66" s="184">
        <v>1</v>
      </c>
      <c r="D66" s="183"/>
      <c r="E66" s="287"/>
      <c r="F66" s="287"/>
      <c r="G66" s="287"/>
      <c r="H66" s="287"/>
      <c r="I66" s="287"/>
      <c r="J66" s="248"/>
      <c r="K66" s="248"/>
    </row>
    <row r="78" spans="1:11" ht="27.75" customHeight="1" x14ac:dyDescent="0.25">
      <c r="E78" s="181"/>
      <c r="F78" s="181"/>
      <c r="G78" s="181"/>
      <c r="H78" s="181"/>
      <c r="I78" s="181"/>
      <c r="J78" s="181"/>
      <c r="K78" s="181"/>
    </row>
    <row r="86" spans="5:11" ht="25.5" customHeight="1" x14ac:dyDescent="0.25">
      <c r="E86" s="181"/>
      <c r="F86" s="181"/>
      <c r="G86" s="181"/>
      <c r="H86" s="181"/>
      <c r="I86" s="181"/>
      <c r="J86" s="181"/>
      <c r="K86" s="181"/>
    </row>
    <row r="93" spans="5:11" ht="13.2" customHeight="1" x14ac:dyDescent="0.25">
      <c r="E93" s="181"/>
      <c r="F93" s="181"/>
      <c r="G93" s="181"/>
      <c r="H93" s="181"/>
      <c r="I93" s="181"/>
      <c r="J93" s="181"/>
      <c r="K93" s="181"/>
    </row>
    <row r="101" spans="5:11" ht="13.2" customHeight="1" x14ac:dyDescent="0.25">
      <c r="E101" s="181"/>
      <c r="F101" s="181"/>
      <c r="G101" s="181"/>
      <c r="H101" s="181"/>
      <c r="I101" s="181"/>
      <c r="J101" s="181"/>
      <c r="K101" s="181"/>
    </row>
    <row r="110" spans="5:11" ht="13.2" customHeight="1" x14ac:dyDescent="0.25">
      <c r="E110" s="181"/>
      <c r="F110" s="181"/>
      <c r="G110" s="181"/>
      <c r="H110" s="181"/>
      <c r="I110" s="181"/>
      <c r="J110" s="181"/>
      <c r="K110" s="181"/>
    </row>
    <row r="119" spans="5:11" ht="13.2" customHeight="1" x14ac:dyDescent="0.25">
      <c r="E119" s="181"/>
      <c r="F119" s="181"/>
      <c r="G119" s="181"/>
      <c r="H119" s="181"/>
      <c r="I119" s="181"/>
      <c r="J119" s="181"/>
      <c r="K119" s="181"/>
    </row>
    <row r="126" spans="5:11" ht="13.2" customHeight="1" x14ac:dyDescent="0.25">
      <c r="E126" s="181"/>
      <c r="F126" s="181"/>
      <c r="G126" s="181"/>
      <c r="H126" s="181"/>
      <c r="I126" s="181"/>
      <c r="J126" s="181"/>
      <c r="K126" s="181"/>
    </row>
    <row r="134" spans="5:11" ht="110.25" customHeight="1" x14ac:dyDescent="0.25">
      <c r="E134" s="181"/>
      <c r="F134" s="181"/>
      <c r="G134" s="181"/>
      <c r="H134" s="181"/>
      <c r="I134" s="181"/>
      <c r="J134" s="181"/>
      <c r="K134" s="181"/>
    </row>
    <row r="136" spans="5:11" ht="13.2" customHeight="1" x14ac:dyDescent="0.25">
      <c r="E136" s="181"/>
      <c r="F136" s="181"/>
      <c r="G136" s="181"/>
      <c r="H136" s="181"/>
      <c r="I136" s="181"/>
      <c r="J136" s="181"/>
      <c r="K136" s="181"/>
    </row>
    <row r="138" spans="5:11" ht="13.2" customHeight="1" x14ac:dyDescent="0.25">
      <c r="E138" s="181"/>
      <c r="F138" s="181"/>
      <c r="G138" s="181"/>
      <c r="H138" s="181"/>
      <c r="I138" s="181"/>
      <c r="J138" s="181"/>
      <c r="K138" s="181"/>
    </row>
    <row r="141" spans="5:11" ht="13.2" customHeight="1" x14ac:dyDescent="0.25">
      <c r="E141" s="181"/>
      <c r="F141" s="181"/>
      <c r="G141" s="181"/>
      <c r="H141" s="181"/>
      <c r="I141" s="181"/>
      <c r="J141" s="181"/>
      <c r="K141" s="181"/>
    </row>
    <row r="142" spans="5:11" ht="23.7" customHeight="1" x14ac:dyDescent="0.25">
      <c r="E142" s="181"/>
      <c r="F142" s="181"/>
      <c r="G142" s="181"/>
      <c r="H142" s="181"/>
      <c r="I142" s="181"/>
      <c r="J142" s="181"/>
      <c r="K142" s="181"/>
    </row>
    <row r="143" spans="5:11" ht="13.2" customHeight="1" x14ac:dyDescent="0.25">
      <c r="E143" s="181"/>
      <c r="F143" s="181"/>
      <c r="G143" s="181"/>
      <c r="H143" s="181"/>
      <c r="I143" s="181"/>
      <c r="J143" s="181"/>
      <c r="K143" s="181"/>
    </row>
    <row r="148" spans="5:11" ht="23.25" customHeight="1" x14ac:dyDescent="0.25">
      <c r="E148" s="181"/>
      <c r="F148" s="181"/>
      <c r="G148" s="181"/>
      <c r="H148" s="181"/>
      <c r="I148" s="181"/>
      <c r="J148" s="181"/>
      <c r="K148" s="181"/>
    </row>
    <row r="151" spans="5:11" ht="40.5" customHeight="1" x14ac:dyDescent="0.25">
      <c r="E151" s="181"/>
      <c r="F151" s="181"/>
      <c r="G151" s="181"/>
      <c r="H151" s="181"/>
      <c r="I151" s="181"/>
      <c r="J151" s="181"/>
      <c r="K151" s="181"/>
    </row>
    <row r="152" spans="5:11" ht="13.2" customHeight="1" x14ac:dyDescent="0.25">
      <c r="E152" s="181"/>
      <c r="F152" s="181"/>
      <c r="G152" s="181"/>
      <c r="H152" s="181"/>
      <c r="I152" s="181"/>
      <c r="J152" s="181"/>
      <c r="K152" s="181"/>
    </row>
    <row r="163" spans="5:11" ht="12.75" customHeight="1" x14ac:dyDescent="0.25">
      <c r="E163" s="181"/>
      <c r="F163" s="181"/>
      <c r="G163" s="181"/>
      <c r="H163" s="181"/>
      <c r="I163" s="181"/>
      <c r="J163" s="181"/>
      <c r="K163" s="181"/>
    </row>
    <row r="170" spans="5:11" ht="13.2" customHeight="1" x14ac:dyDescent="0.25">
      <c r="E170" s="181"/>
      <c r="F170" s="181"/>
      <c r="G170" s="181"/>
      <c r="H170" s="181"/>
      <c r="I170" s="181"/>
      <c r="J170" s="181"/>
      <c r="K170" s="181"/>
    </row>
    <row r="171" spans="5:11" ht="12.75" customHeight="1" x14ac:dyDescent="0.25"/>
    <row r="178" ht="25.5" customHeight="1" x14ac:dyDescent="0.25"/>
    <row r="184" ht="63.75" customHeight="1" x14ac:dyDescent="0.25"/>
    <row r="186" ht="12.75" customHeight="1" x14ac:dyDescent="0.25"/>
    <row r="187" ht="12.75" customHeight="1" x14ac:dyDescent="0.25"/>
    <row r="188" ht="13.2" customHeight="1" x14ac:dyDescent="0.25"/>
    <row r="195" ht="12.75" customHeight="1" x14ac:dyDescent="0.25"/>
    <row r="196" ht="12.75" customHeight="1" x14ac:dyDescent="0.25"/>
    <row r="197" ht="13.2" customHeight="1" x14ac:dyDescent="0.25"/>
    <row r="204" ht="12.75" customHeight="1" x14ac:dyDescent="0.25"/>
    <row r="205" ht="12.75" customHeight="1" x14ac:dyDescent="0.25"/>
    <row r="206" ht="13.2" customHeight="1" x14ac:dyDescent="0.25"/>
    <row r="211" spans="5:11" ht="12.75" customHeight="1" x14ac:dyDescent="0.25"/>
    <row r="212" spans="5:11" ht="12.75" customHeight="1" x14ac:dyDescent="0.25"/>
    <row r="213" spans="5:11" ht="13.2" customHeight="1" x14ac:dyDescent="0.25"/>
    <row r="219" spans="5:11" ht="3.75" customHeight="1" x14ac:dyDescent="0.25">
      <c r="E219" s="181"/>
      <c r="F219" s="181"/>
      <c r="G219" s="181"/>
      <c r="H219" s="181"/>
      <c r="I219" s="181"/>
      <c r="J219" s="181"/>
      <c r="K219" s="181"/>
    </row>
    <row r="221" spans="5:11" ht="43.5" customHeight="1" x14ac:dyDescent="0.25">
      <c r="E221" s="181"/>
      <c r="F221" s="181"/>
      <c r="G221" s="181"/>
      <c r="H221" s="181"/>
      <c r="I221" s="181"/>
      <c r="J221" s="181"/>
      <c r="K221" s="181"/>
    </row>
    <row r="222" spans="5:11" ht="23.25" customHeight="1" x14ac:dyDescent="0.25">
      <c r="E222" s="181"/>
      <c r="F222" s="181"/>
      <c r="G222" s="181"/>
      <c r="H222" s="181"/>
      <c r="I222" s="181"/>
      <c r="J222" s="181"/>
      <c r="K222" s="181"/>
    </row>
    <row r="223" spans="5:11" ht="47.25" customHeight="1" x14ac:dyDescent="0.25">
      <c r="E223" s="181"/>
      <c r="F223" s="181"/>
      <c r="G223" s="181"/>
      <c r="H223" s="181"/>
      <c r="I223" s="181"/>
      <c r="J223" s="181"/>
      <c r="K223" s="181"/>
    </row>
    <row r="226" spans="5:11" ht="37.5" customHeight="1" x14ac:dyDescent="0.25">
      <c r="E226" s="181"/>
      <c r="F226" s="181"/>
      <c r="G226" s="181"/>
      <c r="H226" s="181"/>
      <c r="I226" s="181"/>
      <c r="J226" s="181"/>
      <c r="K226" s="181"/>
    </row>
    <row r="227" spans="5:11" ht="30.75" customHeight="1" x14ac:dyDescent="0.25">
      <c r="E227" s="181"/>
      <c r="F227" s="181"/>
      <c r="G227" s="181"/>
      <c r="H227" s="181"/>
      <c r="I227" s="181"/>
      <c r="J227" s="181"/>
      <c r="K227" s="181"/>
    </row>
    <row r="228" spans="5:11" ht="52.5" customHeight="1" x14ac:dyDescent="0.25">
      <c r="E228" s="181"/>
      <c r="F228" s="181"/>
      <c r="G228" s="181"/>
      <c r="H228" s="181"/>
      <c r="I228" s="181"/>
      <c r="J228" s="181"/>
      <c r="K228" s="181"/>
    </row>
    <row r="229" spans="5:11" ht="12.75" customHeight="1" x14ac:dyDescent="0.25">
      <c r="E229" s="181"/>
      <c r="F229" s="181"/>
      <c r="G229" s="181"/>
      <c r="H229" s="181"/>
      <c r="I229" s="181"/>
      <c r="J229" s="181"/>
      <c r="K229" s="181"/>
    </row>
    <row r="230" spans="5:11" ht="3.75" customHeight="1" x14ac:dyDescent="0.25">
      <c r="E230" s="181"/>
      <c r="F230" s="181"/>
      <c r="G230" s="181"/>
      <c r="H230" s="181"/>
      <c r="I230" s="181"/>
      <c r="J230" s="181"/>
      <c r="K230" s="181"/>
    </row>
    <row r="231" spans="5:11" ht="25.5" customHeight="1" x14ac:dyDescent="0.25">
      <c r="E231" s="181"/>
      <c r="F231" s="181"/>
      <c r="G231" s="181"/>
      <c r="H231" s="181"/>
      <c r="I231" s="181"/>
      <c r="J231" s="181"/>
      <c r="K231" s="181"/>
    </row>
    <row r="232" spans="5:11" ht="17.25" customHeight="1" x14ac:dyDescent="0.25">
      <c r="E232" s="181"/>
      <c r="F232" s="181"/>
      <c r="G232" s="181"/>
      <c r="H232" s="181"/>
      <c r="I232" s="181"/>
      <c r="J232" s="181"/>
      <c r="K232" s="181"/>
    </row>
    <row r="234" spans="5:11" ht="13.2" customHeight="1" x14ac:dyDescent="0.25">
      <c r="E234" s="181"/>
      <c r="F234" s="181"/>
      <c r="G234" s="181"/>
      <c r="H234" s="181"/>
      <c r="I234" s="181"/>
      <c r="J234" s="181"/>
      <c r="K234" s="181"/>
    </row>
    <row r="245" spans="5:11" ht="12.75" customHeight="1" x14ac:dyDescent="0.25">
      <c r="E245" s="181"/>
      <c r="F245" s="181"/>
      <c r="G245" s="181"/>
      <c r="H245" s="181"/>
      <c r="I245" s="181"/>
      <c r="J245" s="181"/>
      <c r="K245" s="181"/>
    </row>
    <row r="255" spans="5:11" ht="12.75" customHeight="1" x14ac:dyDescent="0.25">
      <c r="E255" s="181"/>
      <c r="F255" s="181"/>
      <c r="G255" s="181"/>
      <c r="H255" s="181"/>
      <c r="I255" s="181"/>
      <c r="J255" s="181"/>
      <c r="K255" s="181"/>
    </row>
  </sheetData>
  <mergeCells count="21">
    <mergeCell ref="E39:K39"/>
    <mergeCell ref="B1:C1"/>
    <mergeCell ref="E5:K5"/>
    <mergeCell ref="E7:K7"/>
    <mergeCell ref="E13:K13"/>
    <mergeCell ref="E19:K19"/>
    <mergeCell ref="E25:K25"/>
    <mergeCell ref="E34:K34"/>
    <mergeCell ref="E35:K35"/>
    <mergeCell ref="E36:K36"/>
    <mergeCell ref="E40:K40"/>
    <mergeCell ref="E41:K41"/>
    <mergeCell ref="E43:K43"/>
    <mergeCell ref="J44:K44"/>
    <mergeCell ref="I44:I45"/>
    <mergeCell ref="H44:H45"/>
    <mergeCell ref="E54:K54"/>
    <mergeCell ref="H55:H56"/>
    <mergeCell ref="I55:I56"/>
    <mergeCell ref="J55:K55"/>
    <mergeCell ref="E65:K65"/>
  </mergeCells>
  <printOptions horizontalCentered="1"/>
  <pageMargins left="0.23622047244094491" right="0.23622047244094491" top="0.74803149606299213" bottom="0.74803149606299213" header="0.31496062992125984" footer="0.31496062992125984"/>
  <pageSetup paperSize="9" fitToHeight="0" orientation="landscape" r:id="rId1"/>
  <rowBreaks count="2" manualBreakCount="2">
    <brk id="30" min="4" max="10" man="1"/>
    <brk id="53" min="4" max="10"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2097" r:id="rId5" name="Label 1">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098" r:id="rId6" name="Label 2">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099" r:id="rId7" name="Label 3">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0" r:id="rId8" name="Label 4">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1" r:id="rId9" name="Label 5">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2" r:id="rId10" name="Label 6">
              <controlPr defaultSize="0" autoFill="0" autoLine="0" autoPict="0" macro="[0]!Note_21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3" r:id="rId11" name="Label 7">
              <controlPr defaultSize="0" autoFill="0" autoLine="0" autoPict="0" macro="[0]!Note_21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4" r:id="rId12" name="Label 8">
              <controlPr defaultSize="0" autoFill="0" autoLine="0" autoPict="0" macro="[0]!Administered_Investment_1">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5" r:id="rId13" name="Label 9">
              <controlPr defaultSize="0" autoFill="0" autoLine="0" autoPict="0" macro="[0]!Note_6B_Note17">
                <anchor moveWithCells="1" sizeWithCells="1">
                  <from>
                    <xdr:col>4</xdr:col>
                    <xdr:colOff>68580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6" r:id="rId14" name="Label 10">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7" r:id="rId15" name="Label 11">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8" r:id="rId16" name="Label 12">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9" r:id="rId17" name="Label 13">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0" r:id="rId18" name="Label 14">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1" r:id="rId19" name="Label 15">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2" r:id="rId20" name="Label 16">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3" r:id="rId21" name="Label 17">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4" r:id="rId22" name="Label 18">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5" r:id="rId23" name="Label 19">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6" r:id="rId24" name="Label 20">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7" r:id="rId25" name="Label 21">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8" r:id="rId26" name="Label 22">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9" r:id="rId27" name="Label 23">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controls>
    </mc:Choice>
  </mc:AlternateConten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FD31-656F-4154-8F3F-B96F6CAC4A42}">
  <sheetPr codeName="Sheet53">
    <tabColor theme="0" tint="-0.499984740745262"/>
  </sheetPr>
  <dimension ref="A1:G214"/>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4.33203125" style="181" hidden="1" customWidth="1"/>
    <col min="3" max="3" width="8.33203125" style="181" hidden="1" customWidth="1"/>
    <col min="4" max="4" width="10.6640625" style="184" customWidth="1"/>
    <col min="5" max="5" width="60.6640625" style="184" customWidth="1"/>
    <col min="6" max="7" width="11.33203125" style="184" customWidth="1"/>
    <col min="8" max="9657" width="9.109375" style="181"/>
    <col min="9658" max="9658" width="9.33203125" style="181" customWidth="1"/>
    <col min="9659" max="16384" width="9.109375" style="181"/>
  </cols>
  <sheetData>
    <row r="1" spans="1:7" x14ac:dyDescent="0.25">
      <c r="A1" s="181" t="s">
        <v>0</v>
      </c>
      <c r="B1" s="977" t="s">
        <v>249</v>
      </c>
      <c r="C1" s="977"/>
    </row>
    <row r="2" spans="1:7" x14ac:dyDescent="0.25">
      <c r="A2" s="181">
        <v>3</v>
      </c>
      <c r="B2" s="181" t="s">
        <v>560</v>
      </c>
      <c r="C2" s="181">
        <v>137</v>
      </c>
      <c r="E2" s="246" t="str">
        <f ca="1">INDEX(TBLStructure[Number],MATCH(C2,TBLStructure[Model Reference],0))&amp;"."&amp;INDEX(TBLStructure[Sub Number],MATCH(C2,TBLStructure[Model Reference],0))&amp;" "&amp;INDEX(TBLStructure[Sub-category],MATCH(C2,TBLStructure[Model Reference],0))</f>
        <v>7.3 Administered - Financial Instruments</v>
      </c>
      <c r="F2" s="246"/>
      <c r="G2" s="246"/>
    </row>
    <row r="3" spans="1:7" x14ac:dyDescent="0.25">
      <c r="A3" s="181">
        <v>3</v>
      </c>
      <c r="E3" s="543"/>
      <c r="F3" s="543"/>
      <c r="G3" s="543"/>
    </row>
    <row r="4" spans="1:7" s="184" customFormat="1" x14ac:dyDescent="0.25">
      <c r="A4" s="181">
        <v>3</v>
      </c>
      <c r="E4" s="490"/>
      <c r="F4" s="249" t="str">
        <f>Contents!F3</f>
        <v>20X2</v>
      </c>
      <c r="G4" s="250" t="str">
        <f>Contents!F4</f>
        <v>20X1</v>
      </c>
    </row>
    <row r="5" spans="1:7" s="184" customFormat="1" ht="13.8" thickBot="1" x14ac:dyDescent="0.3">
      <c r="A5" s="181">
        <v>3</v>
      </c>
      <c r="E5" s="251"/>
      <c r="F5" s="252" t="s">
        <v>309</v>
      </c>
      <c r="G5" s="253" t="s">
        <v>309</v>
      </c>
    </row>
    <row r="6" spans="1:7" ht="12" customHeight="1" x14ac:dyDescent="0.25">
      <c r="A6" s="181">
        <v>3</v>
      </c>
      <c r="E6" s="248"/>
      <c r="F6" s="248"/>
      <c r="G6" s="248"/>
    </row>
    <row r="7" spans="1:7" ht="12" customHeight="1" x14ac:dyDescent="0.25">
      <c r="A7" s="181">
        <v>3</v>
      </c>
      <c r="B7" s="184" t="s">
        <v>250</v>
      </c>
      <c r="C7" s="184">
        <v>137</v>
      </c>
      <c r="E7" s="306" t="str">
        <f ca="1">INDEX(TBLStructure[Full Note Title],MATCH(C7,TBLStructure[Model Reference],0))</f>
        <v>7.3L: Assets pledged or held as collateral</v>
      </c>
      <c r="F7" s="248"/>
      <c r="G7" s="248"/>
    </row>
    <row r="8" spans="1:7" ht="12" customHeight="1" x14ac:dyDescent="0.25">
      <c r="A8" s="181">
        <v>3</v>
      </c>
      <c r="E8" s="247" t="s">
        <v>1531</v>
      </c>
      <c r="F8" s="248"/>
      <c r="G8" s="248"/>
    </row>
    <row r="9" spans="1:7" ht="12" customHeight="1" x14ac:dyDescent="0.25">
      <c r="A9" s="181">
        <v>3</v>
      </c>
      <c r="D9" s="184" t="s">
        <v>1532</v>
      </c>
      <c r="E9" s="247" t="s">
        <v>1533</v>
      </c>
      <c r="F9" s="248"/>
      <c r="G9" s="92"/>
    </row>
    <row r="10" spans="1:7" ht="12" customHeight="1" x14ac:dyDescent="0.25">
      <c r="A10" s="181">
        <v>3</v>
      </c>
      <c r="E10" s="259" t="s">
        <v>1534</v>
      </c>
      <c r="F10" s="91">
        <v>0</v>
      </c>
      <c r="G10" s="92">
        <v>0</v>
      </c>
    </row>
    <row r="11" spans="1:7" ht="12" customHeight="1" x14ac:dyDescent="0.25">
      <c r="A11" s="181">
        <v>3</v>
      </c>
      <c r="E11" s="247" t="s">
        <v>1535</v>
      </c>
      <c r="F11" s="95">
        <f>SUM(F9:F10)</f>
        <v>0</v>
      </c>
      <c r="G11" s="96">
        <f>SUM(G9:G10)</f>
        <v>0</v>
      </c>
    </row>
    <row r="12" spans="1:7" ht="12" customHeight="1" x14ac:dyDescent="0.25">
      <c r="A12" s="181">
        <v>3</v>
      </c>
      <c r="E12" s="248"/>
      <c r="F12" s="91"/>
      <c r="G12" s="92"/>
    </row>
    <row r="13" spans="1:7" ht="12" customHeight="1" x14ac:dyDescent="0.25">
      <c r="A13" s="181">
        <v>3</v>
      </c>
      <c r="D13" s="184" t="s">
        <v>1536</v>
      </c>
      <c r="E13" s="248" t="s">
        <v>1537</v>
      </c>
      <c r="F13" s="91"/>
      <c r="G13" s="92"/>
    </row>
    <row r="14" spans="1:7" ht="12" customHeight="1" x14ac:dyDescent="0.25">
      <c r="A14" s="181">
        <v>3</v>
      </c>
      <c r="E14" s="248"/>
      <c r="F14" s="91"/>
      <c r="G14" s="92"/>
    </row>
    <row r="15" spans="1:7" ht="12" customHeight="1" x14ac:dyDescent="0.25">
      <c r="A15" s="181">
        <v>1</v>
      </c>
      <c r="E15" s="263" t="s">
        <v>1538</v>
      </c>
      <c r="F15" s="456"/>
      <c r="G15" s="456"/>
    </row>
    <row r="16" spans="1:7" ht="12" customHeight="1" x14ac:dyDescent="0.25">
      <c r="A16" s="181">
        <v>1</v>
      </c>
      <c r="E16" s="263" t="s">
        <v>1539</v>
      </c>
      <c r="F16" s="456"/>
      <c r="G16" s="262"/>
    </row>
    <row r="17" spans="1:7" ht="12" customHeight="1" x14ac:dyDescent="0.25">
      <c r="A17" s="181">
        <v>1</v>
      </c>
      <c r="D17" s="184" t="s">
        <v>1540</v>
      </c>
      <c r="E17" s="464" t="s">
        <v>1541</v>
      </c>
      <c r="F17" s="261">
        <v>0</v>
      </c>
      <c r="G17" s="262">
        <v>0</v>
      </c>
    </row>
    <row r="18" spans="1:7" ht="12" customHeight="1" x14ac:dyDescent="0.25">
      <c r="A18" s="181">
        <v>1</v>
      </c>
      <c r="E18" s="464" t="s">
        <v>1542</v>
      </c>
      <c r="F18" s="261"/>
      <c r="G18" s="262"/>
    </row>
    <row r="19" spans="1:7" ht="12" customHeight="1" x14ac:dyDescent="0.25">
      <c r="A19" s="181">
        <v>1</v>
      </c>
      <c r="E19" s="263" t="s">
        <v>1543</v>
      </c>
      <c r="F19" s="102">
        <f>SUM(F16:F17)</f>
        <v>0</v>
      </c>
      <c r="G19" s="103">
        <f>SUM(G16:G17)</f>
        <v>0</v>
      </c>
    </row>
    <row r="20" spans="1:7" ht="12" customHeight="1" x14ac:dyDescent="0.25">
      <c r="A20" s="181">
        <v>1</v>
      </c>
      <c r="E20" s="263"/>
      <c r="F20" s="265"/>
      <c r="G20" s="266"/>
    </row>
    <row r="21" spans="1:7" ht="12" customHeight="1" x14ac:dyDescent="0.25">
      <c r="A21" s="181">
        <v>1</v>
      </c>
      <c r="D21" s="184" t="s">
        <v>1544</v>
      </c>
      <c r="E21" s="1102" t="s">
        <v>1545</v>
      </c>
      <c r="F21" s="1102"/>
      <c r="G21" s="1102"/>
    </row>
    <row r="22" spans="1:7" ht="12" customHeight="1" x14ac:dyDescent="0.25">
      <c r="A22" s="181">
        <v>1</v>
      </c>
      <c r="D22" s="184" t="s">
        <v>1546</v>
      </c>
      <c r="E22" s="1102" t="s">
        <v>1547</v>
      </c>
      <c r="F22" s="1102"/>
      <c r="G22" s="1102"/>
    </row>
    <row r="23" spans="1:7" ht="12" customHeight="1" x14ac:dyDescent="0.25">
      <c r="A23" s="181">
        <v>1</v>
      </c>
      <c r="D23" s="184" t="s">
        <v>1544</v>
      </c>
      <c r="E23" s="1102" t="s">
        <v>1548</v>
      </c>
      <c r="F23" s="1102"/>
      <c r="G23" s="1102"/>
    </row>
    <row r="24" spans="1:7" x14ac:dyDescent="0.25">
      <c r="A24" s="181">
        <v>1</v>
      </c>
      <c r="D24" s="184" t="s">
        <v>1546</v>
      </c>
      <c r="E24" s="1102" t="s">
        <v>1547</v>
      </c>
      <c r="F24" s="1102"/>
      <c r="G24" s="1102"/>
    </row>
    <row r="25" spans="1:7" x14ac:dyDescent="0.25">
      <c r="A25" s="181">
        <v>1</v>
      </c>
      <c r="E25" s="248"/>
      <c r="F25" s="248"/>
      <c r="G25" s="248"/>
    </row>
    <row r="37" spans="4:7" ht="27.75" customHeight="1" x14ac:dyDescent="0.25">
      <c r="E37" s="181"/>
      <c r="F37" s="181"/>
      <c r="G37" s="181"/>
    </row>
    <row r="45" spans="4:7" ht="25.5" customHeight="1" x14ac:dyDescent="0.25">
      <c r="E45" s="181"/>
      <c r="F45" s="181"/>
      <c r="G45" s="181"/>
    </row>
    <row r="48" spans="4:7" x14ac:dyDescent="0.25">
      <c r="D48" s="183"/>
    </row>
    <row r="51" spans="4:7" x14ac:dyDescent="0.25">
      <c r="D51" s="183"/>
    </row>
    <row r="52" spans="4:7" ht="13.2" customHeight="1" x14ac:dyDescent="0.25">
      <c r="E52" s="181"/>
      <c r="F52" s="181"/>
      <c r="G52" s="181"/>
    </row>
    <row r="60" spans="4:7" ht="13.2" customHeight="1" x14ac:dyDescent="0.25">
      <c r="E60" s="181"/>
      <c r="F60" s="181"/>
      <c r="G60" s="181"/>
    </row>
    <row r="69" spans="5:7" ht="13.2" customHeight="1" x14ac:dyDescent="0.25">
      <c r="E69" s="181"/>
      <c r="F69" s="181"/>
      <c r="G69" s="181"/>
    </row>
    <row r="78" spans="5:7" ht="13.2" customHeight="1" x14ac:dyDescent="0.25">
      <c r="E78" s="181"/>
      <c r="F78" s="181"/>
      <c r="G78" s="181"/>
    </row>
    <row r="85" spans="5:7" ht="13.2" customHeight="1" x14ac:dyDescent="0.25">
      <c r="E85" s="181"/>
      <c r="F85" s="181"/>
      <c r="G85" s="181"/>
    </row>
    <row r="93" spans="5:7" ht="110.25" customHeight="1" x14ac:dyDescent="0.25">
      <c r="E93" s="181"/>
      <c r="F93" s="181"/>
      <c r="G93" s="181"/>
    </row>
    <row r="95" spans="5:7" ht="13.2" customHeight="1" x14ac:dyDescent="0.25">
      <c r="E95" s="181"/>
      <c r="F95" s="181"/>
      <c r="G95" s="181"/>
    </row>
    <row r="97" spans="5:7" ht="13.2" customHeight="1" x14ac:dyDescent="0.25">
      <c r="E97" s="181"/>
      <c r="F97" s="181"/>
      <c r="G97" s="181"/>
    </row>
    <row r="100" spans="5:7" ht="13.2" customHeight="1" x14ac:dyDescent="0.25">
      <c r="E100" s="181"/>
      <c r="F100" s="181"/>
      <c r="G100" s="181"/>
    </row>
    <row r="101" spans="5:7" ht="23.7" customHeight="1" x14ac:dyDescent="0.25">
      <c r="E101" s="181"/>
      <c r="F101" s="181"/>
      <c r="G101" s="181"/>
    </row>
    <row r="102" spans="5:7" ht="13.2" customHeight="1" x14ac:dyDescent="0.25">
      <c r="E102" s="181"/>
      <c r="F102" s="181"/>
      <c r="G102" s="181"/>
    </row>
    <row r="107" spans="5:7" ht="23.25" customHeight="1" x14ac:dyDescent="0.25">
      <c r="E107" s="181"/>
      <c r="F107" s="181"/>
      <c r="G107" s="181"/>
    </row>
    <row r="110" spans="5:7" ht="40.5" customHeight="1" x14ac:dyDescent="0.25">
      <c r="E110" s="181"/>
      <c r="F110" s="181"/>
      <c r="G110" s="181"/>
    </row>
    <row r="111" spans="5:7" ht="13.2" customHeight="1" x14ac:dyDescent="0.25">
      <c r="E111" s="181"/>
      <c r="F111" s="181"/>
      <c r="G111" s="181"/>
    </row>
    <row r="122" spans="5:7" ht="12.75" customHeight="1" x14ac:dyDescent="0.25">
      <c r="E122" s="181"/>
      <c r="F122" s="181"/>
      <c r="G122" s="181"/>
    </row>
    <row r="129" spans="5:7" ht="13.2" customHeight="1" x14ac:dyDescent="0.25">
      <c r="E129" s="181"/>
      <c r="F129" s="181"/>
      <c r="G129" s="181"/>
    </row>
    <row r="130" spans="5:7" ht="12.75" customHeight="1" x14ac:dyDescent="0.25"/>
    <row r="137" spans="5:7" ht="25.5" customHeight="1" x14ac:dyDescent="0.25"/>
    <row r="143" spans="5:7" ht="63.75" customHeight="1" x14ac:dyDescent="0.25"/>
    <row r="145" ht="12.75" customHeight="1" x14ac:dyDescent="0.25"/>
    <row r="146" ht="12.75" customHeight="1" x14ac:dyDescent="0.25"/>
    <row r="147" ht="13.2" customHeight="1" x14ac:dyDescent="0.25"/>
    <row r="154" ht="12.75" customHeight="1" x14ac:dyDescent="0.25"/>
    <row r="155" ht="12.75" customHeight="1" x14ac:dyDescent="0.25"/>
    <row r="156" ht="13.2" customHeight="1" x14ac:dyDescent="0.25"/>
    <row r="163" ht="12.75" customHeight="1" x14ac:dyDescent="0.25"/>
    <row r="164" ht="12.75" customHeight="1" x14ac:dyDescent="0.25"/>
    <row r="165" ht="13.2" customHeight="1" x14ac:dyDescent="0.25"/>
    <row r="170" ht="12.75" customHeight="1" x14ac:dyDescent="0.25"/>
    <row r="171" ht="12.75" customHeight="1" x14ac:dyDescent="0.25"/>
    <row r="172" ht="13.2" customHeight="1" x14ac:dyDescent="0.25"/>
    <row r="178" spans="5:7" ht="3.75" customHeight="1" x14ac:dyDescent="0.25">
      <c r="E178" s="181"/>
      <c r="F178" s="181"/>
      <c r="G178" s="181"/>
    </row>
    <row r="180" spans="5:7" ht="43.5" customHeight="1" x14ac:dyDescent="0.25">
      <c r="E180" s="181"/>
      <c r="F180" s="181"/>
      <c r="G180" s="181"/>
    </row>
    <row r="181" spans="5:7" ht="23.25" customHeight="1" x14ac:dyDescent="0.25">
      <c r="E181" s="181"/>
      <c r="F181" s="181"/>
      <c r="G181" s="181"/>
    </row>
    <row r="182" spans="5:7" ht="47.25" customHeight="1" x14ac:dyDescent="0.25">
      <c r="E182" s="181"/>
      <c r="F182" s="181"/>
      <c r="G182" s="181"/>
    </row>
    <row r="185" spans="5:7" ht="37.5" customHeight="1" x14ac:dyDescent="0.25">
      <c r="E185" s="181"/>
      <c r="F185" s="181"/>
      <c r="G185" s="181"/>
    </row>
    <row r="186" spans="5:7" ht="30.75" customHeight="1" x14ac:dyDescent="0.25">
      <c r="E186" s="181"/>
      <c r="F186" s="181"/>
      <c r="G186" s="181"/>
    </row>
    <row r="187" spans="5:7" ht="52.5" customHeight="1" x14ac:dyDescent="0.25">
      <c r="E187" s="181"/>
      <c r="F187" s="181"/>
      <c r="G187" s="181"/>
    </row>
    <row r="188" spans="5:7" ht="12.75" customHeight="1" x14ac:dyDescent="0.25">
      <c r="E188" s="181"/>
      <c r="F188" s="181"/>
      <c r="G188" s="181"/>
    </row>
    <row r="189" spans="5:7" ht="3.75" customHeight="1" x14ac:dyDescent="0.25">
      <c r="E189" s="181"/>
      <c r="F189" s="181"/>
      <c r="G189" s="181"/>
    </row>
    <row r="190" spans="5:7" ht="25.5" customHeight="1" x14ac:dyDescent="0.25">
      <c r="E190" s="181"/>
      <c r="F190" s="181"/>
      <c r="G190" s="181"/>
    </row>
    <row r="191" spans="5:7" ht="17.25" customHeight="1" x14ac:dyDescent="0.25">
      <c r="E191" s="181"/>
      <c r="F191" s="181"/>
      <c r="G191" s="181"/>
    </row>
    <row r="193" spans="5:7" ht="13.2" customHeight="1" x14ac:dyDescent="0.25">
      <c r="E193" s="181"/>
      <c r="F193" s="181"/>
      <c r="G193" s="181"/>
    </row>
    <row r="204" spans="5:7" ht="12.75" customHeight="1" x14ac:dyDescent="0.25">
      <c r="E204" s="181"/>
      <c r="F204" s="181"/>
      <c r="G204" s="181"/>
    </row>
    <row r="214" spans="5:7" ht="12.75" customHeight="1" x14ac:dyDescent="0.25">
      <c r="E214" s="181"/>
      <c r="F214" s="181"/>
      <c r="G214" s="181"/>
    </row>
  </sheetData>
  <mergeCells count="5">
    <mergeCell ref="B1:C1"/>
    <mergeCell ref="E22:G22"/>
    <mergeCell ref="E23:G23"/>
    <mergeCell ref="E24:G24"/>
    <mergeCell ref="E21:G21"/>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F7A4D-6D76-4278-98BE-2E54559D414E}">
  <sheetPr codeName="Sheet12"/>
  <dimension ref="A1:J22"/>
  <sheetViews>
    <sheetView tabSelected="1" view="pageBreakPreview" zoomScaleNormal="100" zoomScaleSheetLayoutView="100" workbookViewId="0">
      <selection activeCell="G209" sqref="G209"/>
    </sheetView>
  </sheetViews>
  <sheetFormatPr defaultColWidth="8.6640625" defaultRowHeight="13.8" x14ac:dyDescent="0.25"/>
  <cols>
    <col min="1" max="1" width="8.6640625" style="73"/>
    <col min="2" max="2" width="37.44140625" style="73" customWidth="1"/>
    <col min="3" max="3" width="19.33203125" style="73" customWidth="1"/>
    <col min="4" max="4" width="36.44140625" style="73" customWidth="1"/>
    <col min="5" max="10" width="8.6640625" style="73"/>
    <col min="11" max="16384" width="8.6640625" style="403"/>
  </cols>
  <sheetData>
    <row r="1" spans="2:6" x14ac:dyDescent="0.25">
      <c r="B1" s="924"/>
      <c r="C1" s="924"/>
      <c r="D1" s="924"/>
    </row>
    <row r="2" spans="2:6" x14ac:dyDescent="0.25">
      <c r="B2" s="898" t="s">
        <v>33</v>
      </c>
      <c r="C2" s="899"/>
      <c r="D2" s="898"/>
      <c r="E2" s="898"/>
    </row>
    <row r="3" spans="2:6" x14ac:dyDescent="0.25">
      <c r="B3" s="925"/>
      <c r="C3" s="925"/>
      <c r="D3" s="925"/>
    </row>
    <row r="4" spans="2:6" ht="51" customHeight="1" x14ac:dyDescent="0.25">
      <c r="B4" s="926"/>
      <c r="C4" s="926"/>
      <c r="D4" s="926"/>
      <c r="F4" s="909" t="s">
        <v>34</v>
      </c>
    </row>
    <row r="5" spans="2:6" ht="33" customHeight="1" x14ac:dyDescent="0.25">
      <c r="B5" s="923"/>
      <c r="C5" s="923"/>
      <c r="D5" s="923"/>
    </row>
    <row r="18" spans="2:5" x14ac:dyDescent="0.25">
      <c r="B18" s="898" t="s">
        <v>35</v>
      </c>
      <c r="C18" s="899"/>
      <c r="D18" s="898"/>
      <c r="E18" s="898"/>
    </row>
    <row r="19" spans="2:5" x14ac:dyDescent="0.25">
      <c r="B19" s="925"/>
      <c r="C19" s="925"/>
      <c r="D19" s="925"/>
    </row>
    <row r="20" spans="2:5" ht="51" customHeight="1" x14ac:dyDescent="0.25">
      <c r="B20" s="926"/>
      <c r="C20" s="926"/>
      <c r="D20" s="926"/>
    </row>
    <row r="21" spans="2:5" ht="33" customHeight="1" x14ac:dyDescent="0.25">
      <c r="B21" s="923"/>
      <c r="C21" s="923"/>
      <c r="D21" s="923"/>
    </row>
    <row r="22" spans="2:5" ht="24" customHeight="1" x14ac:dyDescent="0.25">
      <c r="B22" s="923"/>
      <c r="C22" s="923"/>
      <c r="D22" s="923"/>
    </row>
  </sheetData>
  <mergeCells count="8">
    <mergeCell ref="B21:D21"/>
    <mergeCell ref="B22:D22"/>
    <mergeCell ref="B1:D1"/>
    <mergeCell ref="B3:D3"/>
    <mergeCell ref="B4:D4"/>
    <mergeCell ref="B5:D5"/>
    <mergeCell ref="B19:D19"/>
    <mergeCell ref="B20:D20"/>
  </mergeCell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4" max="1048575"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AF2D9-4387-4C76-83F3-6773A3B5813F}">
  <sheetPr codeName="Sheet54">
    <tabColor theme="0" tint="-0.499984740745262"/>
  </sheetPr>
  <dimension ref="A1:N81"/>
  <sheetViews>
    <sheetView showGridLines="0" tabSelected="1" view="pageBreakPreview" topLeftCell="D1" zoomScaleNormal="100" zoomScaleSheetLayoutView="100" workbookViewId="0">
      <selection activeCell="G209" sqref="G209"/>
    </sheetView>
  </sheetViews>
  <sheetFormatPr defaultColWidth="9.33203125" defaultRowHeight="13.8" x14ac:dyDescent="0.25"/>
  <cols>
    <col min="1" max="1" width="5.6640625" style="1" hidden="1" customWidth="1"/>
    <col min="2" max="2" width="7.33203125" style="1" hidden="1" customWidth="1"/>
    <col min="3" max="3" width="12.33203125" style="1" hidden="1" customWidth="1"/>
    <col min="4" max="4" width="13.6640625" style="4" customWidth="1"/>
    <col min="5" max="5" width="50.5546875" style="1" customWidth="1"/>
    <col min="6" max="6" width="8.6640625" style="1" customWidth="1"/>
    <col min="7" max="7" width="8.5546875" style="1" customWidth="1"/>
    <col min="8" max="8" width="11.5546875" style="1" customWidth="1"/>
    <col min="9" max="9" width="10.33203125" style="1" customWidth="1"/>
    <col min="10" max="10" width="9.5546875" style="1" customWidth="1"/>
    <col min="11" max="11" width="10.5546875" style="1" customWidth="1"/>
    <col min="12" max="12" width="8.33203125" style="1" customWidth="1"/>
    <col min="13" max="13" width="10.6640625" style="1" customWidth="1"/>
    <col min="14" max="16384" width="9.33203125" style="1"/>
  </cols>
  <sheetData>
    <row r="1" spans="1:13" x14ac:dyDescent="0.25">
      <c r="A1" s="1" t="s">
        <v>0</v>
      </c>
    </row>
    <row r="2" spans="1:13" x14ac:dyDescent="0.25">
      <c r="A2" s="1">
        <v>3</v>
      </c>
      <c r="B2" s="977" t="s">
        <v>249</v>
      </c>
      <c r="C2" s="977"/>
      <c r="D2" s="184"/>
      <c r="E2" s="1117" t="str">
        <f ca="1">INDEX(TBLStructure[Number],MATCH(C3,TBLStructure[Model Reference],0))&amp;"."&amp;INDEX(TBLStructure[Sub Number],MATCH(C3,TBLStructure[Model Reference],0))&amp;" "&amp;INDEX(TBLStructure[Sub-category],MATCH(C3,TBLStructure[Model Reference],0))</f>
        <v>7.4 Fair Value Measurement</v>
      </c>
      <c r="F2" s="1117"/>
      <c r="G2" s="1117"/>
      <c r="H2" s="1117"/>
      <c r="I2" s="1117"/>
      <c r="J2" s="1117"/>
      <c r="K2" s="1117"/>
      <c r="L2" s="1117"/>
      <c r="M2" s="1117"/>
    </row>
    <row r="3" spans="1:13" ht="6.6" customHeight="1" x14ac:dyDescent="0.25">
      <c r="A3" s="1">
        <v>3</v>
      </c>
      <c r="B3" s="181" t="s">
        <v>560</v>
      </c>
      <c r="C3" s="181">
        <v>138</v>
      </c>
      <c r="E3" s="940"/>
      <c r="F3" s="940"/>
      <c r="G3" s="940"/>
      <c r="H3" s="940"/>
      <c r="I3" s="940"/>
      <c r="J3" s="940"/>
      <c r="K3" s="940"/>
      <c r="L3" s="940"/>
      <c r="M3" s="940"/>
    </row>
    <row r="4" spans="1:13" ht="25.95" customHeight="1" x14ac:dyDescent="0.25">
      <c r="A4" s="1">
        <v>1</v>
      </c>
      <c r="E4" s="940" t="s">
        <v>1561</v>
      </c>
      <c r="F4" s="940"/>
      <c r="G4" s="940"/>
      <c r="H4" s="940"/>
      <c r="I4" s="940"/>
      <c r="J4" s="940"/>
      <c r="K4" s="940"/>
      <c r="L4" s="940"/>
      <c r="M4" s="940"/>
    </row>
    <row r="5" spans="1:13" x14ac:dyDescent="0.25">
      <c r="A5" s="1">
        <v>1</v>
      </c>
      <c r="E5" s="940" t="s">
        <v>1562</v>
      </c>
      <c r="F5" s="940"/>
      <c r="G5" s="940"/>
      <c r="H5" s="940"/>
      <c r="I5" s="940"/>
      <c r="J5" s="940"/>
      <c r="K5" s="940"/>
      <c r="L5" s="940"/>
      <c r="M5" s="940"/>
    </row>
    <row r="6" spans="1:13" x14ac:dyDescent="0.25">
      <c r="A6" s="1">
        <v>1</v>
      </c>
      <c r="D6" s="4" t="s">
        <v>1563</v>
      </c>
      <c r="E6" s="940" t="s">
        <v>1564</v>
      </c>
      <c r="F6" s="940"/>
      <c r="G6" s="940"/>
      <c r="H6" s="940"/>
      <c r="I6" s="940"/>
      <c r="J6" s="940"/>
      <c r="K6" s="940"/>
      <c r="L6" s="940"/>
      <c r="M6" s="940"/>
    </row>
    <row r="7" spans="1:13" x14ac:dyDescent="0.25">
      <c r="A7" s="1">
        <v>1</v>
      </c>
      <c r="E7" s="940" t="s">
        <v>1565</v>
      </c>
      <c r="F7" s="940"/>
      <c r="G7" s="940"/>
      <c r="H7" s="940"/>
      <c r="I7" s="940"/>
      <c r="J7" s="940"/>
      <c r="K7" s="940"/>
      <c r="L7" s="940"/>
      <c r="M7" s="940"/>
    </row>
    <row r="8" spans="1:13" x14ac:dyDescent="0.25">
      <c r="A8" s="1">
        <v>1</v>
      </c>
      <c r="E8" s="940" t="s">
        <v>1566</v>
      </c>
      <c r="F8" s="940"/>
      <c r="G8" s="940"/>
      <c r="H8" s="940"/>
      <c r="I8" s="940"/>
      <c r="J8" s="940"/>
      <c r="K8" s="940"/>
      <c r="L8" s="940"/>
      <c r="M8" s="940"/>
    </row>
    <row r="9" spans="1:13" x14ac:dyDescent="0.25">
      <c r="A9" s="1">
        <v>3</v>
      </c>
      <c r="E9" s="940"/>
      <c r="F9" s="940"/>
      <c r="G9" s="940"/>
      <c r="H9" s="940"/>
      <c r="I9" s="940"/>
      <c r="J9" s="940"/>
      <c r="K9" s="940"/>
      <c r="L9" s="940"/>
      <c r="M9" s="940"/>
    </row>
    <row r="10" spans="1:13" x14ac:dyDescent="0.25">
      <c r="A10" s="1">
        <v>3</v>
      </c>
      <c r="E10" s="940"/>
      <c r="F10" s="940"/>
      <c r="G10" s="940"/>
      <c r="H10" s="940"/>
      <c r="I10" s="940"/>
      <c r="J10" s="940"/>
      <c r="K10" s="940"/>
      <c r="L10" s="940"/>
      <c r="M10" s="940"/>
    </row>
    <row r="11" spans="1:13" x14ac:dyDescent="0.25">
      <c r="A11" s="1">
        <v>3</v>
      </c>
      <c r="E11" s="940"/>
      <c r="F11" s="940"/>
      <c r="G11" s="940"/>
      <c r="H11" s="940"/>
      <c r="I11" s="940"/>
      <c r="J11" s="940"/>
      <c r="K11" s="940"/>
      <c r="L11" s="940"/>
      <c r="M11" s="940"/>
    </row>
    <row r="12" spans="1:13" x14ac:dyDescent="0.25">
      <c r="A12" s="1">
        <v>3</v>
      </c>
      <c r="E12" s="940"/>
      <c r="F12" s="940"/>
      <c r="G12" s="940"/>
      <c r="H12" s="940"/>
      <c r="I12" s="940"/>
      <c r="J12" s="940"/>
      <c r="K12" s="940"/>
      <c r="L12" s="940"/>
      <c r="M12" s="940"/>
    </row>
    <row r="13" spans="1:13" ht="39.75" customHeight="1" x14ac:dyDescent="0.25">
      <c r="A13" s="1">
        <v>3</v>
      </c>
      <c r="E13" s="940"/>
      <c r="F13" s="940"/>
      <c r="G13" s="940"/>
      <c r="H13" s="940"/>
      <c r="I13" s="940"/>
      <c r="J13" s="940"/>
      <c r="K13" s="940"/>
      <c r="L13" s="940"/>
      <c r="M13" s="940"/>
    </row>
    <row r="14" spans="1:13" x14ac:dyDescent="0.25">
      <c r="A14" s="1">
        <v>3</v>
      </c>
      <c r="E14" s="78"/>
      <c r="F14" s="78"/>
      <c r="G14" s="78"/>
    </row>
    <row r="15" spans="1:13" x14ac:dyDescent="0.25">
      <c r="A15" s="1">
        <v>3</v>
      </c>
      <c r="B15" s="1" t="s">
        <v>250</v>
      </c>
      <c r="C15" s="1">
        <v>138</v>
      </c>
      <c r="E15" s="1080" t="str">
        <f ca="1">INDEX(TBLStructure[Full Note Title],MATCH(C15,TBLStructure[Model Reference],0))</f>
        <v>7.4A: Fair value measurement</v>
      </c>
      <c r="F15" s="1080"/>
      <c r="G15" s="1080"/>
      <c r="H15" s="1080"/>
      <c r="I15" s="1080"/>
      <c r="J15" s="1080"/>
      <c r="K15" s="1080"/>
      <c r="L15" s="1080"/>
      <c r="M15" s="1080"/>
    </row>
    <row r="16" spans="1:13" ht="24.6" customHeight="1" x14ac:dyDescent="0.25">
      <c r="A16" s="1">
        <v>1</v>
      </c>
      <c r="D16" s="10" t="s">
        <v>1567</v>
      </c>
      <c r="E16" s="768"/>
      <c r="F16" s="1118" t="s">
        <v>1568</v>
      </c>
      <c r="G16" s="1118"/>
      <c r="H16" s="1118"/>
      <c r="I16" s="1103" t="s">
        <v>1569</v>
      </c>
      <c r="J16" s="1103"/>
      <c r="K16" s="1103"/>
      <c r="L16" s="1104"/>
      <c r="M16" s="1104"/>
    </row>
    <row r="17" spans="1:13" ht="16.2" customHeight="1" x14ac:dyDescent="0.25">
      <c r="A17" s="1">
        <v>1</v>
      </c>
      <c r="E17" s="55"/>
      <c r="F17" s="769" t="str">
        <f>Contents!F3</f>
        <v>20X2</v>
      </c>
      <c r="G17" s="770" t="str">
        <f>Contents!F4</f>
        <v>20X1</v>
      </c>
      <c r="H17" s="1105" t="s">
        <v>1570</v>
      </c>
      <c r="I17" s="1105"/>
      <c r="J17" s="1105"/>
      <c r="K17" s="1105"/>
      <c r="L17" s="1106"/>
      <c r="M17" s="1106"/>
    </row>
    <row r="18" spans="1:13" ht="30" customHeight="1" x14ac:dyDescent="0.25">
      <c r="A18" s="1">
        <v>1</v>
      </c>
      <c r="D18" s="933" t="s">
        <v>1571</v>
      </c>
      <c r="E18" s="771"/>
      <c r="F18" s="772" t="s">
        <v>254</v>
      </c>
      <c r="G18" s="773" t="s">
        <v>254</v>
      </c>
      <c r="H18" s="1107"/>
      <c r="I18" s="1107"/>
      <c r="J18" s="1107"/>
      <c r="K18" s="1107"/>
      <c r="L18" s="1108"/>
      <c r="M18" s="1108"/>
    </row>
    <row r="19" spans="1:13" ht="14.7" customHeight="1" x14ac:dyDescent="0.25">
      <c r="A19" s="1">
        <v>1</v>
      </c>
      <c r="D19" s="933"/>
      <c r="E19" s="774" t="s">
        <v>311</v>
      </c>
      <c r="F19" s="55"/>
      <c r="G19" s="55"/>
      <c r="H19" s="1119" t="s">
        <v>1572</v>
      </c>
      <c r="I19" s="1122" t="s">
        <v>1573</v>
      </c>
      <c r="J19" s="1122"/>
      <c r="K19" s="1122"/>
      <c r="L19" s="1123"/>
      <c r="M19" s="1123"/>
    </row>
    <row r="20" spans="1:13" ht="24.6" x14ac:dyDescent="0.25">
      <c r="A20" s="1">
        <v>1</v>
      </c>
      <c r="D20" s="4" t="s">
        <v>1574</v>
      </c>
      <c r="E20" s="775" t="s">
        <v>1575</v>
      </c>
      <c r="F20" s="776">
        <v>0</v>
      </c>
      <c r="G20" s="777">
        <v>0</v>
      </c>
      <c r="H20" s="1120"/>
      <c r="I20" s="1124"/>
      <c r="J20" s="1124"/>
      <c r="K20" s="1124"/>
      <c r="L20" s="1125"/>
      <c r="M20" s="1125"/>
    </row>
    <row r="21" spans="1:13" ht="7.2" customHeight="1" x14ac:dyDescent="0.25">
      <c r="A21" s="1">
        <v>1</v>
      </c>
      <c r="E21" s="634"/>
      <c r="F21" s="55"/>
      <c r="G21" s="55"/>
      <c r="H21" s="1120"/>
      <c r="I21" s="1124"/>
      <c r="J21" s="1124"/>
      <c r="K21" s="1124"/>
      <c r="L21" s="1125"/>
      <c r="M21" s="1125"/>
    </row>
    <row r="22" spans="1:13" x14ac:dyDescent="0.25">
      <c r="A22" s="1">
        <v>1</v>
      </c>
      <c r="D22" s="4" t="s">
        <v>1576</v>
      </c>
      <c r="E22" s="774" t="s">
        <v>1577</v>
      </c>
      <c r="F22" s="774"/>
      <c r="G22" s="55"/>
      <c r="H22" s="1120"/>
      <c r="I22" s="1124"/>
      <c r="J22" s="1124"/>
      <c r="K22" s="1124"/>
      <c r="L22" s="1125"/>
      <c r="M22" s="1125"/>
    </row>
    <row r="23" spans="1:13" ht="24.6" x14ac:dyDescent="0.25">
      <c r="A23" s="1">
        <v>1</v>
      </c>
      <c r="E23" s="775" t="s">
        <v>1575</v>
      </c>
      <c r="F23" s="776">
        <v>0</v>
      </c>
      <c r="G23" s="777">
        <v>0</v>
      </c>
      <c r="H23" s="1120"/>
      <c r="I23" s="1124"/>
      <c r="J23" s="1124"/>
      <c r="K23" s="1124"/>
      <c r="L23" s="1125"/>
      <c r="M23" s="1125"/>
    </row>
    <row r="24" spans="1:13" ht="9" customHeight="1" x14ac:dyDescent="0.25">
      <c r="A24" s="1">
        <v>1</v>
      </c>
      <c r="E24" s="55"/>
      <c r="F24" s="774"/>
      <c r="G24" s="55"/>
      <c r="H24" s="1120"/>
      <c r="I24" s="1124"/>
      <c r="J24" s="1124"/>
      <c r="K24" s="1124"/>
      <c r="L24" s="1125"/>
      <c r="M24" s="1125"/>
    </row>
    <row r="25" spans="1:13" ht="9" customHeight="1" x14ac:dyDescent="0.25">
      <c r="A25" s="1">
        <v>1</v>
      </c>
      <c r="E25" s="55"/>
      <c r="F25" s="774"/>
      <c r="G25" s="55"/>
      <c r="H25" s="1120"/>
      <c r="I25" s="1124"/>
      <c r="J25" s="1124"/>
      <c r="K25" s="1124"/>
      <c r="L25" s="1125"/>
      <c r="M25" s="1125"/>
    </row>
    <row r="26" spans="1:13" x14ac:dyDescent="0.25">
      <c r="A26" s="1">
        <v>1</v>
      </c>
      <c r="E26" s="774" t="s">
        <v>1578</v>
      </c>
      <c r="F26" s="774"/>
      <c r="G26" s="55"/>
      <c r="H26" s="1120"/>
      <c r="I26" s="1124"/>
      <c r="J26" s="1124"/>
      <c r="K26" s="1124"/>
      <c r="L26" s="1125"/>
      <c r="M26" s="1125"/>
    </row>
    <row r="27" spans="1:13" ht="24.6" x14ac:dyDescent="0.25">
      <c r="A27" s="1">
        <v>1</v>
      </c>
      <c r="E27" s="775" t="s">
        <v>1575</v>
      </c>
      <c r="F27" s="776">
        <v>0</v>
      </c>
      <c r="G27" s="777">
        <v>0</v>
      </c>
      <c r="H27" s="1120"/>
      <c r="I27" s="1124"/>
      <c r="J27" s="1124"/>
      <c r="K27" s="1124"/>
      <c r="L27" s="1125"/>
      <c r="M27" s="1125"/>
    </row>
    <row r="28" spans="1:13" ht="10.95" customHeight="1" x14ac:dyDescent="0.25">
      <c r="A28" s="1">
        <v>1</v>
      </c>
      <c r="E28" s="55"/>
      <c r="F28" s="774"/>
      <c r="G28" s="55"/>
      <c r="H28" s="1120"/>
      <c r="I28" s="1124"/>
      <c r="J28" s="1124"/>
      <c r="K28" s="1124"/>
      <c r="L28" s="1125"/>
      <c r="M28" s="1125"/>
    </row>
    <row r="29" spans="1:13" x14ac:dyDescent="0.25">
      <c r="A29" s="1">
        <v>1</v>
      </c>
      <c r="E29" s="774" t="s">
        <v>1579</v>
      </c>
      <c r="F29" s="774"/>
      <c r="G29" s="55"/>
      <c r="H29" s="1120"/>
      <c r="I29" s="1124"/>
      <c r="J29" s="1124"/>
      <c r="K29" s="1124"/>
      <c r="L29" s="1125"/>
      <c r="M29" s="1125"/>
    </row>
    <row r="30" spans="1:13" ht="24.6" x14ac:dyDescent="0.25">
      <c r="A30" s="1">
        <v>1</v>
      </c>
      <c r="E30" s="775" t="s">
        <v>1575</v>
      </c>
      <c r="F30" s="776">
        <v>0</v>
      </c>
      <c r="G30" s="777">
        <v>0</v>
      </c>
      <c r="H30" s="1120"/>
      <c r="I30" s="1124"/>
      <c r="J30" s="1124"/>
      <c r="K30" s="1124"/>
      <c r="L30" s="1125"/>
      <c r="M30" s="1125"/>
    </row>
    <row r="31" spans="1:13" ht="10.199999999999999" customHeight="1" x14ac:dyDescent="0.25">
      <c r="A31" s="1">
        <v>1</v>
      </c>
      <c r="E31" s="778"/>
      <c r="F31" s="779"/>
      <c r="G31" s="780"/>
      <c r="H31" s="1121"/>
      <c r="I31" s="1126"/>
      <c r="J31" s="1126"/>
      <c r="K31" s="1126"/>
      <c r="L31" s="1127"/>
      <c r="M31" s="1127"/>
    </row>
    <row r="32" spans="1:13" ht="4.95" customHeight="1" x14ac:dyDescent="0.25">
      <c r="A32" s="1">
        <v>1</v>
      </c>
    </row>
    <row r="33" spans="1:13" ht="12.6" customHeight="1" x14ac:dyDescent="0.25">
      <c r="A33" s="1">
        <v>1</v>
      </c>
      <c r="D33" s="4" t="s">
        <v>1580</v>
      </c>
      <c r="E33" s="940" t="s">
        <v>1581</v>
      </c>
      <c r="F33" s="940"/>
      <c r="G33" s="940"/>
      <c r="H33" s="940"/>
      <c r="I33" s="940"/>
      <c r="J33" s="940"/>
      <c r="K33" s="940"/>
      <c r="L33" s="940"/>
      <c r="M33" s="940"/>
    </row>
    <row r="34" spans="1:13" ht="22.8" x14ac:dyDescent="0.25">
      <c r="A34" s="1">
        <v>1</v>
      </c>
      <c r="D34" s="56" t="s">
        <v>1582</v>
      </c>
      <c r="E34" s="940" t="s">
        <v>1583</v>
      </c>
      <c r="F34" s="940"/>
      <c r="G34" s="940"/>
      <c r="H34" s="940"/>
      <c r="I34" s="940"/>
      <c r="J34" s="940"/>
      <c r="K34" s="940"/>
      <c r="L34" s="940"/>
      <c r="M34" s="940"/>
    </row>
    <row r="35" spans="1:13" ht="12.6" customHeight="1" x14ac:dyDescent="0.25">
      <c r="A35" s="1">
        <v>1</v>
      </c>
      <c r="D35" s="4" t="s">
        <v>1584</v>
      </c>
      <c r="E35" s="940" t="s">
        <v>1585</v>
      </c>
      <c r="F35" s="940"/>
      <c r="G35" s="940"/>
      <c r="H35" s="940"/>
      <c r="I35" s="940"/>
      <c r="J35" s="940"/>
      <c r="K35" s="940"/>
      <c r="L35" s="940"/>
      <c r="M35" s="940"/>
    </row>
    <row r="36" spans="1:13" ht="12.6" customHeight="1" x14ac:dyDescent="0.25">
      <c r="A36" s="1">
        <v>1</v>
      </c>
      <c r="E36" s="940" t="s">
        <v>1586</v>
      </c>
      <c r="F36" s="1114"/>
      <c r="G36" s="1114"/>
      <c r="H36" s="1114"/>
      <c r="I36" s="1114"/>
      <c r="J36" s="1114"/>
      <c r="K36" s="1114"/>
      <c r="L36" s="1114"/>
      <c r="M36" s="1114"/>
    </row>
    <row r="37" spans="1:13" ht="48.6" hidden="1" customHeight="1" x14ac:dyDescent="0.25">
      <c r="A37" s="1">
        <v>2</v>
      </c>
      <c r="D37" s="10" t="s">
        <v>1567</v>
      </c>
      <c r="E37" s="781"/>
      <c r="F37" s="1115"/>
      <c r="G37" s="1115"/>
      <c r="H37" s="1115"/>
      <c r="I37" s="782"/>
      <c r="J37" s="782"/>
      <c r="K37" s="783"/>
      <c r="L37" s="1115" t="s">
        <v>1587</v>
      </c>
      <c r="M37" s="1115"/>
    </row>
    <row r="38" spans="1:13" ht="16.2" hidden="1" customHeight="1" x14ac:dyDescent="0.25">
      <c r="A38" s="1">
        <v>2</v>
      </c>
      <c r="E38" s="55"/>
      <c r="K38" s="769"/>
      <c r="L38" s="769">
        <f ca="1">YEAR(TODAY())</f>
        <v>2024</v>
      </c>
      <c r="M38" s="770">
        <f ca="1">YEAR(TODAY()) - 1</f>
        <v>2023</v>
      </c>
    </row>
    <row r="39" spans="1:13" ht="10.199999999999999" hidden="1" customHeight="1" x14ac:dyDescent="0.25">
      <c r="A39" s="1">
        <v>2</v>
      </c>
      <c r="E39" s="784"/>
      <c r="F39" s="785"/>
      <c r="G39" s="785"/>
      <c r="H39" s="785"/>
      <c r="I39" s="785"/>
      <c r="J39" s="785"/>
      <c r="K39" s="786"/>
      <c r="L39" s="786" t="s">
        <v>254</v>
      </c>
      <c r="M39" s="787" t="s">
        <v>254</v>
      </c>
    </row>
    <row r="40" spans="1:13" ht="14.7" hidden="1" customHeight="1" x14ac:dyDescent="0.25">
      <c r="A40" s="1">
        <v>2</v>
      </c>
      <c r="D40" s="4" t="s">
        <v>1588</v>
      </c>
      <c r="E40" s="1112" t="s">
        <v>311</v>
      </c>
      <c r="F40" s="1112"/>
      <c r="G40" s="1112"/>
      <c r="H40" s="1112"/>
      <c r="I40" s="1112"/>
      <c r="J40" s="1112"/>
      <c r="K40" s="781"/>
      <c r="L40" s="781"/>
      <c r="M40" s="781"/>
    </row>
    <row r="41" spans="1:13" ht="14.7" hidden="1" customHeight="1" x14ac:dyDescent="0.25">
      <c r="A41" s="1">
        <v>2</v>
      </c>
      <c r="D41" s="4" t="s">
        <v>1574</v>
      </c>
      <c r="E41" s="1113" t="s">
        <v>1575</v>
      </c>
      <c r="F41" s="1113"/>
      <c r="G41" s="1113"/>
      <c r="H41" s="1113"/>
      <c r="I41" s="1113"/>
      <c r="J41" s="1113"/>
      <c r="K41" s="776"/>
      <c r="L41" s="776">
        <v>0</v>
      </c>
      <c r="M41" s="777">
        <v>0</v>
      </c>
    </row>
    <row r="42" spans="1:13" ht="7.2" hidden="1" customHeight="1" x14ac:dyDescent="0.25">
      <c r="A42" s="1">
        <v>2</v>
      </c>
      <c r="E42" s="634"/>
      <c r="K42" s="55"/>
      <c r="L42" s="55"/>
      <c r="M42" s="55"/>
    </row>
    <row r="43" spans="1:13" ht="14.7" hidden="1" customHeight="1" x14ac:dyDescent="0.25">
      <c r="A43" s="1">
        <v>2</v>
      </c>
      <c r="D43" s="4" t="s">
        <v>1576</v>
      </c>
      <c r="E43" s="1112" t="s">
        <v>1577</v>
      </c>
      <c r="F43" s="1112"/>
      <c r="G43" s="1112"/>
      <c r="H43" s="1112"/>
      <c r="I43" s="1112"/>
      <c r="J43" s="1112"/>
      <c r="K43" s="774"/>
      <c r="L43" s="774"/>
      <c r="M43" s="55"/>
    </row>
    <row r="44" spans="1:13" ht="14.7" hidden="1" customHeight="1" x14ac:dyDescent="0.25">
      <c r="A44" s="1">
        <v>2</v>
      </c>
      <c r="D44" s="10"/>
      <c r="E44" s="1113" t="s">
        <v>1575</v>
      </c>
      <c r="F44" s="1113"/>
      <c r="G44" s="1113"/>
      <c r="H44" s="1113"/>
      <c r="I44" s="1113"/>
      <c r="J44" s="1113"/>
      <c r="K44" s="776"/>
      <c r="L44" s="776">
        <v>0</v>
      </c>
      <c r="M44" s="777">
        <v>0</v>
      </c>
    </row>
    <row r="45" spans="1:13" ht="9" hidden="1" customHeight="1" x14ac:dyDescent="0.25">
      <c r="A45" s="1">
        <v>2</v>
      </c>
      <c r="E45" s="55"/>
      <c r="K45" s="774"/>
      <c r="L45" s="774"/>
      <c r="M45" s="55"/>
    </row>
    <row r="46" spans="1:13" ht="14.7" hidden="1" customHeight="1" x14ac:dyDescent="0.25">
      <c r="A46" s="1">
        <v>2</v>
      </c>
      <c r="E46" s="1112" t="s">
        <v>1578</v>
      </c>
      <c r="F46" s="1112"/>
      <c r="G46" s="1112"/>
      <c r="H46" s="1112"/>
      <c r="I46" s="1112"/>
      <c r="J46" s="1112"/>
      <c r="K46" s="774"/>
      <c r="L46" s="774"/>
      <c r="M46" s="55"/>
    </row>
    <row r="47" spans="1:13" ht="14.7" hidden="1" customHeight="1" x14ac:dyDescent="0.25">
      <c r="A47" s="1">
        <v>2</v>
      </c>
      <c r="D47" s="10"/>
      <c r="E47" s="1113" t="s">
        <v>1575</v>
      </c>
      <c r="F47" s="1113"/>
      <c r="G47" s="1113"/>
      <c r="H47" s="1113"/>
      <c r="I47" s="1113"/>
      <c r="J47" s="1113"/>
      <c r="K47" s="776"/>
      <c r="L47" s="776">
        <v>0</v>
      </c>
      <c r="M47" s="777">
        <v>0</v>
      </c>
    </row>
    <row r="48" spans="1:13" ht="10.95" hidden="1" customHeight="1" x14ac:dyDescent="0.25">
      <c r="A48" s="1">
        <v>2</v>
      </c>
      <c r="E48" s="55"/>
      <c r="K48" s="774"/>
      <c r="L48" s="774"/>
      <c r="M48" s="55"/>
    </row>
    <row r="49" spans="1:14" ht="14.7" hidden="1" customHeight="1" x14ac:dyDescent="0.25">
      <c r="A49" s="1">
        <v>2</v>
      </c>
      <c r="E49" s="1112" t="s">
        <v>1579</v>
      </c>
      <c r="F49" s="1112"/>
      <c r="G49" s="1112"/>
      <c r="H49" s="1112"/>
      <c r="I49" s="1112"/>
      <c r="J49" s="1112"/>
      <c r="K49" s="774"/>
      <c r="L49" s="774"/>
      <c r="M49" s="55"/>
    </row>
    <row r="50" spans="1:14" ht="14.7" hidden="1" customHeight="1" x14ac:dyDescent="0.25">
      <c r="A50" s="1">
        <v>2</v>
      </c>
      <c r="E50" s="1113" t="s">
        <v>1575</v>
      </c>
      <c r="F50" s="1113"/>
      <c r="G50" s="1113"/>
      <c r="H50" s="1113"/>
      <c r="I50" s="1113"/>
      <c r="J50" s="1113"/>
      <c r="K50" s="776"/>
      <c r="L50" s="776">
        <v>0</v>
      </c>
      <c r="M50" s="777">
        <v>0</v>
      </c>
    </row>
    <row r="51" spans="1:14" ht="10.199999999999999" hidden="1" customHeight="1" x14ac:dyDescent="0.25">
      <c r="A51" s="1">
        <v>2</v>
      </c>
      <c r="E51" s="775"/>
      <c r="K51" s="776"/>
      <c r="L51" s="776"/>
      <c r="M51" s="777"/>
    </row>
    <row r="52" spans="1:14" s="403" customFormat="1" ht="14.7" hidden="1" customHeight="1" x14ac:dyDescent="0.25">
      <c r="A52" s="1">
        <v>2</v>
      </c>
      <c r="D52" s="73" t="s">
        <v>1589</v>
      </c>
      <c r="E52" s="1112" t="s">
        <v>1590</v>
      </c>
      <c r="F52" s="1112"/>
      <c r="G52" s="1112"/>
      <c r="H52" s="1112"/>
      <c r="I52" s="1112"/>
      <c r="J52" s="1112"/>
      <c r="K52" s="788"/>
      <c r="L52" s="788"/>
      <c r="M52" s="789"/>
    </row>
    <row r="53" spans="1:14" s="403" customFormat="1" ht="14.7" hidden="1" customHeight="1" x14ac:dyDescent="0.25">
      <c r="A53" s="1">
        <v>2</v>
      </c>
      <c r="D53" s="73"/>
      <c r="E53" s="1116" t="s">
        <v>892</v>
      </c>
      <c r="F53" s="1116"/>
      <c r="G53" s="1116"/>
      <c r="H53" s="1116"/>
      <c r="I53" s="1116"/>
      <c r="J53" s="1116"/>
      <c r="K53" s="790"/>
      <c r="L53" s="790">
        <v>0</v>
      </c>
      <c r="M53" s="791">
        <v>0</v>
      </c>
    </row>
    <row r="54" spans="1:14" ht="4.95" hidden="1" customHeight="1" x14ac:dyDescent="0.25">
      <c r="A54" s="1">
        <v>2</v>
      </c>
    </row>
    <row r="55" spans="1:14" ht="12.6" hidden="1" customHeight="1" x14ac:dyDescent="0.25">
      <c r="A55" s="1">
        <v>2</v>
      </c>
      <c r="D55" s="4" t="s">
        <v>1580</v>
      </c>
      <c r="E55" s="940" t="s">
        <v>1581</v>
      </c>
      <c r="F55" s="940"/>
      <c r="G55" s="940"/>
      <c r="H55" s="940"/>
      <c r="I55" s="940"/>
      <c r="J55" s="940"/>
      <c r="K55" s="940"/>
      <c r="L55" s="940"/>
      <c r="M55" s="940"/>
    </row>
    <row r="56" spans="1:14" x14ac:dyDescent="0.25">
      <c r="A56" s="1">
        <v>1</v>
      </c>
      <c r="E56" s="940"/>
      <c r="F56" s="940"/>
      <c r="G56" s="940"/>
      <c r="H56" s="940"/>
      <c r="I56" s="940"/>
      <c r="J56" s="940"/>
      <c r="K56" s="940"/>
      <c r="L56" s="940"/>
      <c r="M56" s="940"/>
    </row>
    <row r="57" spans="1:14" x14ac:dyDescent="0.25">
      <c r="A57" s="1">
        <v>1</v>
      </c>
      <c r="B57" s="1" t="s">
        <v>250</v>
      </c>
      <c r="C57" s="1">
        <v>139</v>
      </c>
      <c r="E57" s="1080" t="str">
        <f ca="1">INDEX(TBLStructure[Full Note Title],MATCH(C57,TBLStructure[Model Reference],0))</f>
        <v>7.4B: Reconciliation for recurring level 3 fair value measurements</v>
      </c>
      <c r="F57" s="1080"/>
      <c r="G57" s="1080"/>
      <c r="H57" s="1080"/>
      <c r="I57" s="1080"/>
      <c r="J57" s="1080"/>
      <c r="K57" s="1080"/>
      <c r="L57" s="1080"/>
      <c r="M57" s="1080"/>
      <c r="N57" s="55"/>
    </row>
    <row r="58" spans="1:14" x14ac:dyDescent="0.25">
      <c r="A58" s="1">
        <v>1</v>
      </c>
      <c r="E58" s="940"/>
      <c r="F58" s="940"/>
      <c r="G58" s="940"/>
      <c r="H58" s="940"/>
      <c r="I58" s="940"/>
      <c r="J58" s="940"/>
      <c r="K58" s="940"/>
      <c r="L58" s="940"/>
      <c r="M58" s="940"/>
      <c r="N58" s="55"/>
    </row>
    <row r="59" spans="1:14" x14ac:dyDescent="0.25">
      <c r="A59" s="1">
        <v>1</v>
      </c>
      <c r="E59" s="768"/>
      <c r="F59" s="1110" t="s">
        <v>311</v>
      </c>
      <c r="G59" s="1111"/>
      <c r="H59" s="1110" t="s">
        <v>1591</v>
      </c>
      <c r="I59" s="1111"/>
      <c r="J59" s="1110" t="s">
        <v>1578</v>
      </c>
      <c r="K59" s="1111"/>
      <c r="L59" s="1110" t="s">
        <v>1579</v>
      </c>
      <c r="M59" s="1110"/>
    </row>
    <row r="60" spans="1:14" ht="14.7" customHeight="1" x14ac:dyDescent="0.25">
      <c r="A60" s="1">
        <v>1</v>
      </c>
      <c r="E60" s="55"/>
      <c r="F60" s="1109" t="s">
        <v>892</v>
      </c>
      <c r="G60" s="1109"/>
      <c r="H60" s="1109" t="s">
        <v>892</v>
      </c>
      <c r="I60" s="1109"/>
      <c r="J60" s="1109" t="s">
        <v>892</v>
      </c>
      <c r="K60" s="1109"/>
      <c r="L60" s="1115" t="s">
        <v>892</v>
      </c>
      <c r="M60" s="1115"/>
    </row>
    <row r="61" spans="1:14" x14ac:dyDescent="0.25">
      <c r="A61" s="1">
        <v>1</v>
      </c>
      <c r="E61" s="55"/>
      <c r="F61" s="769" t="str">
        <f>Contents!F3</f>
        <v>20X2</v>
      </c>
      <c r="G61" s="770" t="str">
        <f>Contents!F4</f>
        <v>20X1</v>
      </c>
      <c r="H61" s="769" t="str">
        <f>Contents!F3</f>
        <v>20X2</v>
      </c>
      <c r="I61" s="770" t="str">
        <f>Contents!F4</f>
        <v>20X1</v>
      </c>
      <c r="J61" s="769" t="str">
        <f>Contents!F3</f>
        <v>20X2</v>
      </c>
      <c r="K61" s="770" t="str">
        <f>Contents!F4</f>
        <v>20X1</v>
      </c>
      <c r="L61" s="769" t="str">
        <f>Contents!F3</f>
        <v>20X2</v>
      </c>
      <c r="M61" s="770" t="str">
        <f>Contents!F4</f>
        <v>20X1</v>
      </c>
    </row>
    <row r="62" spans="1:14" x14ac:dyDescent="0.25">
      <c r="A62" s="1">
        <v>1</v>
      </c>
      <c r="E62" s="771"/>
      <c r="F62" s="772" t="s">
        <v>254</v>
      </c>
      <c r="G62" s="773" t="s">
        <v>254</v>
      </c>
      <c r="H62" s="772" t="s">
        <v>254</v>
      </c>
      <c r="I62" s="773" t="s">
        <v>254</v>
      </c>
      <c r="J62" s="772" t="s">
        <v>254</v>
      </c>
      <c r="K62" s="773" t="s">
        <v>254</v>
      </c>
      <c r="L62" s="772" t="s">
        <v>254</v>
      </c>
      <c r="M62" s="773" t="s">
        <v>254</v>
      </c>
    </row>
    <row r="63" spans="1:14" x14ac:dyDescent="0.25">
      <c r="A63" s="1">
        <v>1</v>
      </c>
      <c r="E63" s="774" t="s">
        <v>966</v>
      </c>
      <c r="F63" s="776">
        <v>0</v>
      </c>
      <c r="G63" s="777">
        <v>0</v>
      </c>
      <c r="H63" s="776">
        <v>0</v>
      </c>
      <c r="I63" s="777">
        <v>0</v>
      </c>
      <c r="J63" s="776">
        <v>0</v>
      </c>
      <c r="K63" s="777">
        <v>0</v>
      </c>
      <c r="L63" s="776">
        <v>0</v>
      </c>
      <c r="M63" s="777">
        <v>0</v>
      </c>
    </row>
    <row r="64" spans="1:14" x14ac:dyDescent="0.25">
      <c r="A64" s="1">
        <v>1</v>
      </c>
      <c r="D64" s="4" t="s">
        <v>1592</v>
      </c>
      <c r="E64" s="775" t="s">
        <v>1593</v>
      </c>
      <c r="F64" s="776">
        <v>0</v>
      </c>
      <c r="G64" s="777">
        <v>0</v>
      </c>
      <c r="H64" s="776">
        <v>0</v>
      </c>
      <c r="I64" s="777">
        <v>0</v>
      </c>
      <c r="J64" s="776">
        <v>0</v>
      </c>
      <c r="K64" s="777">
        <v>0</v>
      </c>
      <c r="L64" s="776">
        <v>0</v>
      </c>
      <c r="M64" s="777">
        <v>0</v>
      </c>
    </row>
    <row r="65" spans="1:14" x14ac:dyDescent="0.25">
      <c r="A65" s="1">
        <v>1</v>
      </c>
      <c r="D65" s="4" t="s">
        <v>1594</v>
      </c>
      <c r="E65" s="792" t="s">
        <v>1595</v>
      </c>
      <c r="F65" s="776">
        <v>0</v>
      </c>
      <c r="G65" s="777">
        <v>0</v>
      </c>
      <c r="H65" s="776">
        <v>0</v>
      </c>
      <c r="I65" s="777">
        <v>0</v>
      </c>
      <c r="J65" s="776">
        <v>0</v>
      </c>
      <c r="K65" s="777">
        <v>0</v>
      </c>
      <c r="L65" s="776">
        <v>0</v>
      </c>
      <c r="M65" s="777">
        <v>0</v>
      </c>
    </row>
    <row r="66" spans="1:14" x14ac:dyDescent="0.25">
      <c r="A66" s="1">
        <v>1</v>
      </c>
      <c r="D66" s="4" t="s">
        <v>1596</v>
      </c>
      <c r="E66" s="792" t="s">
        <v>1597</v>
      </c>
      <c r="F66" s="776">
        <v>0</v>
      </c>
      <c r="G66" s="777">
        <v>0</v>
      </c>
      <c r="H66" s="776">
        <v>0</v>
      </c>
      <c r="I66" s="777">
        <v>0</v>
      </c>
      <c r="J66" s="776">
        <v>0</v>
      </c>
      <c r="K66" s="777">
        <v>0</v>
      </c>
      <c r="L66" s="776">
        <v>0</v>
      </c>
      <c r="M66" s="777">
        <v>0</v>
      </c>
    </row>
    <row r="67" spans="1:14" x14ac:dyDescent="0.25">
      <c r="A67" s="1">
        <v>1</v>
      </c>
      <c r="E67" s="792" t="s">
        <v>1598</v>
      </c>
      <c r="F67" s="776">
        <v>0</v>
      </c>
      <c r="G67" s="777">
        <v>0</v>
      </c>
      <c r="H67" s="776">
        <v>0</v>
      </c>
      <c r="I67" s="777">
        <v>0</v>
      </c>
      <c r="J67" s="776">
        <v>0</v>
      </c>
      <c r="K67" s="777">
        <v>0</v>
      </c>
      <c r="L67" s="776">
        <v>0</v>
      </c>
      <c r="M67" s="777">
        <v>0</v>
      </c>
    </row>
    <row r="68" spans="1:14" x14ac:dyDescent="0.25">
      <c r="A68" s="1">
        <v>1</v>
      </c>
      <c r="E68" s="792" t="s">
        <v>1599</v>
      </c>
      <c r="F68" s="776">
        <v>0</v>
      </c>
      <c r="G68" s="777">
        <v>0</v>
      </c>
      <c r="H68" s="776">
        <v>0</v>
      </c>
      <c r="I68" s="777">
        <v>0</v>
      </c>
      <c r="J68" s="776">
        <v>0</v>
      </c>
      <c r="K68" s="777">
        <v>0</v>
      </c>
      <c r="L68" s="776">
        <v>0</v>
      </c>
      <c r="M68" s="777">
        <v>0</v>
      </c>
    </row>
    <row r="69" spans="1:14" x14ac:dyDescent="0.25">
      <c r="A69" s="1">
        <v>1</v>
      </c>
      <c r="E69" s="792" t="s">
        <v>1600</v>
      </c>
      <c r="F69" s="776">
        <v>0</v>
      </c>
      <c r="G69" s="777">
        <v>0</v>
      </c>
      <c r="H69" s="776">
        <v>0</v>
      </c>
      <c r="I69" s="777">
        <v>0</v>
      </c>
      <c r="J69" s="776">
        <v>0</v>
      </c>
      <c r="K69" s="777">
        <v>0</v>
      </c>
      <c r="L69" s="776">
        <v>0</v>
      </c>
      <c r="M69" s="777">
        <v>0</v>
      </c>
    </row>
    <row r="70" spans="1:14" x14ac:dyDescent="0.25">
      <c r="A70" s="1">
        <v>1</v>
      </c>
      <c r="D70" s="4" t="s">
        <v>1601</v>
      </c>
      <c r="E70" s="792" t="s">
        <v>1602</v>
      </c>
      <c r="F70" s="776">
        <v>0</v>
      </c>
      <c r="G70" s="777">
        <v>0</v>
      </c>
      <c r="H70" s="776">
        <v>0</v>
      </c>
      <c r="I70" s="777">
        <v>0</v>
      </c>
      <c r="J70" s="776">
        <v>0</v>
      </c>
      <c r="K70" s="777">
        <v>0</v>
      </c>
      <c r="L70" s="776">
        <v>0</v>
      </c>
      <c r="M70" s="777">
        <v>0</v>
      </c>
    </row>
    <row r="71" spans="1:14" x14ac:dyDescent="0.25">
      <c r="A71" s="1">
        <v>1</v>
      </c>
      <c r="D71" s="4" t="s">
        <v>1601</v>
      </c>
      <c r="E71" s="792" t="s">
        <v>1603</v>
      </c>
      <c r="F71" s="776">
        <v>0</v>
      </c>
      <c r="G71" s="777">
        <v>0</v>
      </c>
      <c r="H71" s="776">
        <v>0</v>
      </c>
      <c r="I71" s="777">
        <v>0</v>
      </c>
      <c r="J71" s="776">
        <v>0</v>
      </c>
      <c r="K71" s="777">
        <v>0</v>
      </c>
      <c r="L71" s="776">
        <v>0</v>
      </c>
      <c r="M71" s="777">
        <v>0</v>
      </c>
    </row>
    <row r="72" spans="1:14" x14ac:dyDescent="0.25">
      <c r="A72" s="1">
        <v>1</v>
      </c>
      <c r="E72" s="774" t="s">
        <v>980</v>
      </c>
      <c r="F72" s="779">
        <v>0</v>
      </c>
      <c r="G72" s="780">
        <v>0</v>
      </c>
      <c r="H72" s="779">
        <v>0</v>
      </c>
      <c r="I72" s="780">
        <v>0</v>
      </c>
      <c r="J72" s="779">
        <v>0</v>
      </c>
      <c r="K72" s="780">
        <v>0</v>
      </c>
      <c r="L72" s="779">
        <v>0</v>
      </c>
      <c r="M72" s="780">
        <v>0</v>
      </c>
    </row>
    <row r="73" spans="1:14" ht="29.7" customHeight="1" x14ac:dyDescent="0.25">
      <c r="A73" s="1">
        <v>1</v>
      </c>
      <c r="D73" s="4" t="s">
        <v>1604</v>
      </c>
      <c r="E73" s="793" t="s">
        <v>1605</v>
      </c>
      <c r="F73" s="779">
        <v>0</v>
      </c>
      <c r="G73" s="780">
        <v>0</v>
      </c>
      <c r="H73" s="779">
        <v>0</v>
      </c>
      <c r="I73" s="780">
        <v>0</v>
      </c>
      <c r="J73" s="779">
        <v>0</v>
      </c>
      <c r="K73" s="780">
        <v>0</v>
      </c>
      <c r="L73" s="779">
        <v>0</v>
      </c>
      <c r="M73" s="780">
        <v>0</v>
      </c>
    </row>
    <row r="74" spans="1:14" x14ac:dyDescent="0.25">
      <c r="A74" s="1">
        <v>1</v>
      </c>
      <c r="E74" s="940"/>
      <c r="F74" s="940"/>
      <c r="G74" s="940"/>
      <c r="H74" s="940"/>
      <c r="I74" s="940"/>
      <c r="J74" s="940"/>
      <c r="K74" s="940"/>
      <c r="L74" s="940"/>
      <c r="M74" s="940"/>
      <c r="N74" s="55"/>
    </row>
    <row r="75" spans="1:14" x14ac:dyDescent="0.25">
      <c r="A75" s="1">
        <v>1</v>
      </c>
      <c r="D75" s="4" t="s">
        <v>1592</v>
      </c>
      <c r="E75" s="940" t="s">
        <v>1606</v>
      </c>
      <c r="F75" s="940"/>
      <c r="G75" s="940"/>
      <c r="H75" s="940"/>
      <c r="I75" s="940"/>
      <c r="J75" s="940"/>
      <c r="K75" s="940"/>
      <c r="L75" s="940"/>
      <c r="M75" s="940"/>
      <c r="N75" s="55"/>
    </row>
    <row r="76" spans="1:14" x14ac:dyDescent="0.25">
      <c r="A76" s="1">
        <v>1</v>
      </c>
      <c r="D76" s="4" t="s">
        <v>1594</v>
      </c>
      <c r="E76" s="940" t="s">
        <v>1607</v>
      </c>
      <c r="F76" s="940"/>
      <c r="G76" s="940"/>
      <c r="H76" s="940"/>
      <c r="I76" s="940"/>
      <c r="J76" s="940"/>
      <c r="K76" s="940"/>
      <c r="L76" s="940"/>
      <c r="M76" s="940"/>
      <c r="N76" s="55"/>
    </row>
    <row r="77" spans="1:14" x14ac:dyDescent="0.25">
      <c r="A77" s="1">
        <v>1</v>
      </c>
      <c r="D77" s="4" t="s">
        <v>1601</v>
      </c>
      <c r="E77" s="940" t="s">
        <v>1608</v>
      </c>
      <c r="F77" s="940"/>
      <c r="G77" s="940"/>
      <c r="H77" s="940"/>
      <c r="I77" s="940"/>
      <c r="J77" s="940"/>
      <c r="K77" s="940"/>
      <c r="L77" s="940"/>
      <c r="M77" s="940"/>
      <c r="N77" s="55"/>
    </row>
    <row r="78" spans="1:14" x14ac:dyDescent="0.25">
      <c r="A78" s="1">
        <v>1</v>
      </c>
      <c r="D78" s="4" t="s">
        <v>1601</v>
      </c>
      <c r="E78" s="940" t="s">
        <v>1609</v>
      </c>
      <c r="F78" s="940"/>
      <c r="G78" s="940"/>
      <c r="H78" s="940"/>
      <c r="I78" s="940"/>
      <c r="J78" s="940"/>
      <c r="K78" s="940"/>
      <c r="L78" s="940"/>
      <c r="M78" s="940"/>
      <c r="N78" s="55"/>
    </row>
    <row r="79" spans="1:14" x14ac:dyDescent="0.25">
      <c r="A79" s="1">
        <v>1</v>
      </c>
      <c r="D79" s="4" t="s">
        <v>1604</v>
      </c>
      <c r="E79" s="940" t="s">
        <v>1610</v>
      </c>
      <c r="F79" s="940"/>
      <c r="G79" s="940"/>
      <c r="H79" s="940"/>
      <c r="I79" s="940"/>
      <c r="J79" s="940"/>
      <c r="K79" s="940"/>
      <c r="L79" s="940"/>
      <c r="M79" s="940"/>
      <c r="N79" s="55"/>
    </row>
    <row r="80" spans="1:14" x14ac:dyDescent="0.25">
      <c r="A80" s="1">
        <v>1</v>
      </c>
      <c r="E80" s="940"/>
      <c r="F80" s="940"/>
      <c r="G80" s="940"/>
      <c r="H80" s="940"/>
      <c r="I80" s="940"/>
      <c r="J80" s="940"/>
      <c r="K80" s="940"/>
      <c r="L80" s="940"/>
      <c r="M80" s="940"/>
    </row>
    <row r="81" spans="1:1" hidden="1" x14ac:dyDescent="0.25">
      <c r="A81" s="1">
        <v>2</v>
      </c>
    </row>
  </sheetData>
  <mergeCells count="51">
    <mergeCell ref="E50:J50"/>
    <mergeCell ref="E49:J49"/>
    <mergeCell ref="E47:J47"/>
    <mergeCell ref="E46:J46"/>
    <mergeCell ref="E44:J44"/>
    <mergeCell ref="B2:C2"/>
    <mergeCell ref="E3:M3"/>
    <mergeCell ref="E2:M2"/>
    <mergeCell ref="F16:H16"/>
    <mergeCell ref="H17:H18"/>
    <mergeCell ref="D18:D19"/>
    <mergeCell ref="H19:H31"/>
    <mergeCell ref="I19:M31"/>
    <mergeCell ref="E4:M4"/>
    <mergeCell ref="E15:M15"/>
    <mergeCell ref="E8:M8"/>
    <mergeCell ref="E7:M7"/>
    <mergeCell ref="E6:M6"/>
    <mergeCell ref="E5:M5"/>
    <mergeCell ref="E80:M80"/>
    <mergeCell ref="E74:M74"/>
    <mergeCell ref="E76:M76"/>
    <mergeCell ref="E75:M75"/>
    <mergeCell ref="E36:M36"/>
    <mergeCell ref="E57:M57"/>
    <mergeCell ref="E58:M58"/>
    <mergeCell ref="L59:M59"/>
    <mergeCell ref="L37:M37"/>
    <mergeCell ref="E53:J53"/>
    <mergeCell ref="E52:J52"/>
    <mergeCell ref="E55:M55"/>
    <mergeCell ref="F37:H37"/>
    <mergeCell ref="L60:M60"/>
    <mergeCell ref="F60:G60"/>
    <mergeCell ref="H60:I60"/>
    <mergeCell ref="E35:M35"/>
    <mergeCell ref="E9:M13"/>
    <mergeCell ref="E77:M77"/>
    <mergeCell ref="E78:M78"/>
    <mergeCell ref="E79:M79"/>
    <mergeCell ref="I16:M18"/>
    <mergeCell ref="E33:M33"/>
    <mergeCell ref="E34:M34"/>
    <mergeCell ref="J60:K60"/>
    <mergeCell ref="F59:G59"/>
    <mergeCell ref="H59:I59"/>
    <mergeCell ref="J59:K59"/>
    <mergeCell ref="E56:M56"/>
    <mergeCell ref="E43:J43"/>
    <mergeCell ref="E41:J41"/>
    <mergeCell ref="E40:J40"/>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3" manualBreakCount="3">
    <brk id="14" min="4" max="12" man="1"/>
    <brk id="56" min="4" max="12" man="1"/>
    <brk id="80" min="3" max="12" man="1"/>
  </rowBreaks>
  <customProperties>
    <customPr name="_pios_id" r:id="rId2"/>
  </customProperties>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EBD9-8DAC-4932-865D-045DF419C488}">
  <sheetPr codeName="Sheet57">
    <tabColor theme="0" tint="-0.499984740745262"/>
  </sheetPr>
  <dimension ref="A1:N76"/>
  <sheetViews>
    <sheetView showGridLines="0" tabSelected="1" view="pageBreakPreview" topLeftCell="D52" zoomScaleNormal="100" zoomScaleSheetLayoutView="100" workbookViewId="0">
      <selection activeCell="G209" sqref="G209"/>
    </sheetView>
  </sheetViews>
  <sheetFormatPr defaultColWidth="9.33203125" defaultRowHeight="13.8" x14ac:dyDescent="0.25"/>
  <cols>
    <col min="1" max="1" width="6.6640625" style="1" hidden="1" customWidth="1"/>
    <col min="2" max="2" width="6.44140625" style="1" hidden="1" customWidth="1"/>
    <col min="3" max="3" width="5.33203125" style="1" hidden="1" customWidth="1"/>
    <col min="4" max="4" width="13.5546875" style="4" customWidth="1"/>
    <col min="5" max="5" width="49.6640625" style="1" customWidth="1"/>
    <col min="6" max="13" width="9.5546875" style="1" customWidth="1"/>
    <col min="14" max="16384" width="9.33203125" style="1"/>
  </cols>
  <sheetData>
    <row r="1" spans="1:13" x14ac:dyDescent="0.25">
      <c r="A1" s="1" t="s">
        <v>0</v>
      </c>
    </row>
    <row r="2" spans="1:13" x14ac:dyDescent="0.25">
      <c r="A2" s="1">
        <v>3</v>
      </c>
      <c r="B2" s="977" t="s">
        <v>249</v>
      </c>
      <c r="C2" s="977"/>
      <c r="D2" s="184"/>
      <c r="E2" s="1148" t="str">
        <f ca="1">INDEX(TBLStructure[Number],MATCH(C3,TBLStructure[Model Reference],0))&amp;"."&amp;INDEX(TBLStructure[Sub Number],MATCH(C3,TBLStructure[Model Reference],0))&amp;" "&amp;INDEX(TBLStructure[Sub-category],MATCH(C3,TBLStructure[Model Reference],0))</f>
        <v>7.5 Administered - Fair Value Measurement</v>
      </c>
      <c r="F2" s="1148"/>
      <c r="G2" s="1148"/>
      <c r="H2" s="1148"/>
      <c r="I2" s="1148"/>
      <c r="J2" s="1148"/>
      <c r="K2" s="1148"/>
      <c r="L2" s="1148"/>
      <c r="M2" s="1148"/>
    </row>
    <row r="3" spans="1:13" ht="8.6999999999999993" customHeight="1" x14ac:dyDescent="0.25">
      <c r="A3" s="1">
        <v>3</v>
      </c>
      <c r="B3" s="181" t="s">
        <v>560</v>
      </c>
      <c r="C3" s="181">
        <v>140</v>
      </c>
      <c r="E3" s="1128"/>
      <c r="F3" s="1128"/>
      <c r="G3" s="1128"/>
      <c r="H3" s="1128"/>
      <c r="I3" s="1128"/>
      <c r="J3" s="1128"/>
      <c r="K3" s="1128"/>
      <c r="L3" s="1128"/>
      <c r="M3" s="1128"/>
    </row>
    <row r="4" spans="1:13" ht="25.95" customHeight="1" x14ac:dyDescent="0.25">
      <c r="A4" s="1">
        <v>1</v>
      </c>
      <c r="E4" s="1128" t="s">
        <v>1561</v>
      </c>
      <c r="F4" s="1128"/>
      <c r="G4" s="1128"/>
      <c r="H4" s="1128"/>
      <c r="I4" s="1128"/>
      <c r="J4" s="1128"/>
      <c r="K4" s="1128"/>
      <c r="L4" s="1128"/>
      <c r="M4" s="1128"/>
    </row>
    <row r="5" spans="1:13" x14ac:dyDescent="0.25">
      <c r="A5" s="1">
        <v>1</v>
      </c>
      <c r="E5" s="1128" t="s">
        <v>1562</v>
      </c>
      <c r="F5" s="1128"/>
      <c r="G5" s="1128"/>
      <c r="H5" s="1128"/>
      <c r="I5" s="1128"/>
      <c r="J5" s="1128"/>
      <c r="K5" s="1128"/>
      <c r="L5" s="1128"/>
      <c r="M5" s="1128"/>
    </row>
    <row r="6" spans="1:13" x14ac:dyDescent="0.25">
      <c r="A6" s="1">
        <v>1</v>
      </c>
      <c r="D6" s="4" t="s">
        <v>1563</v>
      </c>
      <c r="E6" s="1128" t="s">
        <v>1564</v>
      </c>
      <c r="F6" s="1128"/>
      <c r="G6" s="1128"/>
      <c r="H6" s="1128"/>
      <c r="I6" s="1128"/>
      <c r="J6" s="1128"/>
      <c r="K6" s="1128"/>
      <c r="L6" s="1128"/>
      <c r="M6" s="1128"/>
    </row>
    <row r="7" spans="1:13" x14ac:dyDescent="0.25">
      <c r="A7" s="1">
        <v>1</v>
      </c>
      <c r="E7" s="1128" t="s">
        <v>1565</v>
      </c>
      <c r="F7" s="1128"/>
      <c r="G7" s="1128"/>
      <c r="H7" s="1128"/>
      <c r="I7" s="1128"/>
      <c r="J7" s="1128"/>
      <c r="K7" s="1128"/>
      <c r="L7" s="1128"/>
      <c r="M7" s="1128"/>
    </row>
    <row r="8" spans="1:13" x14ac:dyDescent="0.25">
      <c r="A8" s="1">
        <v>1</v>
      </c>
      <c r="E8" s="1128" t="s">
        <v>1566</v>
      </c>
      <c r="F8" s="1128"/>
      <c r="G8" s="1128"/>
      <c r="H8" s="1128"/>
      <c r="I8" s="1128"/>
      <c r="J8" s="1128"/>
      <c r="K8" s="1128"/>
      <c r="L8" s="1128"/>
      <c r="M8" s="1128"/>
    </row>
    <row r="9" spans="1:13" x14ac:dyDescent="0.25">
      <c r="A9" s="1">
        <v>3</v>
      </c>
      <c r="E9" s="1147"/>
      <c r="F9" s="1147"/>
      <c r="G9" s="1147"/>
      <c r="H9" s="1147"/>
      <c r="I9" s="1147"/>
      <c r="J9" s="1147"/>
      <c r="K9" s="1147"/>
      <c r="L9" s="1147"/>
      <c r="M9" s="1147"/>
    </row>
    <row r="10" spans="1:13" x14ac:dyDescent="0.25">
      <c r="A10" s="1">
        <v>3</v>
      </c>
      <c r="E10" s="1147"/>
      <c r="F10" s="1147"/>
      <c r="G10" s="1147"/>
      <c r="H10" s="1147"/>
      <c r="I10" s="1147"/>
      <c r="J10" s="1147"/>
      <c r="K10" s="1147"/>
      <c r="L10" s="1147"/>
      <c r="M10" s="1147"/>
    </row>
    <row r="11" spans="1:13" x14ac:dyDescent="0.25">
      <c r="A11" s="1">
        <v>3</v>
      </c>
      <c r="E11" s="1147"/>
      <c r="F11" s="1147"/>
      <c r="G11" s="1147"/>
      <c r="H11" s="1147"/>
      <c r="I11" s="1147"/>
      <c r="J11" s="1147"/>
      <c r="K11" s="1147"/>
      <c r="L11" s="1147"/>
      <c r="M11" s="1147"/>
    </row>
    <row r="12" spans="1:13" ht="36" customHeight="1" x14ac:dyDescent="0.25">
      <c r="A12" s="1">
        <v>3</v>
      </c>
      <c r="E12" s="1147"/>
      <c r="F12" s="1147"/>
      <c r="G12" s="1147"/>
      <c r="H12" s="1147"/>
      <c r="I12" s="1147"/>
      <c r="J12" s="1147"/>
      <c r="K12" s="1147"/>
      <c r="L12" s="1147"/>
      <c r="M12" s="1147"/>
    </row>
    <row r="13" spans="1:13" ht="6" customHeight="1" x14ac:dyDescent="0.25">
      <c r="A13" s="1">
        <v>3</v>
      </c>
      <c r="E13" s="1147"/>
      <c r="F13" s="1147"/>
      <c r="G13" s="1147"/>
      <c r="H13" s="1147"/>
      <c r="I13" s="1147"/>
      <c r="J13" s="1147"/>
      <c r="K13" s="1147"/>
      <c r="L13" s="1147"/>
      <c r="M13" s="1147"/>
    </row>
    <row r="14" spans="1:13" ht="6" customHeight="1" x14ac:dyDescent="0.25">
      <c r="A14" s="1">
        <v>3</v>
      </c>
      <c r="E14" s="794"/>
      <c r="F14" s="794"/>
      <c r="G14" s="794"/>
      <c r="H14" s="113"/>
      <c r="I14" s="113"/>
      <c r="J14" s="113"/>
      <c r="K14" s="113"/>
      <c r="L14" s="113"/>
      <c r="M14" s="113"/>
    </row>
    <row r="15" spans="1:13" x14ac:dyDescent="0.25">
      <c r="A15" s="1">
        <v>3</v>
      </c>
      <c r="B15" s="1" t="s">
        <v>250</v>
      </c>
      <c r="C15" s="1">
        <v>140</v>
      </c>
      <c r="E15" s="1129" t="str">
        <f ca="1">INDEX(TBLStructure[Full Note Title],MATCH(C15,TBLStructure[Model Reference],0))</f>
        <v>7.5A: Administered - fair value measurement</v>
      </c>
      <c r="F15" s="1129"/>
      <c r="G15" s="1129"/>
      <c r="H15" s="1129"/>
      <c r="I15" s="1129"/>
      <c r="J15" s="1129"/>
      <c r="K15" s="1129"/>
      <c r="L15" s="1129"/>
      <c r="M15" s="1129"/>
    </row>
    <row r="16" spans="1:13" ht="24.6" customHeight="1" x14ac:dyDescent="0.25">
      <c r="A16" s="1">
        <v>1</v>
      </c>
      <c r="D16" s="10" t="s">
        <v>1567</v>
      </c>
      <c r="E16" s="795"/>
      <c r="F16" s="1130" t="s">
        <v>1587</v>
      </c>
      <c r="G16" s="1130"/>
      <c r="H16" s="1130"/>
      <c r="I16" s="1143" t="s">
        <v>1569</v>
      </c>
      <c r="J16" s="1143"/>
      <c r="K16" s="1143"/>
      <c r="L16" s="1104"/>
      <c r="M16" s="1104"/>
    </row>
    <row r="17" spans="1:13" ht="19.95" customHeight="1" x14ac:dyDescent="0.25">
      <c r="A17" s="1">
        <v>1</v>
      </c>
      <c r="E17" s="796"/>
      <c r="F17" s="797" t="str">
        <f>Contents!F3</f>
        <v>20X2</v>
      </c>
      <c r="G17" s="798" t="str">
        <f>Contents!F4</f>
        <v>20X1</v>
      </c>
      <c r="H17" s="1131" t="s">
        <v>1570</v>
      </c>
      <c r="I17" s="1131"/>
      <c r="J17" s="1131"/>
      <c r="K17" s="1131"/>
      <c r="L17" s="1106"/>
      <c r="M17" s="1106"/>
    </row>
    <row r="18" spans="1:13" x14ac:dyDescent="0.25">
      <c r="A18" s="1">
        <v>1</v>
      </c>
      <c r="E18" s="800"/>
      <c r="F18" s="801" t="s">
        <v>254</v>
      </c>
      <c r="G18" s="802" t="s">
        <v>254</v>
      </c>
      <c r="H18" s="1132"/>
      <c r="I18" s="1132"/>
      <c r="J18" s="1132"/>
      <c r="K18" s="1132"/>
      <c r="L18" s="1108"/>
      <c r="M18" s="1108"/>
    </row>
    <row r="19" spans="1:13" ht="14.7" customHeight="1" x14ac:dyDescent="0.25">
      <c r="A19" s="1">
        <v>1</v>
      </c>
      <c r="E19" s="803" t="s">
        <v>311</v>
      </c>
      <c r="F19" s="795"/>
      <c r="G19" s="795"/>
      <c r="H19" s="1133" t="s">
        <v>1572</v>
      </c>
      <c r="I19" s="1144" t="s">
        <v>1573</v>
      </c>
      <c r="J19" s="1144"/>
      <c r="K19" s="1144"/>
      <c r="L19" s="1123"/>
      <c r="M19" s="1123"/>
    </row>
    <row r="20" spans="1:13" ht="24.6" x14ac:dyDescent="0.25">
      <c r="A20" s="1">
        <v>1</v>
      </c>
      <c r="E20" s="804" t="s">
        <v>1575</v>
      </c>
      <c r="F20" s="805">
        <v>0</v>
      </c>
      <c r="G20" s="806">
        <v>0</v>
      </c>
      <c r="H20" s="1134"/>
      <c r="I20" s="1145"/>
      <c r="J20" s="1145"/>
      <c r="K20" s="1145"/>
      <c r="L20" s="1125"/>
      <c r="M20" s="1125"/>
    </row>
    <row r="21" spans="1:13" x14ac:dyDescent="0.25">
      <c r="A21" s="1">
        <v>1</v>
      </c>
      <c r="E21" s="807" t="s">
        <v>1577</v>
      </c>
      <c r="F21" s="807"/>
      <c r="G21" s="796"/>
      <c r="H21" s="1134"/>
      <c r="I21" s="1145"/>
      <c r="J21" s="1145"/>
      <c r="K21" s="1145"/>
      <c r="L21" s="1125"/>
      <c r="M21" s="1125"/>
    </row>
    <row r="22" spans="1:13" ht="24.6" x14ac:dyDescent="0.25">
      <c r="A22" s="1">
        <v>1</v>
      </c>
      <c r="E22" s="804" t="s">
        <v>1575</v>
      </c>
      <c r="F22" s="805">
        <v>0</v>
      </c>
      <c r="G22" s="806">
        <v>0</v>
      </c>
      <c r="H22" s="1134"/>
      <c r="I22" s="1145"/>
      <c r="J22" s="1145"/>
      <c r="K22" s="1145"/>
      <c r="L22" s="1125"/>
      <c r="M22" s="1125"/>
    </row>
    <row r="23" spans="1:13" x14ac:dyDescent="0.25">
      <c r="A23" s="1">
        <v>1</v>
      </c>
      <c r="E23" s="807" t="s">
        <v>1578</v>
      </c>
      <c r="F23" s="807"/>
      <c r="G23" s="796"/>
      <c r="H23" s="1134"/>
      <c r="I23" s="1145"/>
      <c r="J23" s="1145"/>
      <c r="K23" s="1145"/>
      <c r="L23" s="1125"/>
      <c r="M23" s="1125"/>
    </row>
    <row r="24" spans="1:13" ht="24.6" x14ac:dyDescent="0.25">
      <c r="A24" s="1">
        <v>1</v>
      </c>
      <c r="E24" s="804" t="s">
        <v>1575</v>
      </c>
      <c r="F24" s="805">
        <v>0</v>
      </c>
      <c r="G24" s="806">
        <v>0</v>
      </c>
      <c r="H24" s="1134"/>
      <c r="I24" s="1145"/>
      <c r="J24" s="1145"/>
      <c r="K24" s="1145"/>
      <c r="L24" s="1125"/>
      <c r="M24" s="1125"/>
    </row>
    <row r="25" spans="1:13" x14ac:dyDescent="0.25">
      <c r="A25" s="1">
        <v>1</v>
      </c>
      <c r="E25" s="807" t="s">
        <v>1579</v>
      </c>
      <c r="F25" s="807"/>
      <c r="G25" s="796"/>
      <c r="H25" s="1134"/>
      <c r="I25" s="1145"/>
      <c r="J25" s="1145"/>
      <c r="K25" s="1145"/>
      <c r="L25" s="1125"/>
      <c r="M25" s="1125"/>
    </row>
    <row r="26" spans="1:13" ht="24.6" x14ac:dyDescent="0.25">
      <c r="A26" s="1">
        <v>1</v>
      </c>
      <c r="E26" s="808" t="s">
        <v>1575</v>
      </c>
      <c r="F26" s="809">
        <v>0</v>
      </c>
      <c r="G26" s="810">
        <v>0</v>
      </c>
      <c r="H26" s="1135"/>
      <c r="I26" s="1146"/>
      <c r="J26" s="1146"/>
      <c r="K26" s="1146"/>
      <c r="L26" s="1127"/>
      <c r="M26" s="1127"/>
    </row>
    <row r="27" spans="1:13" ht="7.95" customHeight="1" x14ac:dyDescent="0.25">
      <c r="A27" s="1">
        <v>1</v>
      </c>
      <c r="E27" s="113"/>
      <c r="F27" s="113"/>
      <c r="G27" s="113"/>
      <c r="H27" s="113"/>
      <c r="I27" s="113"/>
      <c r="J27" s="113"/>
      <c r="K27" s="113"/>
      <c r="L27" s="113"/>
      <c r="M27" s="113"/>
    </row>
    <row r="28" spans="1:13" x14ac:dyDescent="0.25">
      <c r="A28" s="1">
        <v>1</v>
      </c>
      <c r="D28" s="4" t="s">
        <v>1580</v>
      </c>
      <c r="E28" s="1128" t="s">
        <v>1581</v>
      </c>
      <c r="F28" s="1128"/>
      <c r="G28" s="1128"/>
      <c r="H28" s="1128"/>
      <c r="I28" s="1128"/>
      <c r="J28" s="1128"/>
      <c r="K28" s="1128"/>
      <c r="L28" s="1128"/>
      <c r="M28" s="1128"/>
    </row>
    <row r="29" spans="1:13" ht="25.2" customHeight="1" x14ac:dyDescent="0.25">
      <c r="A29" s="1">
        <v>1</v>
      </c>
      <c r="D29" s="56" t="s">
        <v>1582</v>
      </c>
      <c r="E29" s="1128" t="s">
        <v>1611</v>
      </c>
      <c r="F29" s="1128"/>
      <c r="G29" s="1128"/>
      <c r="H29" s="1128"/>
      <c r="I29" s="1128"/>
      <c r="J29" s="1128"/>
      <c r="K29" s="1128"/>
      <c r="L29" s="1128"/>
      <c r="M29" s="1128"/>
    </row>
    <row r="30" spans="1:13" x14ac:dyDescent="0.25">
      <c r="A30" s="1">
        <v>1</v>
      </c>
      <c r="D30" s="4" t="s">
        <v>1584</v>
      </c>
      <c r="E30" s="1128" t="s">
        <v>1585</v>
      </c>
      <c r="F30" s="1114"/>
      <c r="G30" s="1114"/>
      <c r="H30" s="1114"/>
      <c r="I30" s="1114"/>
      <c r="J30" s="1114"/>
      <c r="K30" s="1114"/>
      <c r="L30" s="1114"/>
      <c r="M30" s="1114"/>
    </row>
    <row r="31" spans="1:13" x14ac:dyDescent="0.25">
      <c r="A31" s="1">
        <v>1</v>
      </c>
      <c r="D31" s="4" t="s">
        <v>1589</v>
      </c>
      <c r="E31" s="1128" t="s">
        <v>1612</v>
      </c>
      <c r="F31" s="1114"/>
      <c r="G31" s="1114"/>
      <c r="H31" s="1114"/>
      <c r="I31" s="1114"/>
      <c r="J31" s="1114"/>
      <c r="K31" s="1114"/>
      <c r="L31" s="1114"/>
      <c r="M31" s="1114"/>
    </row>
    <row r="32" spans="1:13" ht="48.6" hidden="1" customHeight="1" x14ac:dyDescent="0.25">
      <c r="A32" s="1">
        <v>2</v>
      </c>
      <c r="D32" s="10" t="s">
        <v>1567</v>
      </c>
      <c r="E32" s="811"/>
      <c r="F32" s="1142"/>
      <c r="G32" s="1142"/>
      <c r="H32" s="1142"/>
      <c r="I32" s="812"/>
      <c r="J32" s="812"/>
      <c r="K32" s="813"/>
      <c r="L32" s="1149" t="s">
        <v>1587</v>
      </c>
      <c r="M32" s="1149"/>
    </row>
    <row r="33" spans="1:13" ht="16.2" hidden="1" customHeight="1" x14ac:dyDescent="0.25">
      <c r="A33" s="1">
        <v>2</v>
      </c>
      <c r="E33" s="796"/>
      <c r="F33" s="113"/>
      <c r="G33" s="113"/>
      <c r="H33" s="113"/>
      <c r="I33" s="113"/>
      <c r="J33" s="113"/>
      <c r="K33" s="799"/>
      <c r="L33" s="797">
        <f ca="1">YEAR(TODAY())</f>
        <v>2024</v>
      </c>
      <c r="M33" s="798">
        <f ca="1">YEAR(TODAY()) - 1</f>
        <v>2023</v>
      </c>
    </row>
    <row r="34" spans="1:13" ht="10.199999999999999" hidden="1" customHeight="1" x14ac:dyDescent="0.25">
      <c r="A34" s="1">
        <v>2</v>
      </c>
      <c r="E34" s="814"/>
      <c r="F34" s="815"/>
      <c r="G34" s="815"/>
      <c r="H34" s="815"/>
      <c r="I34" s="815"/>
      <c r="J34" s="815"/>
      <c r="K34" s="816"/>
      <c r="L34" s="816" t="s">
        <v>254</v>
      </c>
      <c r="M34" s="817" t="s">
        <v>254</v>
      </c>
    </row>
    <row r="35" spans="1:13" ht="14.7" hidden="1" customHeight="1" x14ac:dyDescent="0.25">
      <c r="A35" s="1">
        <v>2</v>
      </c>
      <c r="D35" s="4" t="s">
        <v>1588</v>
      </c>
      <c r="E35" s="1137" t="s">
        <v>311</v>
      </c>
      <c r="F35" s="1137"/>
      <c r="G35" s="1137"/>
      <c r="H35" s="1137"/>
      <c r="I35" s="1137"/>
      <c r="J35" s="1137"/>
      <c r="K35" s="811"/>
      <c r="L35" s="811"/>
      <c r="M35" s="811"/>
    </row>
    <row r="36" spans="1:13" ht="14.7" hidden="1" customHeight="1" x14ac:dyDescent="0.25">
      <c r="A36" s="1">
        <v>2</v>
      </c>
      <c r="D36" s="4" t="s">
        <v>1574</v>
      </c>
      <c r="E36" s="1138" t="s">
        <v>1575</v>
      </c>
      <c r="F36" s="1138"/>
      <c r="G36" s="1138"/>
      <c r="H36" s="1138"/>
      <c r="I36" s="1138"/>
      <c r="J36" s="1138"/>
      <c r="K36" s="805"/>
      <c r="L36" s="805">
        <v>0</v>
      </c>
      <c r="M36" s="806">
        <v>0</v>
      </c>
    </row>
    <row r="37" spans="1:13" ht="7.2" hidden="1" customHeight="1" x14ac:dyDescent="0.25">
      <c r="A37" s="1">
        <v>2</v>
      </c>
      <c r="E37" s="818"/>
      <c r="F37" s="113"/>
      <c r="G37" s="113"/>
      <c r="H37" s="113"/>
      <c r="I37" s="113"/>
      <c r="J37" s="113"/>
      <c r="K37" s="796"/>
      <c r="L37" s="796"/>
      <c r="M37" s="796"/>
    </row>
    <row r="38" spans="1:13" ht="14.7" hidden="1" customHeight="1" x14ac:dyDescent="0.25">
      <c r="A38" s="1">
        <v>2</v>
      </c>
      <c r="D38" s="4" t="s">
        <v>1576</v>
      </c>
      <c r="E38" s="1137" t="s">
        <v>1577</v>
      </c>
      <c r="F38" s="1137"/>
      <c r="G38" s="1137"/>
      <c r="H38" s="1137"/>
      <c r="I38" s="1137"/>
      <c r="J38" s="1137"/>
      <c r="K38" s="807"/>
      <c r="L38" s="807"/>
      <c r="M38" s="796"/>
    </row>
    <row r="39" spans="1:13" ht="14.7" hidden="1" customHeight="1" x14ac:dyDescent="0.25">
      <c r="A39" s="1">
        <v>2</v>
      </c>
      <c r="E39" s="1138" t="s">
        <v>1575</v>
      </c>
      <c r="F39" s="1138"/>
      <c r="G39" s="1138"/>
      <c r="H39" s="1138"/>
      <c r="I39" s="1138"/>
      <c r="J39" s="1138"/>
      <c r="K39" s="805"/>
      <c r="L39" s="805">
        <v>0</v>
      </c>
      <c r="M39" s="806">
        <v>0</v>
      </c>
    </row>
    <row r="40" spans="1:13" ht="9" hidden="1" customHeight="1" x14ac:dyDescent="0.25">
      <c r="A40" s="1">
        <v>2</v>
      </c>
      <c r="E40" s="796"/>
      <c r="F40" s="113"/>
      <c r="G40" s="113"/>
      <c r="H40" s="113"/>
      <c r="I40" s="113"/>
      <c r="J40" s="113"/>
      <c r="K40" s="807"/>
      <c r="L40" s="807"/>
      <c r="M40" s="796"/>
    </row>
    <row r="41" spans="1:13" ht="14.7" hidden="1" customHeight="1" x14ac:dyDescent="0.25">
      <c r="A41" s="1">
        <v>2</v>
      </c>
      <c r="E41" s="1137" t="s">
        <v>1578</v>
      </c>
      <c r="F41" s="1137"/>
      <c r="G41" s="1137"/>
      <c r="H41" s="1137"/>
      <c r="I41" s="1137"/>
      <c r="J41" s="1137"/>
      <c r="K41" s="807"/>
      <c r="L41" s="807"/>
      <c r="M41" s="796"/>
    </row>
    <row r="42" spans="1:13" ht="14.7" hidden="1" customHeight="1" x14ac:dyDescent="0.25">
      <c r="A42" s="1">
        <v>2</v>
      </c>
      <c r="E42" s="1138" t="s">
        <v>1575</v>
      </c>
      <c r="F42" s="1138"/>
      <c r="G42" s="1138"/>
      <c r="H42" s="1138"/>
      <c r="I42" s="1138"/>
      <c r="J42" s="1138"/>
      <c r="K42" s="805"/>
      <c r="L42" s="805">
        <v>0</v>
      </c>
      <c r="M42" s="806">
        <v>0</v>
      </c>
    </row>
    <row r="43" spans="1:13" ht="10.95" hidden="1" customHeight="1" x14ac:dyDescent="0.25">
      <c r="A43" s="1">
        <v>2</v>
      </c>
      <c r="E43" s="796"/>
      <c r="F43" s="113"/>
      <c r="G43" s="113"/>
      <c r="H43" s="113"/>
      <c r="I43" s="113"/>
      <c r="J43" s="113"/>
      <c r="K43" s="807"/>
      <c r="L43" s="807"/>
      <c r="M43" s="796"/>
    </row>
    <row r="44" spans="1:13" ht="14.7" hidden="1" customHeight="1" x14ac:dyDescent="0.25">
      <c r="A44" s="1">
        <v>2</v>
      </c>
      <c r="D44" s="10"/>
      <c r="E44" s="1137" t="s">
        <v>1579</v>
      </c>
      <c r="F44" s="1137"/>
      <c r="G44" s="1137"/>
      <c r="H44" s="1137"/>
      <c r="I44" s="1137"/>
      <c r="J44" s="1137"/>
      <c r="K44" s="807"/>
      <c r="L44" s="807"/>
      <c r="M44" s="796"/>
    </row>
    <row r="45" spans="1:13" ht="14.7" hidden="1" customHeight="1" x14ac:dyDescent="0.25">
      <c r="A45" s="1">
        <v>2</v>
      </c>
      <c r="E45" s="1138" t="s">
        <v>1575</v>
      </c>
      <c r="F45" s="1138"/>
      <c r="G45" s="1138"/>
      <c r="H45" s="1138"/>
      <c r="I45" s="1138"/>
      <c r="J45" s="1138"/>
      <c r="K45" s="805"/>
      <c r="L45" s="805">
        <v>0</v>
      </c>
      <c r="M45" s="806">
        <v>0</v>
      </c>
    </row>
    <row r="46" spans="1:13" ht="10.199999999999999" hidden="1" customHeight="1" x14ac:dyDescent="0.25">
      <c r="A46" s="1">
        <v>2</v>
      </c>
      <c r="E46" s="804"/>
      <c r="F46" s="113"/>
      <c r="G46" s="113"/>
      <c r="H46" s="113"/>
      <c r="I46" s="113"/>
      <c r="J46" s="113"/>
      <c r="K46" s="805"/>
      <c r="L46" s="805"/>
      <c r="M46" s="806"/>
    </row>
    <row r="47" spans="1:13" s="403" customFormat="1" ht="14.7" hidden="1" customHeight="1" x14ac:dyDescent="0.25">
      <c r="A47" s="1">
        <v>2</v>
      </c>
      <c r="D47" s="819"/>
      <c r="E47" s="1137" t="s">
        <v>1590</v>
      </c>
      <c r="F47" s="1137"/>
      <c r="G47" s="1137"/>
      <c r="H47" s="1137"/>
      <c r="I47" s="1137"/>
      <c r="J47" s="1137"/>
      <c r="K47" s="807"/>
      <c r="L47" s="807"/>
      <c r="M47" s="796"/>
    </row>
    <row r="48" spans="1:13" s="403" customFormat="1" ht="14.7" hidden="1" customHeight="1" x14ac:dyDescent="0.25">
      <c r="A48" s="1">
        <v>2</v>
      </c>
      <c r="D48" s="73"/>
      <c r="E48" s="1136" t="s">
        <v>892</v>
      </c>
      <c r="F48" s="1136"/>
      <c r="G48" s="1136"/>
      <c r="H48" s="1136"/>
      <c r="I48" s="1136"/>
      <c r="J48" s="1136"/>
      <c r="K48" s="809"/>
      <c r="L48" s="809">
        <v>0</v>
      </c>
      <c r="M48" s="810">
        <v>0</v>
      </c>
    </row>
    <row r="49" spans="1:14" ht="4.95" hidden="1" customHeight="1" x14ac:dyDescent="0.25">
      <c r="A49" s="1">
        <v>2</v>
      </c>
      <c r="E49" s="113"/>
      <c r="F49" s="113"/>
      <c r="G49" s="113"/>
      <c r="H49" s="113"/>
      <c r="I49" s="113"/>
      <c r="J49" s="113"/>
      <c r="K49" s="113"/>
      <c r="L49" s="113"/>
      <c r="M49" s="113"/>
    </row>
    <row r="50" spans="1:14" ht="12.6" hidden="1" customHeight="1" x14ac:dyDescent="0.25">
      <c r="A50" s="1">
        <v>2</v>
      </c>
      <c r="D50" s="4" t="s">
        <v>1580</v>
      </c>
      <c r="E50" s="1128" t="s">
        <v>1581</v>
      </c>
      <c r="F50" s="1128"/>
      <c r="G50" s="1128"/>
      <c r="H50" s="1128"/>
      <c r="I50" s="1128"/>
      <c r="J50" s="1128"/>
      <c r="K50" s="1128"/>
      <c r="L50" s="1128"/>
      <c r="M50" s="1128"/>
    </row>
    <row r="51" spans="1:14" x14ac:dyDescent="0.25">
      <c r="A51" s="1">
        <v>3</v>
      </c>
      <c r="E51" s="1128"/>
      <c r="F51" s="1128"/>
      <c r="G51" s="1128"/>
      <c r="H51" s="1128"/>
      <c r="I51" s="1128"/>
      <c r="J51" s="1128"/>
      <c r="K51" s="1128"/>
      <c r="L51" s="1128"/>
      <c r="M51" s="1128"/>
    </row>
    <row r="52" spans="1:14" x14ac:dyDescent="0.25">
      <c r="A52" s="1">
        <v>1</v>
      </c>
      <c r="B52" s="1" t="s">
        <v>250</v>
      </c>
      <c r="C52" s="1">
        <v>141</v>
      </c>
      <c r="D52" s="4" t="s">
        <v>1613</v>
      </c>
      <c r="E52" s="1129" t="str">
        <f ca="1">INDEX(TBLStructure[Full Note Title],MATCH(C52,TBLStructure[Model Reference],0))</f>
        <v>7.5B: Reconciliation for recurring level 3 fair value measurements</v>
      </c>
      <c r="F52" s="1129"/>
      <c r="G52" s="1129"/>
      <c r="H52" s="1129"/>
      <c r="I52" s="1129"/>
      <c r="J52" s="1129"/>
      <c r="K52" s="1129"/>
      <c r="L52" s="1129"/>
      <c r="M52" s="1129"/>
      <c r="N52" s="55"/>
    </row>
    <row r="53" spans="1:14" x14ac:dyDescent="0.25">
      <c r="A53" s="1">
        <v>1</v>
      </c>
      <c r="E53" s="1128"/>
      <c r="F53" s="1128"/>
      <c r="G53" s="1128"/>
      <c r="H53" s="1128"/>
      <c r="I53" s="1128"/>
      <c r="J53" s="1128"/>
      <c r="K53" s="1128"/>
      <c r="L53" s="1128"/>
      <c r="M53" s="1128"/>
      <c r="N53" s="55"/>
    </row>
    <row r="54" spans="1:14" x14ac:dyDescent="0.25">
      <c r="A54" s="1">
        <v>1</v>
      </c>
      <c r="E54" s="795"/>
      <c r="F54" s="1139" t="s">
        <v>311</v>
      </c>
      <c r="G54" s="1140"/>
      <c r="H54" s="1139" t="s">
        <v>1591</v>
      </c>
      <c r="I54" s="1140"/>
      <c r="J54" s="1139" t="s">
        <v>1578</v>
      </c>
      <c r="K54" s="1140"/>
      <c r="L54" s="1139" t="s">
        <v>1579</v>
      </c>
      <c r="M54" s="1139"/>
    </row>
    <row r="55" spans="1:14" ht="14.7" customHeight="1" x14ac:dyDescent="0.25">
      <c r="A55" s="1">
        <v>1</v>
      </c>
      <c r="E55" s="796"/>
      <c r="F55" s="1141" t="s">
        <v>892</v>
      </c>
      <c r="G55" s="1141"/>
      <c r="H55" s="1141" t="s">
        <v>892</v>
      </c>
      <c r="I55" s="1141"/>
      <c r="J55" s="1141" t="s">
        <v>892</v>
      </c>
      <c r="K55" s="1141"/>
      <c r="L55" s="1142" t="s">
        <v>892</v>
      </c>
      <c r="M55" s="1142"/>
    </row>
    <row r="56" spans="1:14" x14ac:dyDescent="0.25">
      <c r="A56" s="1">
        <v>1</v>
      </c>
      <c r="E56" s="796"/>
      <c r="F56" s="797" t="str">
        <f>Contents!F3</f>
        <v>20X2</v>
      </c>
      <c r="G56" s="798" t="str">
        <f>Contents!F4</f>
        <v>20X1</v>
      </c>
      <c r="H56" s="797" t="str">
        <f>Contents!F3</f>
        <v>20X2</v>
      </c>
      <c r="I56" s="798" t="str">
        <f>Contents!F4</f>
        <v>20X1</v>
      </c>
      <c r="J56" s="797" t="str">
        <f>Contents!F3</f>
        <v>20X2</v>
      </c>
      <c r="K56" s="798" t="str">
        <f>Contents!F4</f>
        <v>20X1</v>
      </c>
      <c r="L56" s="797" t="str">
        <f>Contents!F3</f>
        <v>20X2</v>
      </c>
      <c r="M56" s="798" t="str">
        <f>Contents!F4</f>
        <v>20X1</v>
      </c>
    </row>
    <row r="57" spans="1:14" x14ac:dyDescent="0.25">
      <c r="A57" s="1">
        <v>1</v>
      </c>
      <c r="E57" s="800"/>
      <c r="F57" s="801" t="s">
        <v>254</v>
      </c>
      <c r="G57" s="802" t="s">
        <v>254</v>
      </c>
      <c r="H57" s="801" t="s">
        <v>254</v>
      </c>
      <c r="I57" s="802" t="s">
        <v>254</v>
      </c>
      <c r="J57" s="801" t="s">
        <v>254</v>
      </c>
      <c r="K57" s="802" t="s">
        <v>254</v>
      </c>
      <c r="L57" s="801" t="s">
        <v>254</v>
      </c>
      <c r="M57" s="802" t="s">
        <v>254</v>
      </c>
    </row>
    <row r="58" spans="1:14" x14ac:dyDescent="0.25">
      <c r="A58" s="1">
        <v>1</v>
      </c>
      <c r="E58" s="807" t="s">
        <v>966</v>
      </c>
      <c r="F58" s="805">
        <v>0</v>
      </c>
      <c r="G58" s="806">
        <v>0</v>
      </c>
      <c r="H58" s="805">
        <v>0</v>
      </c>
      <c r="I58" s="806">
        <v>0</v>
      </c>
      <c r="J58" s="805">
        <v>0</v>
      </c>
      <c r="K58" s="806">
        <v>0</v>
      </c>
      <c r="L58" s="805">
        <v>0</v>
      </c>
      <c r="M58" s="806">
        <v>0</v>
      </c>
    </row>
    <row r="59" spans="1:14" x14ac:dyDescent="0.25">
      <c r="A59" s="1">
        <v>1</v>
      </c>
      <c r="D59" s="4" t="s">
        <v>1592</v>
      </c>
      <c r="E59" s="804" t="s">
        <v>1593</v>
      </c>
      <c r="F59" s="805">
        <v>0</v>
      </c>
      <c r="G59" s="806">
        <v>0</v>
      </c>
      <c r="H59" s="805">
        <v>0</v>
      </c>
      <c r="I59" s="806">
        <v>0</v>
      </c>
      <c r="J59" s="805">
        <v>0</v>
      </c>
      <c r="K59" s="806">
        <v>0</v>
      </c>
      <c r="L59" s="805">
        <v>0</v>
      </c>
      <c r="M59" s="806">
        <v>0</v>
      </c>
    </row>
    <row r="60" spans="1:14" x14ac:dyDescent="0.25">
      <c r="A60" s="1">
        <v>1</v>
      </c>
      <c r="D60" s="4" t="s">
        <v>1594</v>
      </c>
      <c r="E60" s="820" t="s">
        <v>1595</v>
      </c>
      <c r="F60" s="805">
        <v>0</v>
      </c>
      <c r="G60" s="806">
        <v>0</v>
      </c>
      <c r="H60" s="805">
        <v>0</v>
      </c>
      <c r="I60" s="806">
        <v>0</v>
      </c>
      <c r="J60" s="805">
        <v>0</v>
      </c>
      <c r="K60" s="806">
        <v>0</v>
      </c>
      <c r="L60" s="805">
        <v>0</v>
      </c>
      <c r="M60" s="806">
        <v>0</v>
      </c>
    </row>
    <row r="61" spans="1:14" x14ac:dyDescent="0.25">
      <c r="A61" s="1">
        <v>1</v>
      </c>
      <c r="D61" s="4" t="s">
        <v>1596</v>
      </c>
      <c r="E61" s="820" t="s">
        <v>1597</v>
      </c>
      <c r="F61" s="805">
        <v>0</v>
      </c>
      <c r="G61" s="806">
        <v>0</v>
      </c>
      <c r="H61" s="805">
        <v>0</v>
      </c>
      <c r="I61" s="806">
        <v>0</v>
      </c>
      <c r="J61" s="805">
        <v>0</v>
      </c>
      <c r="K61" s="806">
        <v>0</v>
      </c>
      <c r="L61" s="805">
        <v>0</v>
      </c>
      <c r="M61" s="806">
        <v>0</v>
      </c>
    </row>
    <row r="62" spans="1:14" x14ac:dyDescent="0.25">
      <c r="A62" s="1">
        <v>1</v>
      </c>
      <c r="E62" s="820" t="s">
        <v>1598</v>
      </c>
      <c r="F62" s="805">
        <v>0</v>
      </c>
      <c r="G62" s="806">
        <v>0</v>
      </c>
      <c r="H62" s="805">
        <v>0</v>
      </c>
      <c r="I62" s="806">
        <v>0</v>
      </c>
      <c r="J62" s="805">
        <v>0</v>
      </c>
      <c r="K62" s="806">
        <v>0</v>
      </c>
      <c r="L62" s="805">
        <v>0</v>
      </c>
      <c r="M62" s="806">
        <v>0</v>
      </c>
    </row>
    <row r="63" spans="1:14" x14ac:dyDescent="0.25">
      <c r="A63" s="1">
        <v>1</v>
      </c>
      <c r="E63" s="820" t="s">
        <v>1599</v>
      </c>
      <c r="F63" s="805">
        <v>0</v>
      </c>
      <c r="G63" s="806">
        <v>0</v>
      </c>
      <c r="H63" s="805">
        <v>0</v>
      </c>
      <c r="I63" s="806">
        <v>0</v>
      </c>
      <c r="J63" s="805">
        <v>0</v>
      </c>
      <c r="K63" s="806">
        <v>0</v>
      </c>
      <c r="L63" s="805">
        <v>0</v>
      </c>
      <c r="M63" s="806">
        <v>0</v>
      </c>
    </row>
    <row r="64" spans="1:14" x14ac:dyDescent="0.25">
      <c r="A64" s="1">
        <v>1</v>
      </c>
      <c r="E64" s="820" t="s">
        <v>1600</v>
      </c>
      <c r="F64" s="805">
        <v>0</v>
      </c>
      <c r="G64" s="806">
        <v>0</v>
      </c>
      <c r="H64" s="805">
        <v>0</v>
      </c>
      <c r="I64" s="806">
        <v>0</v>
      </c>
      <c r="J64" s="805">
        <v>0</v>
      </c>
      <c r="K64" s="806">
        <v>0</v>
      </c>
      <c r="L64" s="805">
        <v>0</v>
      </c>
      <c r="M64" s="806">
        <v>0</v>
      </c>
    </row>
    <row r="65" spans="1:14" x14ac:dyDescent="0.25">
      <c r="A65" s="1">
        <v>1</v>
      </c>
      <c r="D65" s="4" t="s">
        <v>1601</v>
      </c>
      <c r="E65" s="820" t="s">
        <v>1602</v>
      </c>
      <c r="F65" s="805">
        <v>0</v>
      </c>
      <c r="G65" s="806">
        <v>0</v>
      </c>
      <c r="H65" s="805">
        <v>0</v>
      </c>
      <c r="I65" s="806">
        <v>0</v>
      </c>
      <c r="J65" s="805">
        <v>0</v>
      </c>
      <c r="K65" s="806">
        <v>0</v>
      </c>
      <c r="L65" s="805">
        <v>0</v>
      </c>
      <c r="M65" s="806">
        <v>0</v>
      </c>
    </row>
    <row r="66" spans="1:14" x14ac:dyDescent="0.25">
      <c r="A66" s="1">
        <v>1</v>
      </c>
      <c r="D66" s="4" t="s">
        <v>1601</v>
      </c>
      <c r="E66" s="820" t="s">
        <v>1603</v>
      </c>
      <c r="F66" s="805">
        <v>0</v>
      </c>
      <c r="G66" s="806">
        <v>0</v>
      </c>
      <c r="H66" s="805">
        <v>0</v>
      </c>
      <c r="I66" s="806">
        <v>0</v>
      </c>
      <c r="J66" s="805">
        <v>0</v>
      </c>
      <c r="K66" s="806">
        <v>0</v>
      </c>
      <c r="L66" s="805">
        <v>0</v>
      </c>
      <c r="M66" s="806">
        <v>0</v>
      </c>
    </row>
    <row r="67" spans="1:14" x14ac:dyDescent="0.25">
      <c r="A67" s="1">
        <v>1</v>
      </c>
      <c r="E67" s="807" t="s">
        <v>980</v>
      </c>
      <c r="F67" s="809">
        <v>0</v>
      </c>
      <c r="G67" s="810">
        <v>0</v>
      </c>
      <c r="H67" s="809">
        <v>0</v>
      </c>
      <c r="I67" s="810">
        <v>0</v>
      </c>
      <c r="J67" s="809">
        <v>0</v>
      </c>
      <c r="K67" s="810">
        <v>0</v>
      </c>
      <c r="L67" s="809">
        <v>0</v>
      </c>
      <c r="M67" s="810">
        <v>0</v>
      </c>
    </row>
    <row r="68" spans="1:14" ht="14.7" customHeight="1" x14ac:dyDescent="0.25">
      <c r="A68" s="1">
        <v>1</v>
      </c>
      <c r="D68" s="4" t="s">
        <v>1604</v>
      </c>
      <c r="E68" s="821" t="s">
        <v>1605</v>
      </c>
      <c r="F68" s="809">
        <v>0</v>
      </c>
      <c r="G68" s="810">
        <v>0</v>
      </c>
      <c r="H68" s="809">
        <v>0</v>
      </c>
      <c r="I68" s="810">
        <v>0</v>
      </c>
      <c r="J68" s="809">
        <v>0</v>
      </c>
      <c r="K68" s="810">
        <v>0</v>
      </c>
      <c r="L68" s="809">
        <v>0</v>
      </c>
      <c r="M68" s="810">
        <v>0</v>
      </c>
    </row>
    <row r="69" spans="1:14" x14ac:dyDescent="0.25">
      <c r="A69" s="1">
        <v>1</v>
      </c>
      <c r="E69" s="1128"/>
      <c r="F69" s="1128"/>
      <c r="G69" s="1128"/>
      <c r="H69" s="1128"/>
      <c r="I69" s="1128"/>
      <c r="J69" s="1128"/>
      <c r="K69" s="1128"/>
      <c r="L69" s="1128"/>
      <c r="M69" s="1128"/>
      <c r="N69" s="55"/>
    </row>
    <row r="70" spans="1:14" x14ac:dyDescent="0.25">
      <c r="A70" s="1">
        <v>1</v>
      </c>
      <c r="D70" s="4" t="s">
        <v>1592</v>
      </c>
      <c r="E70" s="1128" t="s">
        <v>1614</v>
      </c>
      <c r="F70" s="1128"/>
      <c r="G70" s="1128"/>
      <c r="H70" s="1128"/>
      <c r="I70" s="1128"/>
      <c r="J70" s="1128"/>
      <c r="K70" s="1128"/>
      <c r="L70" s="1128"/>
      <c r="M70" s="1128"/>
      <c r="N70" s="55"/>
    </row>
    <row r="71" spans="1:14" x14ac:dyDescent="0.25">
      <c r="A71" s="1">
        <v>1</v>
      </c>
      <c r="D71" s="4" t="s">
        <v>1594</v>
      </c>
      <c r="E71" s="1128" t="s">
        <v>1615</v>
      </c>
      <c r="F71" s="1128"/>
      <c r="G71" s="1128"/>
      <c r="H71" s="1128"/>
      <c r="I71" s="1128"/>
      <c r="J71" s="1128"/>
      <c r="K71" s="1128"/>
      <c r="L71" s="1128"/>
      <c r="M71" s="1128"/>
      <c r="N71" s="55"/>
    </row>
    <row r="72" spans="1:14" x14ac:dyDescent="0.25">
      <c r="A72" s="1">
        <v>1</v>
      </c>
      <c r="D72" s="4" t="s">
        <v>1601</v>
      </c>
      <c r="E72" s="1128" t="s">
        <v>1608</v>
      </c>
      <c r="F72" s="1128"/>
      <c r="G72" s="1128"/>
      <c r="H72" s="1128"/>
      <c r="I72" s="1128"/>
      <c r="J72" s="1128"/>
      <c r="K72" s="1128"/>
      <c r="L72" s="1128"/>
      <c r="M72" s="1128"/>
      <c r="N72" s="55"/>
    </row>
    <row r="73" spans="1:14" x14ac:dyDescent="0.25">
      <c r="A73" s="1">
        <v>1</v>
      </c>
      <c r="D73" s="4" t="s">
        <v>1601</v>
      </c>
      <c r="E73" s="1128" t="s">
        <v>1609</v>
      </c>
      <c r="F73" s="1128"/>
      <c r="G73" s="1128"/>
      <c r="H73" s="1128"/>
      <c r="I73" s="1128"/>
      <c r="J73" s="1128"/>
      <c r="K73" s="1128"/>
      <c r="L73" s="1128"/>
      <c r="M73" s="1128"/>
      <c r="N73" s="55"/>
    </row>
    <row r="74" spans="1:14" x14ac:dyDescent="0.25">
      <c r="A74" s="1">
        <v>1</v>
      </c>
      <c r="D74" s="4" t="s">
        <v>1604</v>
      </c>
      <c r="E74" s="1128" t="s">
        <v>1610</v>
      </c>
      <c r="F74" s="1128"/>
      <c r="G74" s="1128"/>
      <c r="H74" s="1128"/>
      <c r="I74" s="1128"/>
      <c r="J74" s="1128"/>
      <c r="K74" s="1128"/>
      <c r="L74" s="1128"/>
      <c r="M74" s="1128"/>
      <c r="N74" s="55"/>
    </row>
    <row r="75" spans="1:14" x14ac:dyDescent="0.25">
      <c r="A75" s="1">
        <v>1</v>
      </c>
      <c r="E75" s="1128"/>
      <c r="F75" s="1128"/>
      <c r="G75" s="1128"/>
      <c r="H75" s="1128"/>
      <c r="I75" s="1128"/>
      <c r="J75" s="1128"/>
      <c r="K75" s="1128"/>
      <c r="L75" s="1128"/>
      <c r="M75" s="1128"/>
    </row>
    <row r="76" spans="1:14" hidden="1" x14ac:dyDescent="0.25">
      <c r="A76" s="1">
        <v>2</v>
      </c>
      <c r="E76" s="113"/>
      <c r="F76" s="113"/>
      <c r="G76" s="113"/>
      <c r="H76" s="113"/>
      <c r="I76" s="113"/>
      <c r="J76" s="113"/>
      <c r="K76" s="113"/>
      <c r="L76" s="113"/>
      <c r="M76" s="113"/>
    </row>
  </sheetData>
  <mergeCells count="50">
    <mergeCell ref="E69:M69"/>
    <mergeCell ref="E71:M71"/>
    <mergeCell ref="E47:J47"/>
    <mergeCell ref="L32:M32"/>
    <mergeCell ref="L55:M55"/>
    <mergeCell ref="E36:J36"/>
    <mergeCell ref="E38:J38"/>
    <mergeCell ref="B2:C2"/>
    <mergeCell ref="E2:M2"/>
    <mergeCell ref="E3:M3"/>
    <mergeCell ref="E4:M4"/>
    <mergeCell ref="E5:M5"/>
    <mergeCell ref="E8:M8"/>
    <mergeCell ref="E6:M6"/>
    <mergeCell ref="I16:M18"/>
    <mergeCell ref="I19:M26"/>
    <mergeCell ref="E9:M13"/>
    <mergeCell ref="E7:M7"/>
    <mergeCell ref="E30:M30"/>
    <mergeCell ref="E74:M74"/>
    <mergeCell ref="E75:M75"/>
    <mergeCell ref="E70:M70"/>
    <mergeCell ref="E52:M52"/>
    <mergeCell ref="E53:M53"/>
    <mergeCell ref="F54:G54"/>
    <mergeCell ref="H54:I54"/>
    <mergeCell ref="J54:K54"/>
    <mergeCell ref="L54:M54"/>
    <mergeCell ref="F55:G55"/>
    <mergeCell ref="E73:M73"/>
    <mergeCell ref="H55:I55"/>
    <mergeCell ref="J55:K55"/>
    <mergeCell ref="F32:H32"/>
    <mergeCell ref="E35:J35"/>
    <mergeCell ref="E72:M72"/>
    <mergeCell ref="E51:M51"/>
    <mergeCell ref="E15:M15"/>
    <mergeCell ref="F16:H16"/>
    <mergeCell ref="H17:H18"/>
    <mergeCell ref="H19:H26"/>
    <mergeCell ref="E28:M28"/>
    <mergeCell ref="E29:M29"/>
    <mergeCell ref="E48:J48"/>
    <mergeCell ref="E50:M50"/>
    <mergeCell ref="E41:J41"/>
    <mergeCell ref="E42:J42"/>
    <mergeCell ref="E44:J44"/>
    <mergeCell ref="E45:J45"/>
    <mergeCell ref="E31:M31"/>
    <mergeCell ref="E39:J39"/>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1" manualBreakCount="1">
    <brk id="26" min="4" max="12" man="1"/>
  </rowBreaks>
  <customProperties>
    <customPr name="_pios_id" r:id="rId2"/>
  </customProperties>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FCD9-D0B7-4928-8F35-C0A8FC59988B}">
  <sheetPr>
    <tabColor theme="4"/>
  </sheetPr>
  <dimension ref="A1:H95"/>
  <sheetViews>
    <sheetView tabSelected="1" view="pageBreakPreview" topLeftCell="D92" zoomScaleNormal="100" zoomScaleSheetLayoutView="100" workbookViewId="0">
      <selection activeCell="G209" sqref="G209"/>
    </sheetView>
  </sheetViews>
  <sheetFormatPr defaultRowHeight="11.4" x14ac:dyDescent="0.2"/>
  <cols>
    <col min="1" max="1" width="9.5546875" style="184" hidden="1" customWidth="1"/>
    <col min="2" max="2" width="8.33203125" style="184" hidden="1" customWidth="1"/>
    <col min="3" max="3" width="9.5546875" style="184" hidden="1" customWidth="1"/>
    <col min="4" max="4" width="10.44140625" style="184" customWidth="1"/>
    <col min="5" max="5" width="58.33203125" style="184" customWidth="1"/>
    <col min="6" max="7" width="10.6640625" style="184" customWidth="1"/>
    <col min="8" max="9660" width="9.109375" style="184"/>
    <col min="9661" max="9661" width="9.33203125" style="184" customWidth="1"/>
    <col min="9662" max="16384" width="9.109375" style="184"/>
  </cols>
  <sheetData>
    <row r="1" spans="1:8" ht="13.2" customHeight="1" x14ac:dyDescent="0.2">
      <c r="A1" s="184" t="s">
        <v>0</v>
      </c>
      <c r="B1" s="1150" t="s">
        <v>249</v>
      </c>
      <c r="C1" s="1150"/>
      <c r="D1" s="203" t="s">
        <v>1049</v>
      </c>
      <c r="E1" s="189"/>
      <c r="F1" s="189"/>
      <c r="G1" s="189"/>
      <c r="H1" s="189"/>
    </row>
    <row r="2" spans="1:8" ht="22.95" customHeight="1" x14ac:dyDescent="0.2">
      <c r="A2" s="184">
        <v>3</v>
      </c>
      <c r="D2" s="203"/>
      <c r="E2" s="189"/>
      <c r="F2" s="189"/>
      <c r="G2" s="189"/>
      <c r="H2" s="189"/>
    </row>
    <row r="3" spans="1:8" ht="13.2" x14ac:dyDescent="0.25">
      <c r="A3" s="184">
        <v>3</v>
      </c>
      <c r="B3" s="181" t="s">
        <v>560</v>
      </c>
      <c r="C3" s="181">
        <v>148</v>
      </c>
      <c r="E3" s="190" t="str">
        <f ca="1">INDEX(TBLStructure[Number],MATCH(C3,TBLStructure[Model Reference],0))&amp;"."&amp;INDEX(TBLStructure[Sub Number],MATCH(C3,TBLStructure[Model Reference],0))&amp;" "&amp;INDEX(TBLStructure[Sub-category],MATCH(C3,TBLStructure[Model Reference],0))</f>
        <v>8.1 Current/Non-Current Distinction for Assets and Liabilities</v>
      </c>
      <c r="F3" s="190"/>
      <c r="G3" s="190"/>
    </row>
    <row r="4" spans="1:8" x14ac:dyDescent="0.2">
      <c r="A4" s="184">
        <v>3</v>
      </c>
      <c r="D4" s="203"/>
      <c r="E4" s="203"/>
      <c r="F4" s="822"/>
      <c r="G4" s="823"/>
    </row>
    <row r="5" spans="1:8" x14ac:dyDescent="0.2">
      <c r="A5" s="184">
        <v>3</v>
      </c>
      <c r="B5" s="184" t="s">
        <v>250</v>
      </c>
      <c r="C5" s="184">
        <v>148</v>
      </c>
      <c r="D5" s="73" t="s">
        <v>1616</v>
      </c>
      <c r="E5" s="389" t="str">
        <f ca="1">INDEX(TBLStructure[Full Note Title],MATCH(C5,TBLStructure[Model Reference],0))</f>
        <v>8.1A: Current/non-current distinction for assets and liabilities</v>
      </c>
      <c r="F5" s="203"/>
      <c r="G5" s="203"/>
    </row>
    <row r="6" spans="1:8" x14ac:dyDescent="0.2">
      <c r="A6" s="184">
        <v>3</v>
      </c>
      <c r="D6" s="203"/>
      <c r="E6" s="203"/>
      <c r="F6" s="203"/>
      <c r="G6" s="203"/>
    </row>
    <row r="7" spans="1:8" x14ac:dyDescent="0.2">
      <c r="A7" s="184">
        <v>3</v>
      </c>
      <c r="D7" s="203"/>
      <c r="E7" s="398"/>
      <c r="F7" s="824" t="str">
        <f>Contents!F3</f>
        <v>20X2</v>
      </c>
      <c r="G7" s="825" t="str">
        <f>Contents!F4</f>
        <v>20X1</v>
      </c>
    </row>
    <row r="8" spans="1:8" ht="12.75" customHeight="1" thickBot="1" x14ac:dyDescent="0.25">
      <c r="A8" s="184">
        <v>3</v>
      </c>
      <c r="D8" s="203"/>
      <c r="E8" s="405"/>
      <c r="F8" s="406" t="s">
        <v>309</v>
      </c>
      <c r="G8" s="407" t="s">
        <v>309</v>
      </c>
    </row>
    <row r="9" spans="1:8" x14ac:dyDescent="0.2">
      <c r="A9" s="184">
        <v>3</v>
      </c>
      <c r="D9" s="203"/>
      <c r="E9" s="203"/>
      <c r="F9" s="826"/>
      <c r="G9" s="827"/>
    </row>
    <row r="10" spans="1:8" x14ac:dyDescent="0.2">
      <c r="A10" s="184">
        <v>3</v>
      </c>
      <c r="D10" s="203"/>
      <c r="E10" s="399" t="s">
        <v>1617</v>
      </c>
      <c r="F10" s="410"/>
      <c r="G10" s="205"/>
    </row>
    <row r="11" spans="1:8" x14ac:dyDescent="0.2">
      <c r="D11" s="203"/>
      <c r="E11" s="399" t="s">
        <v>831</v>
      </c>
      <c r="F11" s="410"/>
      <c r="G11" s="205"/>
    </row>
    <row r="12" spans="1:8" x14ac:dyDescent="0.2">
      <c r="D12" s="203"/>
      <c r="E12" s="828" t="s">
        <v>115</v>
      </c>
      <c r="F12" s="205">
        <v>0</v>
      </c>
      <c r="G12" s="206">
        <v>0</v>
      </c>
    </row>
    <row r="13" spans="1:8" x14ac:dyDescent="0.2">
      <c r="D13" s="203"/>
      <c r="E13" s="828" t="s">
        <v>118</v>
      </c>
      <c r="F13" s="205">
        <v>0</v>
      </c>
      <c r="G13" s="206">
        <v>0</v>
      </c>
    </row>
    <row r="14" spans="1:8" x14ac:dyDescent="0.2">
      <c r="D14" s="203"/>
      <c r="E14" s="828" t="s">
        <v>332</v>
      </c>
      <c r="F14" s="205">
        <v>0</v>
      </c>
      <c r="G14" s="206">
        <v>0</v>
      </c>
    </row>
    <row r="15" spans="1:8" x14ac:dyDescent="0.2">
      <c r="D15" s="203"/>
      <c r="E15" s="828" t="s">
        <v>1618</v>
      </c>
      <c r="F15" s="205">
        <v>0</v>
      </c>
      <c r="G15" s="206">
        <v>0</v>
      </c>
    </row>
    <row r="16" spans="1:8" x14ac:dyDescent="0.2">
      <c r="A16" s="184">
        <v>3</v>
      </c>
      <c r="D16" s="203"/>
      <c r="E16" s="829" t="s">
        <v>1619</v>
      </c>
      <c r="F16" s="363">
        <f>SUM(F12:F15)</f>
        <v>0</v>
      </c>
      <c r="G16" s="401">
        <f>SUM(G12:G15)</f>
        <v>0</v>
      </c>
    </row>
    <row r="17" spans="1:7" x14ac:dyDescent="0.2">
      <c r="D17" s="203"/>
      <c r="E17" s="829" t="s">
        <v>832</v>
      </c>
      <c r="F17" s="205"/>
      <c r="G17" s="206"/>
    </row>
    <row r="18" spans="1:7" x14ac:dyDescent="0.2">
      <c r="D18" s="203"/>
      <c r="E18" s="828" t="s">
        <v>118</v>
      </c>
      <c r="F18" s="205">
        <v>0</v>
      </c>
      <c r="G18" s="206">
        <v>0</v>
      </c>
    </row>
    <row r="19" spans="1:7" x14ac:dyDescent="0.2">
      <c r="D19" s="203"/>
      <c r="E19" s="828" t="s">
        <v>1620</v>
      </c>
      <c r="F19" s="205">
        <v>0</v>
      </c>
      <c r="G19" s="206">
        <v>0</v>
      </c>
    </row>
    <row r="20" spans="1:7" x14ac:dyDescent="0.2">
      <c r="D20" s="203"/>
      <c r="E20" s="828" t="s">
        <v>321</v>
      </c>
      <c r="F20" s="205">
        <v>0</v>
      </c>
      <c r="G20" s="206">
        <v>0</v>
      </c>
    </row>
    <row r="21" spans="1:7" x14ac:dyDescent="0.2">
      <c r="D21" s="203"/>
      <c r="E21" s="828" t="s">
        <v>322</v>
      </c>
      <c r="F21" s="205">
        <v>0</v>
      </c>
      <c r="G21" s="206">
        <v>0</v>
      </c>
    </row>
    <row r="22" spans="1:7" x14ac:dyDescent="0.2">
      <c r="D22" s="203"/>
      <c r="E22" s="828" t="s">
        <v>324</v>
      </c>
      <c r="F22" s="205">
        <v>0</v>
      </c>
      <c r="G22" s="206">
        <v>0</v>
      </c>
    </row>
    <row r="23" spans="1:7" x14ac:dyDescent="0.2">
      <c r="D23" s="203"/>
      <c r="E23" s="828" t="s">
        <v>325</v>
      </c>
      <c r="F23" s="205">
        <v>0</v>
      </c>
      <c r="G23" s="206">
        <v>0</v>
      </c>
    </row>
    <row r="24" spans="1:7" x14ac:dyDescent="0.2">
      <c r="D24" s="203"/>
      <c r="E24" s="828" t="s">
        <v>1618</v>
      </c>
      <c r="F24" s="205">
        <v>0</v>
      </c>
      <c r="G24" s="206">
        <v>0</v>
      </c>
    </row>
    <row r="25" spans="1:7" x14ac:dyDescent="0.2">
      <c r="A25" s="184">
        <v>3</v>
      </c>
      <c r="D25" s="203"/>
      <c r="E25" s="829" t="s">
        <v>1621</v>
      </c>
      <c r="F25" s="363">
        <f>SUM(F18:F24)</f>
        <v>0</v>
      </c>
      <c r="G25" s="401">
        <f>SUM(G18:G24)</f>
        <v>0</v>
      </c>
    </row>
    <row r="26" spans="1:7" x14ac:dyDescent="0.2">
      <c r="A26" s="184">
        <v>3</v>
      </c>
      <c r="D26" s="203"/>
      <c r="E26" s="399" t="s">
        <v>333</v>
      </c>
      <c r="F26" s="363">
        <f>F16+F25</f>
        <v>0</v>
      </c>
      <c r="G26" s="401">
        <f>G16+G25</f>
        <v>0</v>
      </c>
    </row>
    <row r="27" spans="1:7" x14ac:dyDescent="0.2">
      <c r="A27" s="184">
        <v>3</v>
      </c>
      <c r="D27" s="203"/>
      <c r="E27" s="830"/>
      <c r="F27" s="205"/>
      <c r="G27" s="206"/>
    </row>
    <row r="28" spans="1:7" x14ac:dyDescent="0.2">
      <c r="A28" s="184">
        <v>3</v>
      </c>
      <c r="D28" s="203"/>
      <c r="E28" s="399" t="s">
        <v>1622</v>
      </c>
      <c r="F28" s="410"/>
      <c r="G28" s="205"/>
    </row>
    <row r="29" spans="1:7" x14ac:dyDescent="0.2">
      <c r="D29" s="203"/>
      <c r="E29" s="399" t="s">
        <v>831</v>
      </c>
      <c r="F29" s="410"/>
      <c r="G29" s="205"/>
    </row>
    <row r="30" spans="1:7" x14ac:dyDescent="0.2">
      <c r="D30" s="203"/>
      <c r="E30" s="828" t="s">
        <v>74</v>
      </c>
      <c r="F30" s="205">
        <v>0</v>
      </c>
      <c r="G30" s="206">
        <v>0</v>
      </c>
    </row>
    <row r="31" spans="1:7" x14ac:dyDescent="0.2">
      <c r="D31" s="203"/>
      <c r="E31" s="828" t="s">
        <v>102</v>
      </c>
      <c r="F31" s="205">
        <v>0</v>
      </c>
      <c r="G31" s="206">
        <v>0</v>
      </c>
    </row>
    <row r="32" spans="1:7" x14ac:dyDescent="0.2">
      <c r="D32" s="203"/>
      <c r="E32" s="828" t="s">
        <v>75</v>
      </c>
      <c r="F32" s="205">
        <v>0</v>
      </c>
      <c r="G32" s="206">
        <v>0</v>
      </c>
    </row>
    <row r="33" spans="1:7" x14ac:dyDescent="0.2">
      <c r="D33" s="203"/>
      <c r="E33" s="828" t="s">
        <v>140</v>
      </c>
      <c r="F33" s="205">
        <v>0</v>
      </c>
      <c r="G33" s="206">
        <v>0</v>
      </c>
    </row>
    <row r="34" spans="1:7" x14ac:dyDescent="0.2">
      <c r="D34" s="203"/>
      <c r="E34" s="828" t="s">
        <v>142</v>
      </c>
      <c r="F34" s="205">
        <v>0</v>
      </c>
      <c r="G34" s="206">
        <v>0</v>
      </c>
    </row>
    <row r="35" spans="1:7" x14ac:dyDescent="0.2">
      <c r="D35" s="203"/>
      <c r="E35" s="828" t="s">
        <v>144</v>
      </c>
      <c r="F35" s="205">
        <v>0</v>
      </c>
      <c r="G35" s="206">
        <v>0</v>
      </c>
    </row>
    <row r="36" spans="1:7" x14ac:dyDescent="0.2">
      <c r="D36" s="203"/>
      <c r="E36" s="828" t="s">
        <v>190</v>
      </c>
      <c r="F36" s="205">
        <v>0</v>
      </c>
      <c r="G36" s="206">
        <v>0</v>
      </c>
    </row>
    <row r="37" spans="1:7" x14ac:dyDescent="0.2">
      <c r="D37" s="203"/>
      <c r="E37" s="828" t="s">
        <v>150</v>
      </c>
      <c r="F37" s="205">
        <v>0</v>
      </c>
      <c r="G37" s="206">
        <v>0</v>
      </c>
    </row>
    <row r="38" spans="1:7" x14ac:dyDescent="0.2">
      <c r="D38" s="203"/>
      <c r="E38" s="828" t="s">
        <v>1623</v>
      </c>
      <c r="F38" s="205">
        <v>0</v>
      </c>
      <c r="G38" s="206">
        <v>0</v>
      </c>
    </row>
    <row r="39" spans="1:7" x14ac:dyDescent="0.2">
      <c r="A39" s="184">
        <v>3</v>
      </c>
      <c r="D39" s="203"/>
      <c r="E39" s="829" t="s">
        <v>1619</v>
      </c>
      <c r="F39" s="363">
        <f>SUM(F30:F38)</f>
        <v>0</v>
      </c>
      <c r="G39" s="401">
        <f>SUM(G30:G38)</f>
        <v>0</v>
      </c>
    </row>
    <row r="40" spans="1:7" x14ac:dyDescent="0.2">
      <c r="D40" s="203"/>
      <c r="E40" s="829" t="s">
        <v>832</v>
      </c>
      <c r="F40" s="205"/>
      <c r="G40" s="206"/>
    </row>
    <row r="41" spans="1:7" x14ac:dyDescent="0.2">
      <c r="D41" s="203"/>
      <c r="E41" s="828" t="s">
        <v>74</v>
      </c>
      <c r="F41" s="205">
        <v>0</v>
      </c>
      <c r="G41" s="206">
        <v>0</v>
      </c>
    </row>
    <row r="42" spans="1:7" x14ac:dyDescent="0.2">
      <c r="D42" s="203"/>
      <c r="E42" s="828" t="s">
        <v>142</v>
      </c>
      <c r="F42" s="205">
        <v>0</v>
      </c>
      <c r="G42" s="206">
        <v>0</v>
      </c>
    </row>
    <row r="43" spans="1:7" x14ac:dyDescent="0.2">
      <c r="D43" s="203"/>
      <c r="E43" s="828" t="s">
        <v>144</v>
      </c>
      <c r="F43" s="205">
        <v>0</v>
      </c>
      <c r="G43" s="206">
        <v>0</v>
      </c>
    </row>
    <row r="44" spans="1:7" x14ac:dyDescent="0.2">
      <c r="D44" s="203"/>
      <c r="E44" s="828" t="s">
        <v>190</v>
      </c>
      <c r="F44" s="205">
        <v>0</v>
      </c>
      <c r="G44" s="206">
        <v>0</v>
      </c>
    </row>
    <row r="45" spans="1:7" x14ac:dyDescent="0.2">
      <c r="D45" s="203"/>
      <c r="E45" s="828" t="s">
        <v>150</v>
      </c>
      <c r="F45" s="205">
        <v>0</v>
      </c>
      <c r="G45" s="206">
        <v>0</v>
      </c>
    </row>
    <row r="46" spans="1:7" x14ac:dyDescent="0.2">
      <c r="D46" s="203"/>
      <c r="E46" s="828" t="s">
        <v>1623</v>
      </c>
      <c r="F46" s="205">
        <v>0</v>
      </c>
      <c r="G46" s="206">
        <v>0</v>
      </c>
    </row>
    <row r="47" spans="1:7" x14ac:dyDescent="0.2">
      <c r="A47" s="184">
        <v>3</v>
      </c>
      <c r="D47" s="203"/>
      <c r="E47" s="829" t="s">
        <v>1621</v>
      </c>
      <c r="F47" s="363">
        <f>SUM(F41:F46)</f>
        <v>0</v>
      </c>
      <c r="G47" s="401">
        <f>SUM(G41:G46)</f>
        <v>0</v>
      </c>
    </row>
    <row r="48" spans="1:7" x14ac:dyDescent="0.2">
      <c r="A48" s="184">
        <v>3</v>
      </c>
      <c r="D48" s="203"/>
      <c r="E48" s="399" t="s">
        <v>345</v>
      </c>
      <c r="F48" s="363">
        <f>+F39+F47</f>
        <v>0</v>
      </c>
      <c r="G48" s="401">
        <f>+G39+G47</f>
        <v>0</v>
      </c>
    </row>
    <row r="49" spans="1:7" x14ac:dyDescent="0.2">
      <c r="A49" s="184">
        <v>3</v>
      </c>
      <c r="D49" s="203"/>
      <c r="E49" s="831"/>
      <c r="F49" s="205"/>
      <c r="G49" s="206"/>
    </row>
    <row r="50" spans="1:7" x14ac:dyDescent="0.2">
      <c r="A50" s="184">
        <v>3</v>
      </c>
      <c r="B50" s="184" t="s">
        <v>250</v>
      </c>
      <c r="C50" s="184">
        <v>151</v>
      </c>
      <c r="D50" s="73" t="s">
        <v>1616</v>
      </c>
      <c r="E50" s="247" t="str">
        <f ca="1">INDEX(TBLStructure[Full Note Title],MATCH(C50,TBLStructure[Model Reference],0))</f>
        <v>8.1B: Administered - current/non-current distinction for assets and liabilities</v>
      </c>
      <c r="F50" s="248"/>
      <c r="G50" s="248"/>
    </row>
    <row r="51" spans="1:7" ht="12" customHeight="1" x14ac:dyDescent="0.2">
      <c r="A51" s="184">
        <v>3</v>
      </c>
      <c r="D51" s="203"/>
      <c r="E51" s="248"/>
      <c r="F51" s="248"/>
      <c r="G51" s="248"/>
    </row>
    <row r="52" spans="1:7" x14ac:dyDescent="0.2">
      <c r="A52" s="184">
        <v>3</v>
      </c>
      <c r="D52" s="203"/>
      <c r="E52" s="272"/>
      <c r="F52" s="450" t="str">
        <f>Contents!F3</f>
        <v>20X2</v>
      </c>
      <c r="G52" s="451" t="str">
        <f>Contents!F4</f>
        <v>20X1</v>
      </c>
    </row>
    <row r="53" spans="1:7" ht="12" thickBot="1" x14ac:dyDescent="0.25">
      <c r="A53" s="184">
        <v>3</v>
      </c>
      <c r="D53" s="203"/>
      <c r="E53" s="423"/>
      <c r="F53" s="424" t="s">
        <v>309</v>
      </c>
      <c r="G53" s="425" t="s">
        <v>309</v>
      </c>
    </row>
    <row r="54" spans="1:7" x14ac:dyDescent="0.2">
      <c r="A54" s="184">
        <v>3</v>
      </c>
      <c r="D54" s="203"/>
      <c r="E54" s="248"/>
      <c r="F54" s="254"/>
      <c r="G54" s="255"/>
    </row>
    <row r="55" spans="1:7" x14ac:dyDescent="0.2">
      <c r="A55" s="184">
        <v>3</v>
      </c>
      <c r="D55" s="203"/>
      <c r="E55" s="273" t="s">
        <v>1617</v>
      </c>
      <c r="F55" s="282"/>
      <c r="G55" s="91"/>
    </row>
    <row r="56" spans="1:7" x14ac:dyDescent="0.2">
      <c r="D56" s="203"/>
      <c r="E56" s="273" t="s">
        <v>831</v>
      </c>
      <c r="F56" s="282"/>
      <c r="G56" s="91"/>
    </row>
    <row r="57" spans="1:7" x14ac:dyDescent="0.2">
      <c r="D57" s="203"/>
      <c r="E57" s="636" t="s">
        <v>115</v>
      </c>
      <c r="F57" s="91">
        <v>0</v>
      </c>
      <c r="G57" s="92">
        <v>0</v>
      </c>
    </row>
    <row r="58" spans="1:7" x14ac:dyDescent="0.2">
      <c r="D58" s="203"/>
      <c r="E58" s="636" t="s">
        <v>154</v>
      </c>
      <c r="F58" s="91">
        <v>0</v>
      </c>
      <c r="G58" s="92">
        <v>0</v>
      </c>
    </row>
    <row r="59" spans="1:7" x14ac:dyDescent="0.2">
      <c r="D59" s="203"/>
      <c r="E59" s="636" t="s">
        <v>118</v>
      </c>
      <c r="F59" s="91">
        <v>0</v>
      </c>
      <c r="G59" s="92">
        <v>0</v>
      </c>
    </row>
    <row r="60" spans="1:7" x14ac:dyDescent="0.2">
      <c r="D60" s="203"/>
      <c r="E60" s="636" t="s">
        <v>1624</v>
      </c>
      <c r="F60" s="91">
        <v>0</v>
      </c>
      <c r="G60" s="92">
        <v>0</v>
      </c>
    </row>
    <row r="61" spans="1:7" x14ac:dyDescent="0.2">
      <c r="D61" s="203"/>
      <c r="E61" s="636" t="s">
        <v>1618</v>
      </c>
      <c r="F61" s="91">
        <v>0</v>
      </c>
      <c r="G61" s="92">
        <v>0</v>
      </c>
    </row>
    <row r="62" spans="1:7" x14ac:dyDescent="0.2">
      <c r="A62" s="184">
        <v>3</v>
      </c>
      <c r="D62" s="203"/>
      <c r="E62" s="536" t="s">
        <v>1619</v>
      </c>
      <c r="F62" s="95">
        <f>SUM(F57:F61)</f>
        <v>0</v>
      </c>
      <c r="G62" s="96">
        <f>SUM(G57:G61)</f>
        <v>0</v>
      </c>
    </row>
    <row r="63" spans="1:7" x14ac:dyDescent="0.2">
      <c r="D63" s="203"/>
      <c r="E63" s="536" t="s">
        <v>832</v>
      </c>
      <c r="F63" s="91"/>
      <c r="G63" s="92"/>
    </row>
    <row r="64" spans="1:7" x14ac:dyDescent="0.2">
      <c r="D64" s="203"/>
      <c r="E64" s="636" t="s">
        <v>118</v>
      </c>
      <c r="F64" s="91">
        <v>0</v>
      </c>
      <c r="G64" s="92">
        <v>0</v>
      </c>
    </row>
    <row r="65" spans="1:7" x14ac:dyDescent="0.2">
      <c r="D65" s="203"/>
      <c r="E65" s="636" t="s">
        <v>1620</v>
      </c>
      <c r="F65" s="91">
        <v>0</v>
      </c>
      <c r="G65" s="92">
        <v>0</v>
      </c>
    </row>
    <row r="66" spans="1:7" x14ac:dyDescent="0.2">
      <c r="D66" s="203"/>
      <c r="E66" s="636" t="s">
        <v>321</v>
      </c>
      <c r="F66" s="91">
        <v>0</v>
      </c>
      <c r="G66" s="92">
        <v>0</v>
      </c>
    </row>
    <row r="67" spans="1:7" x14ac:dyDescent="0.2">
      <c r="D67" s="203"/>
      <c r="E67" s="636" t="s">
        <v>322</v>
      </c>
      <c r="F67" s="91">
        <v>0</v>
      </c>
      <c r="G67" s="92">
        <v>0</v>
      </c>
    </row>
    <row r="68" spans="1:7" x14ac:dyDescent="0.2">
      <c r="D68" s="203"/>
      <c r="E68" s="636" t="s">
        <v>324</v>
      </c>
      <c r="F68" s="91">
        <v>0</v>
      </c>
      <c r="G68" s="92">
        <v>0</v>
      </c>
    </row>
    <row r="69" spans="1:7" x14ac:dyDescent="0.2">
      <c r="D69" s="203"/>
      <c r="E69" s="636" t="s">
        <v>325</v>
      </c>
      <c r="F69" s="91">
        <v>0</v>
      </c>
      <c r="G69" s="92">
        <v>0</v>
      </c>
    </row>
    <row r="70" spans="1:7" x14ac:dyDescent="0.2">
      <c r="D70" s="203"/>
      <c r="E70" s="636" t="s">
        <v>1618</v>
      </c>
      <c r="F70" s="91">
        <v>0</v>
      </c>
      <c r="G70" s="92">
        <v>0</v>
      </c>
    </row>
    <row r="71" spans="1:7" x14ac:dyDescent="0.2">
      <c r="A71" s="184">
        <v>3</v>
      </c>
      <c r="D71" s="203"/>
      <c r="E71" s="536" t="s">
        <v>1621</v>
      </c>
      <c r="F71" s="95">
        <f>SUM(F64:F70)</f>
        <v>0</v>
      </c>
      <c r="G71" s="96">
        <f>SUM(G64:G70)</f>
        <v>0</v>
      </c>
    </row>
    <row r="72" spans="1:7" x14ac:dyDescent="0.2">
      <c r="A72" s="184">
        <v>3</v>
      </c>
      <c r="D72" s="203"/>
      <c r="E72" s="273" t="s">
        <v>333</v>
      </c>
      <c r="F72" s="95">
        <f>F62+F71</f>
        <v>0</v>
      </c>
      <c r="G72" s="96">
        <f>G62+G71</f>
        <v>0</v>
      </c>
    </row>
    <row r="73" spans="1:7" x14ac:dyDescent="0.2">
      <c r="A73" s="184">
        <v>3</v>
      </c>
      <c r="D73" s="203"/>
      <c r="E73" s="637"/>
      <c r="F73" s="91"/>
      <c r="G73" s="92"/>
    </row>
    <row r="74" spans="1:7" x14ac:dyDescent="0.2">
      <c r="A74" s="184">
        <v>3</v>
      </c>
      <c r="D74" s="203"/>
      <c r="E74" s="273" t="s">
        <v>1622</v>
      </c>
      <c r="F74" s="282"/>
      <c r="G74" s="91"/>
    </row>
    <row r="75" spans="1:7" x14ac:dyDescent="0.2">
      <c r="D75" s="203"/>
      <c r="E75" s="273" t="s">
        <v>831</v>
      </c>
      <c r="F75" s="282"/>
      <c r="G75" s="91"/>
    </row>
    <row r="76" spans="1:7" x14ac:dyDescent="0.2">
      <c r="D76" s="203"/>
      <c r="E76" s="636" t="s">
        <v>74</v>
      </c>
      <c r="F76" s="91">
        <v>0</v>
      </c>
      <c r="G76" s="92">
        <v>0</v>
      </c>
    </row>
    <row r="77" spans="1:7" x14ac:dyDescent="0.2">
      <c r="D77" s="203"/>
      <c r="E77" s="636" t="s">
        <v>102</v>
      </c>
      <c r="F77" s="91">
        <v>0</v>
      </c>
      <c r="G77" s="92">
        <v>0</v>
      </c>
    </row>
    <row r="78" spans="1:7" x14ac:dyDescent="0.2">
      <c r="D78" s="203"/>
      <c r="E78" s="636" t="s">
        <v>75</v>
      </c>
      <c r="F78" s="91">
        <v>0</v>
      </c>
      <c r="G78" s="92">
        <v>0</v>
      </c>
    </row>
    <row r="79" spans="1:7" x14ac:dyDescent="0.2">
      <c r="D79" s="203"/>
      <c r="E79" s="636" t="s">
        <v>103</v>
      </c>
      <c r="F79" s="91">
        <v>0</v>
      </c>
      <c r="G79" s="92">
        <v>0</v>
      </c>
    </row>
    <row r="80" spans="1:7" x14ac:dyDescent="0.2">
      <c r="D80" s="203"/>
      <c r="E80" s="636" t="s">
        <v>140</v>
      </c>
      <c r="F80" s="91">
        <v>0</v>
      </c>
      <c r="G80" s="92">
        <v>0</v>
      </c>
    </row>
    <row r="81" spans="1:7" x14ac:dyDescent="0.2">
      <c r="D81" s="203"/>
      <c r="E81" s="636" t="s">
        <v>142</v>
      </c>
      <c r="F81" s="91">
        <v>0</v>
      </c>
      <c r="G81" s="92">
        <v>0</v>
      </c>
    </row>
    <row r="82" spans="1:7" x14ac:dyDescent="0.2">
      <c r="D82" s="203"/>
      <c r="E82" s="636" t="s">
        <v>144</v>
      </c>
      <c r="F82" s="91">
        <v>0</v>
      </c>
      <c r="G82" s="92">
        <v>0</v>
      </c>
    </row>
    <row r="83" spans="1:7" x14ac:dyDescent="0.2">
      <c r="D83" s="203"/>
      <c r="E83" s="636" t="s">
        <v>190</v>
      </c>
      <c r="F83" s="91">
        <v>0</v>
      </c>
      <c r="G83" s="92">
        <v>0</v>
      </c>
    </row>
    <row r="84" spans="1:7" x14ac:dyDescent="0.2">
      <c r="D84" s="203"/>
      <c r="E84" s="636" t="s">
        <v>150</v>
      </c>
      <c r="F84" s="91">
        <v>0</v>
      </c>
      <c r="G84" s="92">
        <v>0</v>
      </c>
    </row>
    <row r="85" spans="1:7" x14ac:dyDescent="0.2">
      <c r="D85" s="203"/>
      <c r="E85" s="636" t="s">
        <v>1623</v>
      </c>
      <c r="F85" s="91">
        <v>0</v>
      </c>
      <c r="G85" s="92">
        <v>0</v>
      </c>
    </row>
    <row r="86" spans="1:7" x14ac:dyDescent="0.2">
      <c r="A86" s="184">
        <v>3</v>
      </c>
      <c r="D86" s="203"/>
      <c r="E86" s="536" t="s">
        <v>1619</v>
      </c>
      <c r="F86" s="95">
        <f>SUM(F76:F85)</f>
        <v>0</v>
      </c>
      <c r="G86" s="96">
        <f>SUM(G76:G85)</f>
        <v>0</v>
      </c>
    </row>
    <row r="87" spans="1:7" x14ac:dyDescent="0.2">
      <c r="D87" s="203"/>
      <c r="E87" s="536" t="s">
        <v>832</v>
      </c>
      <c r="F87" s="91"/>
      <c r="G87" s="92"/>
    </row>
    <row r="88" spans="1:7" x14ac:dyDescent="0.2">
      <c r="D88" s="203"/>
      <c r="E88" s="636" t="s">
        <v>74</v>
      </c>
      <c r="F88" s="91">
        <v>0</v>
      </c>
      <c r="G88" s="92">
        <v>0</v>
      </c>
    </row>
    <row r="89" spans="1:7" x14ac:dyDescent="0.2">
      <c r="D89" s="203"/>
      <c r="E89" s="636" t="s">
        <v>142</v>
      </c>
      <c r="F89" s="91">
        <v>0</v>
      </c>
      <c r="G89" s="92">
        <v>0</v>
      </c>
    </row>
    <row r="90" spans="1:7" x14ac:dyDescent="0.2">
      <c r="D90" s="203"/>
      <c r="E90" s="636" t="s">
        <v>144</v>
      </c>
      <c r="F90" s="91">
        <v>0</v>
      </c>
      <c r="G90" s="92">
        <v>0</v>
      </c>
    </row>
    <row r="91" spans="1:7" x14ac:dyDescent="0.2">
      <c r="D91" s="203"/>
      <c r="E91" s="636" t="s">
        <v>190</v>
      </c>
      <c r="F91" s="91">
        <v>0</v>
      </c>
      <c r="G91" s="92">
        <v>0</v>
      </c>
    </row>
    <row r="92" spans="1:7" x14ac:dyDescent="0.2">
      <c r="D92" s="203"/>
      <c r="E92" s="636" t="s">
        <v>150</v>
      </c>
      <c r="F92" s="91">
        <v>0</v>
      </c>
      <c r="G92" s="92">
        <v>0</v>
      </c>
    </row>
    <row r="93" spans="1:7" x14ac:dyDescent="0.2">
      <c r="D93" s="203"/>
      <c r="E93" s="636" t="s">
        <v>1623</v>
      </c>
      <c r="F93" s="91">
        <v>0</v>
      </c>
      <c r="G93" s="92">
        <v>0</v>
      </c>
    </row>
    <row r="94" spans="1:7" x14ac:dyDescent="0.2">
      <c r="A94" s="184">
        <v>3</v>
      </c>
      <c r="D94" s="203"/>
      <c r="E94" s="536" t="s">
        <v>1621</v>
      </c>
      <c r="F94" s="95">
        <f>SUM(F88:F93)</f>
        <v>0</v>
      </c>
      <c r="G94" s="96">
        <f>SUM(G88:G93)</f>
        <v>0</v>
      </c>
    </row>
    <row r="95" spans="1:7" x14ac:dyDescent="0.2">
      <c r="A95" s="184">
        <v>3</v>
      </c>
      <c r="D95" s="203"/>
      <c r="E95" s="273" t="s">
        <v>345</v>
      </c>
      <c r="F95" s="95">
        <f>+F86+F94</f>
        <v>0</v>
      </c>
      <c r="G95" s="96">
        <f>+G86+G94</f>
        <v>0</v>
      </c>
    </row>
  </sheetData>
  <mergeCells count="1">
    <mergeCell ref="B1:C1"/>
  </mergeCell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49" min="4" max="6" man="1"/>
  </rowBreaks>
  <customProperties>
    <customPr name="_pios_id" r:id="rId2"/>
  </customProperties>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58F98-D17D-48E9-BD5A-E13B7CD16FEB}">
  <sheetPr codeName="Sheet30">
    <tabColor theme="4"/>
  </sheetPr>
  <dimension ref="A1:G51"/>
  <sheetViews>
    <sheetView showGridLines="0" tabSelected="1" view="pageBreakPreview" topLeftCell="D1" zoomScaleNormal="100" zoomScaleSheetLayoutView="100" workbookViewId="0">
      <selection activeCell="G209" sqref="G209"/>
    </sheetView>
  </sheetViews>
  <sheetFormatPr defaultRowHeight="11.4" x14ac:dyDescent="0.2"/>
  <cols>
    <col min="1" max="1" width="8.6640625" style="184" hidden="1" customWidth="1"/>
    <col min="2" max="2" width="2.5546875" style="184" hidden="1" customWidth="1"/>
    <col min="3" max="3" width="6.6640625" style="184" hidden="1" customWidth="1"/>
    <col min="4" max="4" width="13.33203125" style="184" customWidth="1"/>
    <col min="5" max="5" width="61.6640625" style="184" customWidth="1"/>
    <col min="6" max="7" width="10.5546875" style="184" customWidth="1"/>
    <col min="8" max="9661" width="9.109375" style="184"/>
    <col min="9662" max="9662" width="9.33203125" style="184" customWidth="1"/>
    <col min="9663" max="16384" width="9.109375" style="184"/>
  </cols>
  <sheetData>
    <row r="1" spans="1:7" ht="13.2" customHeight="1" x14ac:dyDescent="0.2">
      <c r="A1" s="184" t="s">
        <v>0</v>
      </c>
      <c r="B1" s="1150" t="s">
        <v>249</v>
      </c>
      <c r="C1" s="1150"/>
    </row>
    <row r="2" spans="1:7" ht="13.2" x14ac:dyDescent="0.25">
      <c r="A2" s="184">
        <v>3</v>
      </c>
      <c r="B2" s="181" t="s">
        <v>560</v>
      </c>
      <c r="C2" s="181">
        <v>142</v>
      </c>
      <c r="E2" s="190" t="str">
        <f ca="1">INDEX(TBLStructure[Number],MATCH(C2,TBLStructure[Model Reference],0))&amp;"."&amp;INDEX(TBLStructure[Sub Number],MATCH(C2,TBLStructure[Model Reference],0))&amp;" "&amp;INDEX(TBLStructure[Sub-category],MATCH(C2,TBLStructure[Model Reference],0))</f>
        <v>8.2 Assets Held in Trust</v>
      </c>
      <c r="F2" s="190"/>
      <c r="G2" s="190"/>
    </row>
    <row r="3" spans="1:7" x14ac:dyDescent="0.2">
      <c r="A3" s="184">
        <v>3</v>
      </c>
      <c r="F3" s="198"/>
      <c r="G3" s="219"/>
    </row>
    <row r="4" spans="1:7" x14ac:dyDescent="0.2">
      <c r="A4" s="184">
        <v>3</v>
      </c>
      <c r="B4" s="184" t="s">
        <v>250</v>
      </c>
      <c r="C4" s="184">
        <v>142</v>
      </c>
      <c r="D4" s="933" t="s">
        <v>1625</v>
      </c>
      <c r="E4" s="207" t="str">
        <f ca="1">INDEX(TBLStructure[Full Note Title],MATCH(C4,TBLStructure[Model Reference],0))&amp;" ('recoverable GST exclusive')"</f>
        <v>8.2A: Assets held in trust ('recoverable GST exclusive')</v>
      </c>
    </row>
    <row r="5" spans="1:7" x14ac:dyDescent="0.2">
      <c r="A5" s="184">
        <v>3</v>
      </c>
      <c r="D5" s="933"/>
      <c r="E5" s="928" t="s">
        <v>1626</v>
      </c>
      <c r="F5" s="928"/>
      <c r="G5" s="928"/>
    </row>
    <row r="6" spans="1:7" x14ac:dyDescent="0.2">
      <c r="A6" s="184">
        <v>3</v>
      </c>
    </row>
    <row r="7" spans="1:7" x14ac:dyDescent="0.2">
      <c r="A7" s="184">
        <v>3</v>
      </c>
      <c r="E7" s="177"/>
      <c r="F7" s="310" t="str">
        <f>Contents!F3</f>
        <v>20X2</v>
      </c>
      <c r="G7" s="311" t="str">
        <f>Contents!F4</f>
        <v>20X1</v>
      </c>
    </row>
    <row r="8" spans="1:7" ht="12.75" customHeight="1" thickBot="1" x14ac:dyDescent="0.25">
      <c r="A8" s="184">
        <v>3</v>
      </c>
      <c r="E8" s="192"/>
      <c r="F8" s="193" t="s">
        <v>309</v>
      </c>
      <c r="G8" s="194" t="s">
        <v>309</v>
      </c>
    </row>
    <row r="9" spans="1:7" x14ac:dyDescent="0.2">
      <c r="A9" s="184">
        <v>3</v>
      </c>
      <c r="F9" s="337"/>
      <c r="G9" s="223"/>
    </row>
    <row r="10" spans="1:7" x14ac:dyDescent="0.2">
      <c r="A10" s="184">
        <v>3</v>
      </c>
      <c r="E10" s="207" t="s">
        <v>1627</v>
      </c>
      <c r="F10" s="207"/>
      <c r="G10" s="29"/>
    </row>
    <row r="11" spans="1:7" x14ac:dyDescent="0.2">
      <c r="A11" s="184">
        <v>3</v>
      </c>
      <c r="E11" s="207" t="s">
        <v>1628</v>
      </c>
      <c r="F11" s="207"/>
      <c r="G11" s="29"/>
    </row>
    <row r="12" spans="1:7" x14ac:dyDescent="0.2">
      <c r="A12" s="184">
        <v>3</v>
      </c>
      <c r="E12" s="207" t="s">
        <v>966</v>
      </c>
      <c r="F12" s="28">
        <v>0</v>
      </c>
      <c r="G12" s="29">
        <v>0</v>
      </c>
    </row>
    <row r="13" spans="1:7" x14ac:dyDescent="0.2">
      <c r="A13" s="184">
        <v>3</v>
      </c>
      <c r="E13" s="202" t="s">
        <v>1629</v>
      </c>
      <c r="F13" s="28">
        <v>0</v>
      </c>
      <c r="G13" s="29">
        <v>0</v>
      </c>
    </row>
    <row r="14" spans="1:7" x14ac:dyDescent="0.2">
      <c r="A14" s="184">
        <v>3</v>
      </c>
      <c r="E14" s="202" t="s">
        <v>1630</v>
      </c>
      <c r="F14" s="28">
        <v>0</v>
      </c>
      <c r="G14" s="29">
        <v>0</v>
      </c>
    </row>
    <row r="15" spans="1:7" x14ac:dyDescent="0.2">
      <c r="A15" s="184">
        <v>3</v>
      </c>
      <c r="E15" s="571" t="s">
        <v>980</v>
      </c>
      <c r="F15" s="35">
        <f>SUM(F11:F14)</f>
        <v>0</v>
      </c>
      <c r="G15" s="36">
        <f>SUM(G11:G14)</f>
        <v>0</v>
      </c>
    </row>
    <row r="16" spans="1:7" x14ac:dyDescent="0.2">
      <c r="A16" s="184">
        <v>3</v>
      </c>
      <c r="E16" s="571"/>
      <c r="F16" s="39"/>
      <c r="G16" s="40"/>
    </row>
    <row r="17" spans="1:7" x14ac:dyDescent="0.2">
      <c r="A17" s="184">
        <v>3</v>
      </c>
      <c r="E17" s="571" t="s">
        <v>1631</v>
      </c>
      <c r="F17" s="74">
        <f>F15</f>
        <v>0</v>
      </c>
      <c r="G17" s="75">
        <f>G15</f>
        <v>0</v>
      </c>
    </row>
    <row r="18" spans="1:7" x14ac:dyDescent="0.2">
      <c r="A18" s="184">
        <v>3</v>
      </c>
      <c r="E18" s="383"/>
      <c r="F18" s="28"/>
      <c r="G18" s="29"/>
    </row>
    <row r="19" spans="1:7" x14ac:dyDescent="0.2">
      <c r="A19" s="184">
        <v>3</v>
      </c>
      <c r="E19" s="207" t="s">
        <v>1632</v>
      </c>
    </row>
    <row r="20" spans="1:7" x14ac:dyDescent="0.2">
      <c r="A20" s="184">
        <v>3</v>
      </c>
      <c r="E20" s="928" t="s">
        <v>1633</v>
      </c>
      <c r="F20" s="928"/>
      <c r="G20" s="928"/>
    </row>
    <row r="48" spans="4:4" x14ac:dyDescent="0.2">
      <c r="D48" s="183"/>
    </row>
    <row r="51" spans="4:4" x14ac:dyDescent="0.2">
      <c r="D51" s="183"/>
    </row>
  </sheetData>
  <mergeCells count="4">
    <mergeCell ref="B1:C1"/>
    <mergeCell ref="E5:G5"/>
    <mergeCell ref="E20:G20"/>
    <mergeCell ref="D4:D5"/>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6411-F96A-484E-9BA1-9CC6951A8C27}">
  <sheetPr codeName="Sheet1">
    <tabColor theme="4"/>
  </sheetPr>
  <dimension ref="A1:I364"/>
  <sheetViews>
    <sheetView showGridLines="0" tabSelected="1" view="pageBreakPreview" topLeftCell="D72" zoomScaleNormal="100" zoomScaleSheetLayoutView="100" workbookViewId="0">
      <selection activeCell="G209" sqref="G209"/>
    </sheetView>
  </sheetViews>
  <sheetFormatPr defaultRowHeight="13.2" x14ac:dyDescent="0.25"/>
  <cols>
    <col min="1" max="1" width="8.6640625" style="181" hidden="1" customWidth="1"/>
    <col min="2" max="2" width="2" style="181" hidden="1" customWidth="1"/>
    <col min="3" max="3" width="7.6640625" style="181" hidden="1" customWidth="1"/>
    <col min="4" max="4" width="12.6640625" style="184" customWidth="1"/>
    <col min="5" max="5" width="46.33203125" style="184" customWidth="1"/>
    <col min="6" max="6" width="11.5546875" style="184" customWidth="1"/>
    <col min="7" max="9" width="9.44140625" style="184" customWidth="1"/>
    <col min="10" max="9650" width="9.109375" style="181"/>
    <col min="9651" max="9654" width="9.33203125" style="181" customWidth="1"/>
    <col min="9655" max="16384" width="9.109375" style="181"/>
  </cols>
  <sheetData>
    <row r="1" spans="1:9" ht="23.4" x14ac:dyDescent="0.25">
      <c r="A1" s="4" t="s">
        <v>0</v>
      </c>
      <c r="B1" s="977" t="s">
        <v>249</v>
      </c>
      <c r="C1" s="977"/>
      <c r="D1" s="183" t="s">
        <v>1634</v>
      </c>
    </row>
    <row r="2" spans="1:9" x14ac:dyDescent="0.25">
      <c r="A2" s="4">
        <v>3</v>
      </c>
      <c r="B2" s="181" t="s">
        <v>560</v>
      </c>
      <c r="C2" s="181">
        <v>143</v>
      </c>
      <c r="E2" s="190" t="str">
        <f ca="1">INDEX(TBLStructure[Number],MATCH(C2,TBLStructure[Model Reference],0))&amp;"."&amp;INDEX(TBLStructure[Sub Number],MATCH(C2,TBLStructure[Model Reference],0))&amp;" "&amp;INDEX(TBLStructure[Sub-category],MATCH(C2,TBLStructure[Model Reference],0))</f>
        <v>8.3 Restructuring</v>
      </c>
      <c r="F2" s="190"/>
      <c r="G2" s="190"/>
      <c r="H2" s="190"/>
      <c r="I2" s="190"/>
    </row>
    <row r="3" spans="1:9" ht="8.6999999999999993" customHeight="1" x14ac:dyDescent="0.25">
      <c r="A3" s="4">
        <v>3</v>
      </c>
    </row>
    <row r="4" spans="1:9" x14ac:dyDescent="0.25">
      <c r="A4" s="4">
        <v>3</v>
      </c>
      <c r="B4" s="184" t="s">
        <v>250</v>
      </c>
      <c r="C4" s="184">
        <v>143</v>
      </c>
      <c r="D4" s="4" t="s">
        <v>1635</v>
      </c>
      <c r="E4" s="207" t="str">
        <f ca="1">INDEX(TBLStructure[Full Note Title],MATCH(C4,TBLStructure[Model Reference],0))</f>
        <v>8.3A: Restructuring</v>
      </c>
      <c r="F4" s="350"/>
      <c r="G4" s="350"/>
    </row>
    <row r="5" spans="1:9" ht="8.6999999999999993" customHeight="1" x14ac:dyDescent="0.25">
      <c r="A5" s="4">
        <v>3</v>
      </c>
    </row>
    <row r="6" spans="1:9" x14ac:dyDescent="0.25">
      <c r="A6" s="4">
        <v>3</v>
      </c>
      <c r="E6" s="832"/>
      <c r="F6" s="998" t="str">
        <f>Contents!F3</f>
        <v>20X2</v>
      </c>
      <c r="G6" s="998"/>
      <c r="H6" s="1152" t="str">
        <f>Contents!F4</f>
        <v>20X1</v>
      </c>
      <c r="I6" s="1152"/>
    </row>
    <row r="7" spans="1:9" ht="49.95" customHeight="1" x14ac:dyDescent="0.25">
      <c r="A7" s="4">
        <v>3</v>
      </c>
      <c r="E7" s="183"/>
      <c r="F7" s="176" t="s">
        <v>1636</v>
      </c>
      <c r="G7" s="176" t="s">
        <v>1637</v>
      </c>
      <c r="H7" s="833" t="s">
        <v>1638</v>
      </c>
      <c r="I7" s="833" t="s">
        <v>1639</v>
      </c>
    </row>
    <row r="8" spans="1:9" x14ac:dyDescent="0.25">
      <c r="A8" s="4">
        <v>3</v>
      </c>
      <c r="E8" s="834"/>
      <c r="F8" s="319" t="s">
        <v>309</v>
      </c>
      <c r="G8" s="319" t="s">
        <v>309</v>
      </c>
      <c r="H8" s="835" t="s">
        <v>309</v>
      </c>
      <c r="I8" s="835" t="s">
        <v>309</v>
      </c>
    </row>
    <row r="9" spans="1:9" x14ac:dyDescent="0.25">
      <c r="A9" s="4">
        <v>3</v>
      </c>
      <c r="E9" s="208" t="s">
        <v>1640</v>
      </c>
      <c r="G9" s="836"/>
      <c r="H9" s="836"/>
      <c r="I9" s="836"/>
    </row>
    <row r="10" spans="1:9" ht="12" customHeight="1" x14ac:dyDescent="0.25">
      <c r="A10" s="4">
        <v>3</v>
      </c>
      <c r="D10" s="184" t="s">
        <v>1641</v>
      </c>
      <c r="E10" s="208" t="s">
        <v>1642</v>
      </c>
      <c r="G10" s="836"/>
      <c r="H10" s="836"/>
      <c r="I10" s="836"/>
    </row>
    <row r="11" spans="1:9" ht="12" customHeight="1" x14ac:dyDescent="0.25">
      <c r="A11" s="4">
        <v>3</v>
      </c>
      <c r="E11" s="209" t="s">
        <v>892</v>
      </c>
      <c r="F11" s="620" t="s">
        <v>998</v>
      </c>
      <c r="G11" s="620" t="s">
        <v>998</v>
      </c>
      <c r="H11" s="621" t="s">
        <v>998</v>
      </c>
      <c r="I11" s="620" t="s">
        <v>998</v>
      </c>
    </row>
    <row r="12" spans="1:9" ht="12" customHeight="1" x14ac:dyDescent="0.25">
      <c r="A12" s="4">
        <v>3</v>
      </c>
      <c r="E12" s="209" t="s">
        <v>1001</v>
      </c>
      <c r="F12" s="620"/>
      <c r="G12" s="621"/>
      <c r="H12" s="621"/>
      <c r="I12" s="620"/>
    </row>
    <row r="13" spans="1:9" ht="12" customHeight="1" x14ac:dyDescent="0.25">
      <c r="A13" s="4">
        <v>3</v>
      </c>
      <c r="E13" s="209" t="s">
        <v>1643</v>
      </c>
      <c r="F13" s="620"/>
      <c r="G13" s="621"/>
      <c r="H13" s="621"/>
      <c r="I13" s="620"/>
    </row>
    <row r="14" spans="1:9" ht="12" customHeight="1" x14ac:dyDescent="0.25">
      <c r="A14" s="4">
        <v>3</v>
      </c>
      <c r="E14" s="579" t="s">
        <v>1644</v>
      </c>
      <c r="F14" s="616">
        <f>SUM(F11:F13)</f>
        <v>0</v>
      </c>
      <c r="G14" s="616">
        <f>SUM(G11:G13)</f>
        <v>0</v>
      </c>
      <c r="H14" s="617">
        <f>SUM(H11:H13)</f>
        <v>0</v>
      </c>
      <c r="I14" s="617">
        <f>SUM(I11:I13)</f>
        <v>0</v>
      </c>
    </row>
    <row r="15" spans="1:9" ht="12" customHeight="1" x14ac:dyDescent="0.25">
      <c r="A15" s="4">
        <v>3</v>
      </c>
      <c r="D15" s="184" t="s">
        <v>1641</v>
      </c>
      <c r="E15" s="208" t="s">
        <v>1645</v>
      </c>
      <c r="F15" s="620"/>
      <c r="G15" s="621"/>
      <c r="H15" s="621"/>
      <c r="I15" s="620"/>
    </row>
    <row r="16" spans="1:9" ht="12" customHeight="1" x14ac:dyDescent="0.25">
      <c r="A16" s="4">
        <v>3</v>
      </c>
      <c r="E16" s="209" t="s">
        <v>892</v>
      </c>
      <c r="F16" s="620" t="s">
        <v>998</v>
      </c>
      <c r="G16" s="621" t="s">
        <v>998</v>
      </c>
      <c r="H16" s="621" t="s">
        <v>998</v>
      </c>
      <c r="I16" s="620" t="s">
        <v>998</v>
      </c>
    </row>
    <row r="17" spans="1:9" ht="12" customHeight="1" x14ac:dyDescent="0.25">
      <c r="A17" s="4">
        <v>3</v>
      </c>
      <c r="E17" s="209" t="s">
        <v>1550</v>
      </c>
      <c r="F17" s="620"/>
      <c r="G17" s="621"/>
      <c r="H17" s="621"/>
      <c r="I17" s="620"/>
    </row>
    <row r="18" spans="1:9" ht="12" customHeight="1" x14ac:dyDescent="0.25">
      <c r="A18" s="4">
        <v>3</v>
      </c>
      <c r="E18" s="579" t="s">
        <v>1646</v>
      </c>
      <c r="F18" s="616">
        <f>SUM(F15:F17)</f>
        <v>0</v>
      </c>
      <c r="G18" s="616">
        <f>SUM(G15:G17)</f>
        <v>0</v>
      </c>
      <c r="H18" s="617">
        <f>SUM(H15:H17)</f>
        <v>0</v>
      </c>
      <c r="I18" s="617">
        <f>SUM(I15:I17)</f>
        <v>0</v>
      </c>
    </row>
    <row r="19" spans="1:9" ht="12" customHeight="1" x14ac:dyDescent="0.25">
      <c r="A19" s="4">
        <v>3</v>
      </c>
      <c r="E19" s="357" t="s">
        <v>1647</v>
      </c>
      <c r="F19" s="620">
        <f>F14-F18</f>
        <v>0</v>
      </c>
      <c r="G19" s="620">
        <f>G14-G18</f>
        <v>0</v>
      </c>
      <c r="H19" s="837">
        <f>H14-H18</f>
        <v>0</v>
      </c>
      <c r="I19" s="837">
        <f>I14-I18</f>
        <v>0</v>
      </c>
    </row>
    <row r="20" spans="1:9" ht="12" customHeight="1" x14ac:dyDescent="0.25">
      <c r="A20" s="4">
        <v>3</v>
      </c>
      <c r="D20" s="184" t="s">
        <v>1648</v>
      </c>
      <c r="E20" s="838" t="s">
        <v>1649</v>
      </c>
      <c r="F20" s="611"/>
      <c r="G20" s="612"/>
      <c r="H20" s="612"/>
      <c r="I20" s="611"/>
    </row>
    <row r="21" spans="1:9" ht="12" customHeight="1" x14ac:dyDescent="0.25">
      <c r="A21" s="4">
        <v>3</v>
      </c>
      <c r="E21" s="209" t="s">
        <v>1650</v>
      </c>
      <c r="F21" s="620" t="s">
        <v>998</v>
      </c>
      <c r="G21" s="621" t="s">
        <v>998</v>
      </c>
      <c r="H21" s="621" t="s">
        <v>998</v>
      </c>
      <c r="I21" s="620" t="s">
        <v>998</v>
      </c>
    </row>
    <row r="22" spans="1:9" ht="12" customHeight="1" x14ac:dyDescent="0.25">
      <c r="A22" s="4">
        <v>3</v>
      </c>
      <c r="E22" s="209" t="s">
        <v>1651</v>
      </c>
      <c r="F22" s="620" t="s">
        <v>998</v>
      </c>
      <c r="G22" s="621" t="s">
        <v>998</v>
      </c>
      <c r="H22" s="621" t="s">
        <v>998</v>
      </c>
      <c r="I22" s="620" t="s">
        <v>998</v>
      </c>
    </row>
    <row r="23" spans="1:9" ht="12" customHeight="1" x14ac:dyDescent="0.25">
      <c r="A23" s="4">
        <v>3</v>
      </c>
      <c r="E23" s="579" t="s">
        <v>1652</v>
      </c>
      <c r="F23" s="616">
        <f>SUM(F20:F22)</f>
        <v>0</v>
      </c>
      <c r="G23" s="616">
        <f>SUM(G20:G22)</f>
        <v>0</v>
      </c>
      <c r="H23" s="617">
        <f>SUM(H20:H22)</f>
        <v>0</v>
      </c>
      <c r="I23" s="617">
        <f>SUM(I20:I22)</f>
        <v>0</v>
      </c>
    </row>
    <row r="24" spans="1:9" ht="12" customHeight="1" x14ac:dyDescent="0.25">
      <c r="A24" s="4">
        <v>3</v>
      </c>
      <c r="D24" s="184" t="s">
        <v>1648</v>
      </c>
      <c r="E24" s="208" t="s">
        <v>1653</v>
      </c>
      <c r="F24" s="620"/>
      <c r="G24" s="621"/>
      <c r="H24" s="621"/>
      <c r="I24" s="620"/>
    </row>
    <row r="25" spans="1:9" ht="12" customHeight="1" x14ac:dyDescent="0.25">
      <c r="A25" s="4">
        <v>3</v>
      </c>
      <c r="E25" s="209" t="s">
        <v>1650</v>
      </c>
      <c r="F25" s="620" t="s">
        <v>998</v>
      </c>
      <c r="G25" s="621" t="s">
        <v>998</v>
      </c>
      <c r="H25" s="621" t="s">
        <v>998</v>
      </c>
      <c r="I25" s="620" t="s">
        <v>998</v>
      </c>
    </row>
    <row r="26" spans="1:9" ht="12" customHeight="1" x14ac:dyDescent="0.25">
      <c r="A26" s="4">
        <v>3</v>
      </c>
      <c r="E26" s="209" t="s">
        <v>1651</v>
      </c>
      <c r="F26" s="620" t="s">
        <v>998</v>
      </c>
      <c r="G26" s="621" t="s">
        <v>998</v>
      </c>
      <c r="H26" s="621" t="s">
        <v>998</v>
      </c>
      <c r="I26" s="620" t="s">
        <v>998</v>
      </c>
    </row>
    <row r="27" spans="1:9" ht="12" customHeight="1" x14ac:dyDescent="0.25">
      <c r="A27" s="4">
        <v>3</v>
      </c>
      <c r="E27" s="579" t="s">
        <v>1654</v>
      </c>
      <c r="F27" s="616">
        <f>SUM(F24:F26)</f>
        <v>0</v>
      </c>
      <c r="G27" s="616">
        <f>SUM(G24:G26)</f>
        <v>0</v>
      </c>
      <c r="H27" s="617">
        <f>SUM(H24:H26)</f>
        <v>0</v>
      </c>
      <c r="I27" s="617">
        <f>SUM(I24:I26)</f>
        <v>0</v>
      </c>
    </row>
    <row r="28" spans="1:9" ht="9" customHeight="1" x14ac:dyDescent="0.25">
      <c r="A28" s="4">
        <v>3</v>
      </c>
      <c r="E28" s="208"/>
      <c r="F28" s="620"/>
      <c r="G28" s="621"/>
      <c r="H28" s="621"/>
      <c r="I28" s="620"/>
    </row>
    <row r="29" spans="1:9" x14ac:dyDescent="0.25">
      <c r="A29" s="4">
        <v>3</v>
      </c>
      <c r="E29" s="832"/>
      <c r="F29" s="998" t="str">
        <f>Contents!F3</f>
        <v>20X2</v>
      </c>
      <c r="G29" s="998"/>
      <c r="H29" s="1152" t="str">
        <f>Contents!F4</f>
        <v>20X1</v>
      </c>
      <c r="I29" s="1152"/>
    </row>
    <row r="30" spans="1:9" ht="48" customHeight="1" x14ac:dyDescent="0.25">
      <c r="A30" s="4">
        <v>3</v>
      </c>
      <c r="E30" s="183"/>
      <c r="F30" s="176" t="s">
        <v>1636</v>
      </c>
      <c r="G30" s="176" t="s">
        <v>1637</v>
      </c>
      <c r="H30" s="833" t="s">
        <v>1638</v>
      </c>
      <c r="I30" s="833" t="s">
        <v>1639</v>
      </c>
    </row>
    <row r="31" spans="1:9" x14ac:dyDescent="0.25">
      <c r="A31" s="4">
        <v>3</v>
      </c>
      <c r="E31" s="834"/>
      <c r="F31" s="319" t="s">
        <v>309</v>
      </c>
      <c r="G31" s="319" t="s">
        <v>309</v>
      </c>
      <c r="H31" s="835" t="s">
        <v>309</v>
      </c>
      <c r="I31" s="835" t="s">
        <v>309</v>
      </c>
    </row>
    <row r="32" spans="1:9" x14ac:dyDescent="0.25">
      <c r="A32" s="4">
        <v>3</v>
      </c>
      <c r="E32" s="208" t="s">
        <v>1655</v>
      </c>
      <c r="G32" s="836"/>
      <c r="H32" s="836"/>
      <c r="I32" s="836"/>
    </row>
    <row r="33" spans="1:9" ht="12" customHeight="1" x14ac:dyDescent="0.25">
      <c r="A33" s="4">
        <v>3</v>
      </c>
      <c r="D33" s="184" t="s">
        <v>1641</v>
      </c>
      <c r="E33" s="208" t="s">
        <v>1656</v>
      </c>
    </row>
    <row r="34" spans="1:9" ht="12" customHeight="1" x14ac:dyDescent="0.25">
      <c r="A34" s="4">
        <v>3</v>
      </c>
      <c r="E34" s="209" t="s">
        <v>892</v>
      </c>
      <c r="F34" s="620" t="s">
        <v>998</v>
      </c>
      <c r="G34" s="621" t="s">
        <v>998</v>
      </c>
      <c r="H34" s="621" t="s">
        <v>998</v>
      </c>
      <c r="I34" s="620" t="s">
        <v>998</v>
      </c>
    </row>
    <row r="35" spans="1:9" ht="12" customHeight="1" x14ac:dyDescent="0.25">
      <c r="A35" s="4">
        <v>3</v>
      </c>
      <c r="E35" s="579" t="s">
        <v>1657</v>
      </c>
      <c r="F35" s="616">
        <f>SUM(F34)</f>
        <v>0</v>
      </c>
      <c r="G35" s="616">
        <f>SUM(G34)</f>
        <v>0</v>
      </c>
      <c r="H35" s="839">
        <f>SUM(H34)</f>
        <v>0</v>
      </c>
      <c r="I35" s="839">
        <f>SUM(I34)</f>
        <v>0</v>
      </c>
    </row>
    <row r="36" spans="1:9" ht="12" customHeight="1" x14ac:dyDescent="0.25">
      <c r="A36" s="4">
        <v>3</v>
      </c>
      <c r="D36" s="184" t="s">
        <v>1641</v>
      </c>
      <c r="E36" s="208" t="s">
        <v>1658</v>
      </c>
      <c r="F36" s="620"/>
      <c r="G36" s="621"/>
      <c r="H36" s="621"/>
      <c r="I36" s="620"/>
    </row>
    <row r="37" spans="1:9" ht="12" customHeight="1" x14ac:dyDescent="0.25">
      <c r="A37" s="4">
        <v>3</v>
      </c>
      <c r="E37" s="209" t="s">
        <v>892</v>
      </c>
      <c r="F37" s="223" t="s">
        <v>998</v>
      </c>
      <c r="G37" s="223" t="s">
        <v>998</v>
      </c>
      <c r="H37" s="223" t="s">
        <v>998</v>
      </c>
      <c r="I37" s="223" t="s">
        <v>998</v>
      </c>
    </row>
    <row r="38" spans="1:9" ht="12" customHeight="1" x14ac:dyDescent="0.25">
      <c r="A38" s="4">
        <v>3</v>
      </c>
      <c r="E38" s="579" t="s">
        <v>1659</v>
      </c>
      <c r="F38" s="616">
        <f>SUM(F37)</f>
        <v>0</v>
      </c>
      <c r="G38" s="616">
        <f>SUM(G37)</f>
        <v>0</v>
      </c>
      <c r="H38" s="839">
        <f>SUM(H37)</f>
        <v>0</v>
      </c>
      <c r="I38" s="839">
        <f>SUM(I37)</f>
        <v>0</v>
      </c>
    </row>
    <row r="39" spans="1:9" ht="12" customHeight="1" x14ac:dyDescent="0.25">
      <c r="A39" s="4">
        <v>3</v>
      </c>
      <c r="E39" s="840" t="s">
        <v>1660</v>
      </c>
      <c r="F39" s="624">
        <f>F35-F38</f>
        <v>0</v>
      </c>
      <c r="G39" s="624">
        <f>G35-G38</f>
        <v>0</v>
      </c>
      <c r="H39" s="841">
        <f>H35-H38</f>
        <v>0</v>
      </c>
      <c r="I39" s="841">
        <f>I35-I38</f>
        <v>0</v>
      </c>
    </row>
    <row r="40" spans="1:9" ht="12" customHeight="1" x14ac:dyDescent="0.25">
      <c r="A40" s="4">
        <v>3</v>
      </c>
      <c r="E40" s="842"/>
      <c r="F40" s="620"/>
      <c r="G40" s="621"/>
      <c r="H40" s="621"/>
      <c r="I40" s="620"/>
    </row>
    <row r="41" spans="1:9" ht="24" customHeight="1" x14ac:dyDescent="0.25">
      <c r="A41" s="4">
        <v>3</v>
      </c>
      <c r="E41" s="928" t="s">
        <v>1661</v>
      </c>
      <c r="F41" s="928"/>
      <c r="G41" s="928"/>
      <c r="H41" s="928"/>
      <c r="I41" s="928"/>
    </row>
    <row r="42" spans="1:9" ht="24" customHeight="1" x14ac:dyDescent="0.25">
      <c r="A42" s="4">
        <v>3</v>
      </c>
      <c r="E42" s="928" t="s">
        <v>1662</v>
      </c>
      <c r="F42" s="928"/>
      <c r="G42" s="928"/>
      <c r="H42" s="928"/>
      <c r="I42" s="928"/>
    </row>
    <row r="43" spans="1:9" ht="25.95" customHeight="1" x14ac:dyDescent="0.25">
      <c r="A43" s="4">
        <v>3</v>
      </c>
      <c r="E43" s="928" t="s">
        <v>1663</v>
      </c>
      <c r="F43" s="928"/>
      <c r="G43" s="928"/>
      <c r="H43" s="928"/>
      <c r="I43" s="928"/>
    </row>
    <row r="44" spans="1:9" ht="25.2" customHeight="1" x14ac:dyDescent="0.25">
      <c r="A44" s="4">
        <v>3</v>
      </c>
      <c r="E44" s="928" t="s">
        <v>1664</v>
      </c>
      <c r="F44" s="928"/>
      <c r="G44" s="928"/>
      <c r="H44" s="928"/>
      <c r="I44" s="928"/>
    </row>
    <row r="45" spans="1:9" x14ac:dyDescent="0.25">
      <c r="A45" s="4">
        <v>3</v>
      </c>
      <c r="E45" s="928" t="s">
        <v>1665</v>
      </c>
      <c r="F45" s="928"/>
      <c r="G45" s="928"/>
      <c r="H45" s="928"/>
      <c r="I45" s="928"/>
    </row>
    <row r="46" spans="1:9" x14ac:dyDescent="0.25">
      <c r="A46" s="4">
        <v>3</v>
      </c>
      <c r="E46" s="928" t="s">
        <v>1666</v>
      </c>
      <c r="F46" s="928"/>
      <c r="G46" s="928"/>
      <c r="H46" s="928"/>
      <c r="I46" s="928"/>
    </row>
    <row r="47" spans="1:9" ht="25.2" customHeight="1" x14ac:dyDescent="0.25">
      <c r="A47" s="4">
        <v>3</v>
      </c>
      <c r="E47" s="928" t="s">
        <v>1667</v>
      </c>
      <c r="F47" s="928"/>
      <c r="G47" s="928"/>
      <c r="H47" s="928"/>
      <c r="I47" s="928"/>
    </row>
    <row r="48" spans="1:9" x14ac:dyDescent="0.25">
      <c r="A48" s="4">
        <v>3</v>
      </c>
      <c r="D48" s="183"/>
    </row>
    <row r="49" spans="1:9" x14ac:dyDescent="0.25">
      <c r="A49" s="4">
        <v>3</v>
      </c>
      <c r="B49" s="181" t="s">
        <v>250</v>
      </c>
      <c r="C49" s="181">
        <v>144</v>
      </c>
      <c r="D49" s="4" t="s">
        <v>1635</v>
      </c>
      <c r="E49" s="256" t="str">
        <f ca="1">INDEX(TBLStructure[Full Note Title],MATCH(C49,TBLStructure[Model Reference],0))</f>
        <v>8.3B: Administered - restructuring</v>
      </c>
      <c r="F49" s="256"/>
      <c r="G49" s="256"/>
      <c r="H49" s="256"/>
      <c r="I49" s="256"/>
    </row>
    <row r="50" spans="1:9" x14ac:dyDescent="0.25">
      <c r="A50" s="4">
        <v>3</v>
      </c>
      <c r="E50" s="256"/>
      <c r="F50" s="256"/>
      <c r="G50" s="256"/>
      <c r="H50" s="256"/>
      <c r="I50" s="256"/>
    </row>
    <row r="51" spans="1:9" ht="12" customHeight="1" x14ac:dyDescent="0.25">
      <c r="A51" s="4">
        <v>3</v>
      </c>
      <c r="D51" s="183"/>
      <c r="E51" s="843"/>
      <c r="F51" s="1022" t="str">
        <f>Contents!F3</f>
        <v>20X2</v>
      </c>
      <c r="G51" s="1022"/>
      <c r="H51" s="1151" t="str">
        <f>Contents!F4</f>
        <v>20X1</v>
      </c>
      <c r="I51" s="1151"/>
    </row>
    <row r="52" spans="1:9" ht="50.7" customHeight="1" x14ac:dyDescent="0.25">
      <c r="A52" s="4">
        <v>3</v>
      </c>
      <c r="E52" s="513"/>
      <c r="F52" s="178" t="s">
        <v>1636</v>
      </c>
      <c r="G52" s="178" t="s">
        <v>1637</v>
      </c>
      <c r="H52" s="844" t="s">
        <v>1638</v>
      </c>
      <c r="I52" s="844" t="s">
        <v>1639</v>
      </c>
    </row>
    <row r="53" spans="1:9" x14ac:dyDescent="0.25">
      <c r="A53" s="4">
        <v>3</v>
      </c>
      <c r="E53" s="845"/>
      <c r="F53" s="846" t="s">
        <v>309</v>
      </c>
      <c r="G53" s="846" t="s">
        <v>309</v>
      </c>
      <c r="H53" s="847" t="s">
        <v>309</v>
      </c>
      <c r="I53" s="847" t="s">
        <v>309</v>
      </c>
    </row>
    <row r="54" spans="1:9" x14ac:dyDescent="0.25">
      <c r="A54" s="4">
        <v>3</v>
      </c>
      <c r="E54" s="444" t="s">
        <v>1640</v>
      </c>
      <c r="F54" s="456"/>
      <c r="G54" s="848"/>
      <c r="H54" s="848"/>
      <c r="I54" s="848"/>
    </row>
    <row r="55" spans="1:9" ht="12" customHeight="1" x14ac:dyDescent="0.25">
      <c r="A55" s="4">
        <v>3</v>
      </c>
      <c r="D55" s="184" t="s">
        <v>1641</v>
      </c>
      <c r="E55" s="444" t="s">
        <v>1642</v>
      </c>
      <c r="F55" s="456"/>
      <c r="G55" s="848"/>
      <c r="H55" s="848"/>
      <c r="I55" s="848"/>
    </row>
    <row r="56" spans="1:9" ht="12" customHeight="1" x14ac:dyDescent="0.25">
      <c r="A56" s="4">
        <v>3</v>
      </c>
      <c r="E56" s="260" t="s">
        <v>892</v>
      </c>
      <c r="F56" s="145" t="s">
        <v>998</v>
      </c>
      <c r="G56" s="146" t="s">
        <v>998</v>
      </c>
      <c r="H56" s="146" t="s">
        <v>998</v>
      </c>
      <c r="I56" s="849" t="s">
        <v>998</v>
      </c>
    </row>
    <row r="57" spans="1:9" ht="12" customHeight="1" x14ac:dyDescent="0.25">
      <c r="A57" s="4">
        <v>3</v>
      </c>
      <c r="E57" s="850" t="s">
        <v>1644</v>
      </c>
      <c r="F57" s="143">
        <f>SUM(F56)</f>
        <v>0</v>
      </c>
      <c r="G57" s="143">
        <f>SUM(G56)</f>
        <v>0</v>
      </c>
      <c r="H57" s="851">
        <f>SUM(H56)</f>
        <v>0</v>
      </c>
      <c r="I57" s="851">
        <f>SUM(I56)</f>
        <v>0</v>
      </c>
    </row>
    <row r="58" spans="1:9" ht="12" customHeight="1" x14ac:dyDescent="0.25">
      <c r="A58" s="4">
        <v>3</v>
      </c>
      <c r="D58" s="184" t="s">
        <v>1641</v>
      </c>
      <c r="E58" s="852" t="s">
        <v>1645</v>
      </c>
      <c r="F58" s="853"/>
      <c r="G58" s="854"/>
      <c r="H58" s="854"/>
      <c r="I58" s="853"/>
    </row>
    <row r="59" spans="1:9" ht="12" customHeight="1" x14ac:dyDescent="0.25">
      <c r="A59" s="4">
        <v>3</v>
      </c>
      <c r="E59" s="260" t="s">
        <v>892</v>
      </c>
      <c r="F59" s="145" t="s">
        <v>998</v>
      </c>
      <c r="G59" s="146" t="s">
        <v>998</v>
      </c>
      <c r="H59" s="146" t="s">
        <v>998</v>
      </c>
      <c r="I59" s="849" t="s">
        <v>998</v>
      </c>
    </row>
    <row r="60" spans="1:9" ht="12" customHeight="1" x14ac:dyDescent="0.25">
      <c r="A60" s="4">
        <v>3</v>
      </c>
      <c r="E60" s="850" t="s">
        <v>1646</v>
      </c>
      <c r="F60" s="143">
        <f>SUM(F59)</f>
        <v>0</v>
      </c>
      <c r="G60" s="143">
        <f>SUM(G59)</f>
        <v>0</v>
      </c>
      <c r="H60" s="851">
        <f>SUM(H59)</f>
        <v>0</v>
      </c>
      <c r="I60" s="851">
        <f>SUM(I59)</f>
        <v>0</v>
      </c>
    </row>
    <row r="61" spans="1:9" ht="12" customHeight="1" x14ac:dyDescent="0.25">
      <c r="A61" s="4">
        <v>3</v>
      </c>
      <c r="E61" s="855" t="s">
        <v>1647</v>
      </c>
      <c r="F61" s="143">
        <f>F57-F60</f>
        <v>0</v>
      </c>
      <c r="G61" s="143">
        <f>G57-G60</f>
        <v>0</v>
      </c>
      <c r="H61" s="851">
        <f>H57-H60</f>
        <v>0</v>
      </c>
      <c r="I61" s="851">
        <f>I57-I60</f>
        <v>0</v>
      </c>
    </row>
    <row r="62" spans="1:9" ht="12" customHeight="1" x14ac:dyDescent="0.25">
      <c r="A62" s="4">
        <v>3</v>
      </c>
      <c r="D62" s="184" t="s">
        <v>1648</v>
      </c>
      <c r="E62" s="852" t="s">
        <v>1649</v>
      </c>
      <c r="F62" s="853"/>
      <c r="G62" s="854"/>
      <c r="H62" s="854"/>
      <c r="I62" s="853"/>
    </row>
    <row r="63" spans="1:9" ht="12" customHeight="1" x14ac:dyDescent="0.25">
      <c r="A63" s="4">
        <v>3</v>
      </c>
      <c r="E63" s="260" t="s">
        <v>1650</v>
      </c>
      <c r="F63" s="145" t="s">
        <v>998</v>
      </c>
      <c r="G63" s="146" t="s">
        <v>998</v>
      </c>
      <c r="H63" s="146" t="s">
        <v>998</v>
      </c>
      <c r="I63" s="145" t="s">
        <v>998</v>
      </c>
    </row>
    <row r="64" spans="1:9" ht="12" customHeight="1" x14ac:dyDescent="0.25">
      <c r="A64" s="4">
        <v>3</v>
      </c>
      <c r="E64" s="260" t="s">
        <v>1651</v>
      </c>
      <c r="F64" s="145" t="s">
        <v>998</v>
      </c>
      <c r="G64" s="146" t="s">
        <v>998</v>
      </c>
      <c r="H64" s="146" t="s">
        <v>998</v>
      </c>
      <c r="I64" s="849" t="s">
        <v>998</v>
      </c>
    </row>
    <row r="65" spans="1:9" ht="12" customHeight="1" x14ac:dyDescent="0.25">
      <c r="A65" s="4">
        <v>3</v>
      </c>
      <c r="E65" s="850" t="s">
        <v>1652</v>
      </c>
      <c r="F65" s="143">
        <f>SUM(F63:F64)</f>
        <v>0</v>
      </c>
      <c r="G65" s="143">
        <f>SUM(G63:G64)</f>
        <v>0</v>
      </c>
      <c r="H65" s="851">
        <f>SUM(H63:H64)</f>
        <v>0</v>
      </c>
      <c r="I65" s="851">
        <f>SUM(I63:I64)</f>
        <v>0</v>
      </c>
    </row>
    <row r="66" spans="1:9" ht="12" customHeight="1" x14ac:dyDescent="0.25">
      <c r="A66" s="4">
        <v>3</v>
      </c>
      <c r="D66" s="184" t="s">
        <v>1648</v>
      </c>
      <c r="E66" s="852" t="s">
        <v>1653</v>
      </c>
      <c r="F66" s="853"/>
      <c r="G66" s="854"/>
      <c r="H66" s="854"/>
      <c r="I66" s="853"/>
    </row>
    <row r="67" spans="1:9" ht="12" customHeight="1" x14ac:dyDescent="0.25">
      <c r="A67" s="4">
        <v>3</v>
      </c>
      <c r="E67" s="260" t="s">
        <v>1650</v>
      </c>
      <c r="F67" s="145" t="s">
        <v>998</v>
      </c>
      <c r="G67" s="146" t="s">
        <v>998</v>
      </c>
      <c r="H67" s="146" t="s">
        <v>998</v>
      </c>
      <c r="I67" s="145" t="s">
        <v>998</v>
      </c>
    </row>
    <row r="68" spans="1:9" ht="12" customHeight="1" x14ac:dyDescent="0.25">
      <c r="A68" s="4">
        <v>3</v>
      </c>
      <c r="E68" s="260" t="s">
        <v>1651</v>
      </c>
      <c r="F68" s="145" t="s">
        <v>998</v>
      </c>
      <c r="G68" s="146" t="s">
        <v>998</v>
      </c>
      <c r="H68" s="146" t="s">
        <v>998</v>
      </c>
      <c r="I68" s="849" t="s">
        <v>998</v>
      </c>
    </row>
    <row r="69" spans="1:9" ht="12" customHeight="1" x14ac:dyDescent="0.25">
      <c r="A69" s="4">
        <v>3</v>
      </c>
      <c r="E69" s="850" t="s">
        <v>1654</v>
      </c>
      <c r="F69" s="143">
        <f>SUM(F67:F68)</f>
        <v>0</v>
      </c>
      <c r="G69" s="143">
        <f>SUM(G67:G68)</f>
        <v>0</v>
      </c>
      <c r="H69" s="851">
        <f>SUM(H67:H68)</f>
        <v>0</v>
      </c>
      <c r="I69" s="851">
        <f>SUM(I67:I68)</f>
        <v>0</v>
      </c>
    </row>
    <row r="70" spans="1:9" ht="12" customHeight="1" x14ac:dyDescent="0.25">
      <c r="A70" s="4">
        <v>3</v>
      </c>
      <c r="E70" s="444"/>
      <c r="F70" s="145"/>
      <c r="G70" s="146"/>
      <c r="H70" s="146"/>
      <c r="I70" s="145"/>
    </row>
    <row r="71" spans="1:9" ht="12" customHeight="1" x14ac:dyDescent="0.25">
      <c r="A71" s="4">
        <v>3</v>
      </c>
      <c r="E71" s="843"/>
      <c r="F71" s="1022" t="str">
        <f>Contents!F3</f>
        <v>20X2</v>
      </c>
      <c r="G71" s="1022"/>
      <c r="H71" s="1151" t="str">
        <f>Contents!F4</f>
        <v>20X1</v>
      </c>
      <c r="I71" s="1151"/>
    </row>
    <row r="72" spans="1:9" ht="52.2" customHeight="1" x14ac:dyDescent="0.25">
      <c r="A72" s="4">
        <v>3</v>
      </c>
      <c r="E72" s="513"/>
      <c r="F72" s="178" t="s">
        <v>1636</v>
      </c>
      <c r="G72" s="178" t="s">
        <v>1637</v>
      </c>
      <c r="H72" s="844" t="s">
        <v>1638</v>
      </c>
      <c r="I72" s="844" t="s">
        <v>1639</v>
      </c>
    </row>
    <row r="73" spans="1:9" x14ac:dyDescent="0.25">
      <c r="A73" s="4">
        <v>3</v>
      </c>
      <c r="E73" s="845"/>
      <c r="F73" s="846" t="s">
        <v>309</v>
      </c>
      <c r="G73" s="846" t="s">
        <v>309</v>
      </c>
      <c r="H73" s="847" t="s">
        <v>309</v>
      </c>
      <c r="I73" s="847" t="s">
        <v>309</v>
      </c>
    </row>
    <row r="74" spans="1:9" x14ac:dyDescent="0.25">
      <c r="A74" s="4">
        <v>3</v>
      </c>
      <c r="E74" s="444" t="s">
        <v>1655</v>
      </c>
      <c r="F74" s="456"/>
      <c r="G74" s="848"/>
      <c r="H74" s="848"/>
      <c r="I74" s="848"/>
    </row>
    <row r="75" spans="1:9" ht="12" customHeight="1" x14ac:dyDescent="0.25">
      <c r="A75" s="4">
        <v>3</v>
      </c>
      <c r="D75" s="184" t="s">
        <v>1641</v>
      </c>
      <c r="E75" s="444" t="s">
        <v>1656</v>
      </c>
      <c r="F75" s="456"/>
      <c r="G75" s="456"/>
      <c r="H75" s="456"/>
      <c r="I75" s="456"/>
    </row>
    <row r="76" spans="1:9" ht="12" customHeight="1" x14ac:dyDescent="0.25">
      <c r="A76" s="4">
        <v>3</v>
      </c>
      <c r="E76" s="260" t="s">
        <v>892</v>
      </c>
      <c r="F76" s="145" t="s">
        <v>998</v>
      </c>
      <c r="G76" s="146" t="s">
        <v>998</v>
      </c>
      <c r="H76" s="146" t="s">
        <v>998</v>
      </c>
      <c r="I76" s="145" t="s">
        <v>998</v>
      </c>
    </row>
    <row r="77" spans="1:9" ht="12" customHeight="1" x14ac:dyDescent="0.25">
      <c r="A77" s="4">
        <v>3</v>
      </c>
      <c r="E77" s="260" t="s">
        <v>1643</v>
      </c>
      <c r="F77" s="145"/>
      <c r="G77" s="146"/>
      <c r="H77" s="146"/>
      <c r="I77" s="145"/>
    </row>
    <row r="78" spans="1:9" ht="12" customHeight="1" x14ac:dyDescent="0.25">
      <c r="A78" s="4">
        <v>3</v>
      </c>
      <c r="E78" s="850" t="s">
        <v>1657</v>
      </c>
      <c r="F78" s="143">
        <f>SUM(F76:F77)</f>
        <v>0</v>
      </c>
      <c r="G78" s="143">
        <f>SUM(G76:G77)</f>
        <v>0</v>
      </c>
      <c r="H78" s="851">
        <f>SUM(H76:H77)</f>
        <v>0</v>
      </c>
      <c r="I78" s="851">
        <f>SUM(I76:I77)</f>
        <v>0</v>
      </c>
    </row>
    <row r="79" spans="1:9" ht="12" customHeight="1" x14ac:dyDescent="0.25">
      <c r="A79" s="4">
        <v>3</v>
      </c>
      <c r="D79" s="184" t="s">
        <v>1641</v>
      </c>
      <c r="E79" s="444" t="s">
        <v>1658</v>
      </c>
      <c r="F79" s="145"/>
      <c r="G79" s="146"/>
      <c r="H79" s="146"/>
      <c r="I79" s="145"/>
    </row>
    <row r="80" spans="1:9" ht="12" customHeight="1" x14ac:dyDescent="0.25">
      <c r="A80" s="4">
        <v>3</v>
      </c>
      <c r="E80" s="260" t="s">
        <v>892</v>
      </c>
      <c r="F80" s="522" t="s">
        <v>998</v>
      </c>
      <c r="G80" s="522" t="s">
        <v>998</v>
      </c>
      <c r="H80" s="522" t="s">
        <v>998</v>
      </c>
      <c r="I80" s="522" t="s">
        <v>998</v>
      </c>
    </row>
    <row r="81" spans="1:9" ht="12" customHeight="1" x14ac:dyDescent="0.25">
      <c r="A81" s="4">
        <v>3</v>
      </c>
      <c r="E81" s="850" t="s">
        <v>1659</v>
      </c>
      <c r="F81" s="143">
        <f>SUM(F79:F80)</f>
        <v>0</v>
      </c>
      <c r="G81" s="143">
        <f>SUM(G79:G80)</f>
        <v>0</v>
      </c>
      <c r="H81" s="851">
        <f>SUM(H79:H80)</f>
        <v>0</v>
      </c>
      <c r="I81" s="851">
        <f>SUM(I79:I80)</f>
        <v>0</v>
      </c>
    </row>
    <row r="82" spans="1:9" ht="12" customHeight="1" x14ac:dyDescent="0.25">
      <c r="A82" s="4">
        <v>3</v>
      </c>
      <c r="E82" s="855" t="s">
        <v>1660</v>
      </c>
      <c r="F82" s="143">
        <f>F78-F81</f>
        <v>0</v>
      </c>
      <c r="G82" s="143">
        <f>G78-G81</f>
        <v>0</v>
      </c>
      <c r="H82" s="851">
        <f>H78-H81</f>
        <v>0</v>
      </c>
      <c r="I82" s="851">
        <f>I78-I81</f>
        <v>0</v>
      </c>
    </row>
    <row r="83" spans="1:9" ht="12" customHeight="1" x14ac:dyDescent="0.25">
      <c r="A83" s="4">
        <v>3</v>
      </c>
      <c r="E83" s="856"/>
      <c r="F83" s="145"/>
      <c r="G83" s="146"/>
      <c r="H83" s="146"/>
      <c r="I83" s="145"/>
    </row>
    <row r="84" spans="1:9" ht="22.95" customHeight="1" x14ac:dyDescent="0.25">
      <c r="A84" s="4">
        <v>3</v>
      </c>
      <c r="E84" s="1021" t="s">
        <v>1661</v>
      </c>
      <c r="F84" s="1021"/>
      <c r="G84" s="1021"/>
      <c r="H84" s="1021"/>
      <c r="I84" s="1021"/>
    </row>
    <row r="85" spans="1:9" ht="25.2" customHeight="1" x14ac:dyDescent="0.25">
      <c r="A85" s="4">
        <v>3</v>
      </c>
      <c r="E85" s="1021" t="s">
        <v>1662</v>
      </c>
      <c r="F85" s="1021"/>
      <c r="G85" s="1021"/>
      <c r="H85" s="1021"/>
      <c r="I85" s="1021"/>
    </row>
    <row r="86" spans="1:9" ht="23.7" customHeight="1" x14ac:dyDescent="0.25">
      <c r="A86" s="4">
        <v>3</v>
      </c>
      <c r="E86" s="1021" t="s">
        <v>1663</v>
      </c>
      <c r="F86" s="1021"/>
      <c r="G86" s="1021"/>
      <c r="H86" s="1021"/>
      <c r="I86" s="1021"/>
    </row>
    <row r="87" spans="1:9" ht="25.2" customHeight="1" x14ac:dyDescent="0.25">
      <c r="A87" s="4">
        <v>3</v>
      </c>
      <c r="E87" s="1021" t="s">
        <v>1664</v>
      </c>
      <c r="F87" s="1021"/>
      <c r="G87" s="1021"/>
      <c r="H87" s="1021"/>
      <c r="I87" s="1021"/>
    </row>
    <row r="88" spans="1:9" x14ac:dyDescent="0.25">
      <c r="A88" s="4">
        <v>3</v>
      </c>
      <c r="E88" s="1021" t="s">
        <v>1665</v>
      </c>
      <c r="F88" s="1021"/>
      <c r="G88" s="1021"/>
      <c r="H88" s="1021"/>
      <c r="I88" s="1021"/>
    </row>
    <row r="89" spans="1:9" x14ac:dyDescent="0.25">
      <c r="A89" s="4">
        <v>3</v>
      </c>
      <c r="E89" s="1021" t="s">
        <v>1666</v>
      </c>
      <c r="F89" s="1021"/>
      <c r="G89" s="1021"/>
      <c r="H89" s="1021"/>
      <c r="I89" s="1021"/>
    </row>
    <row r="90" spans="1:9" ht="26.7" customHeight="1" x14ac:dyDescent="0.25">
      <c r="A90" s="4">
        <v>3</v>
      </c>
      <c r="E90" s="1021" t="s">
        <v>1667</v>
      </c>
      <c r="F90" s="1021"/>
      <c r="G90" s="1021"/>
      <c r="H90" s="1021"/>
      <c r="I90" s="1021"/>
    </row>
    <row r="91" spans="1:9" ht="12" customHeight="1" x14ac:dyDescent="0.25">
      <c r="A91" s="4">
        <v>3</v>
      </c>
      <c r="E91" s="472"/>
      <c r="F91" s="472"/>
      <c r="G91" s="472"/>
      <c r="H91" s="472"/>
      <c r="I91" s="472"/>
    </row>
    <row r="106" spans="5:9" x14ac:dyDescent="0.25">
      <c r="E106" s="181"/>
      <c r="F106" s="181"/>
      <c r="G106" s="181"/>
      <c r="H106" s="181"/>
      <c r="I106" s="181"/>
    </row>
    <row r="107" spans="5:9" x14ac:dyDescent="0.25">
      <c r="E107" s="181"/>
      <c r="F107" s="181"/>
      <c r="G107" s="181"/>
      <c r="H107" s="181"/>
      <c r="I107" s="181"/>
    </row>
    <row r="108" spans="5:9" x14ac:dyDescent="0.25">
      <c r="E108" s="181"/>
      <c r="F108" s="181"/>
      <c r="G108" s="181"/>
      <c r="H108" s="181"/>
      <c r="I108" s="181"/>
    </row>
    <row r="109" spans="5:9" x14ac:dyDescent="0.25">
      <c r="E109" s="181"/>
      <c r="F109" s="181"/>
      <c r="G109" s="181"/>
      <c r="H109" s="181"/>
      <c r="I109" s="181"/>
    </row>
    <row r="110" spans="5:9" x14ac:dyDescent="0.25">
      <c r="E110" s="181"/>
      <c r="F110" s="181"/>
      <c r="G110" s="181"/>
      <c r="H110" s="181"/>
      <c r="I110" s="181"/>
    </row>
    <row r="111" spans="5:9" x14ac:dyDescent="0.25">
      <c r="E111" s="181"/>
      <c r="F111" s="181"/>
      <c r="G111" s="181"/>
      <c r="H111" s="181"/>
      <c r="I111" s="181"/>
    </row>
    <row r="112" spans="5:9" x14ac:dyDescent="0.25">
      <c r="E112" s="181"/>
      <c r="F112" s="181"/>
      <c r="G112" s="181"/>
      <c r="H112" s="181"/>
      <c r="I112" s="181"/>
    </row>
    <row r="113" spans="5:9" x14ac:dyDescent="0.25">
      <c r="E113" s="181"/>
      <c r="F113" s="181"/>
      <c r="G113" s="181"/>
      <c r="H113" s="181"/>
      <c r="I113" s="181"/>
    </row>
    <row r="114" spans="5:9" x14ac:dyDescent="0.25">
      <c r="E114" s="181"/>
      <c r="F114" s="181"/>
      <c r="G114" s="181"/>
      <c r="H114" s="181"/>
      <c r="I114" s="181"/>
    </row>
    <row r="115" spans="5:9" x14ac:dyDescent="0.25">
      <c r="E115" s="181"/>
      <c r="F115" s="181"/>
      <c r="G115" s="181"/>
      <c r="H115" s="181"/>
      <c r="I115" s="181"/>
    </row>
    <row r="116" spans="5:9" x14ac:dyDescent="0.25">
      <c r="E116" s="181"/>
      <c r="F116" s="181"/>
      <c r="G116" s="181"/>
      <c r="H116" s="181"/>
      <c r="I116" s="181"/>
    </row>
    <row r="117" spans="5:9" x14ac:dyDescent="0.25">
      <c r="E117" s="181"/>
      <c r="F117" s="181"/>
      <c r="G117" s="181"/>
      <c r="H117" s="181"/>
      <c r="I117" s="181"/>
    </row>
    <row r="118" spans="5:9" x14ac:dyDescent="0.25">
      <c r="E118" s="181"/>
      <c r="F118" s="181"/>
      <c r="G118" s="181"/>
      <c r="H118" s="181"/>
      <c r="I118" s="181"/>
    </row>
    <row r="119" spans="5:9" x14ac:dyDescent="0.25">
      <c r="E119" s="181"/>
      <c r="F119" s="181"/>
      <c r="G119" s="181"/>
      <c r="H119" s="181"/>
      <c r="I119" s="181"/>
    </row>
    <row r="120" spans="5:9" x14ac:dyDescent="0.25">
      <c r="E120" s="181"/>
      <c r="F120" s="181"/>
      <c r="G120" s="181"/>
      <c r="H120" s="181"/>
      <c r="I120" s="181"/>
    </row>
    <row r="121" spans="5:9" x14ac:dyDescent="0.25">
      <c r="E121" s="181"/>
      <c r="F121" s="181"/>
      <c r="G121" s="181"/>
      <c r="H121" s="181"/>
      <c r="I121" s="181"/>
    </row>
    <row r="122" spans="5:9" x14ac:dyDescent="0.25">
      <c r="E122" s="181"/>
      <c r="F122" s="181"/>
      <c r="G122" s="181"/>
      <c r="H122" s="181"/>
      <c r="I122" s="181"/>
    </row>
    <row r="123" spans="5:9" x14ac:dyDescent="0.25">
      <c r="E123" s="181"/>
      <c r="F123" s="181"/>
      <c r="G123" s="181"/>
      <c r="H123" s="181"/>
      <c r="I123" s="181"/>
    </row>
    <row r="124" spans="5:9" x14ac:dyDescent="0.25">
      <c r="E124" s="181"/>
      <c r="F124" s="181"/>
      <c r="G124" s="181"/>
      <c r="H124" s="181"/>
      <c r="I124" s="181"/>
    </row>
    <row r="125" spans="5:9" x14ac:dyDescent="0.25">
      <c r="E125" s="181"/>
      <c r="F125" s="181"/>
      <c r="G125" s="181"/>
      <c r="H125" s="181"/>
      <c r="I125" s="181"/>
    </row>
    <row r="126" spans="5:9" x14ac:dyDescent="0.25">
      <c r="E126" s="181"/>
      <c r="F126" s="181"/>
      <c r="G126" s="181"/>
      <c r="H126" s="181"/>
      <c r="I126" s="181"/>
    </row>
    <row r="357" spans="5:9" x14ac:dyDescent="0.25">
      <c r="E357" s="181"/>
      <c r="F357" s="181"/>
      <c r="G357" s="181"/>
      <c r="H357" s="181"/>
      <c r="I357" s="181"/>
    </row>
    <row r="358" spans="5:9" x14ac:dyDescent="0.25">
      <c r="E358" s="181"/>
      <c r="F358" s="181"/>
      <c r="G358" s="181"/>
      <c r="H358" s="181"/>
      <c r="I358" s="181"/>
    </row>
    <row r="359" spans="5:9" x14ac:dyDescent="0.25">
      <c r="E359" s="181"/>
      <c r="F359" s="181"/>
      <c r="G359" s="181"/>
      <c r="H359" s="181"/>
      <c r="I359" s="181"/>
    </row>
    <row r="360" spans="5:9" x14ac:dyDescent="0.25">
      <c r="E360" s="181"/>
      <c r="F360" s="181"/>
      <c r="G360" s="181"/>
      <c r="H360" s="181"/>
      <c r="I360" s="181"/>
    </row>
    <row r="361" spans="5:9" x14ac:dyDescent="0.25">
      <c r="E361" s="181"/>
      <c r="F361" s="181"/>
      <c r="G361" s="181"/>
      <c r="H361" s="181"/>
      <c r="I361" s="181"/>
    </row>
    <row r="362" spans="5:9" x14ac:dyDescent="0.25">
      <c r="E362" s="181"/>
      <c r="F362" s="181"/>
      <c r="G362" s="181"/>
      <c r="H362" s="181"/>
      <c r="I362" s="181"/>
    </row>
    <row r="363" spans="5:9" x14ac:dyDescent="0.25">
      <c r="E363" s="181"/>
      <c r="F363" s="181"/>
      <c r="G363" s="181"/>
      <c r="H363" s="181"/>
      <c r="I363" s="181"/>
    </row>
    <row r="364" spans="5:9" x14ac:dyDescent="0.25">
      <c r="E364" s="181"/>
      <c r="F364" s="181"/>
      <c r="G364" s="181"/>
      <c r="H364" s="181"/>
      <c r="I364" s="181"/>
    </row>
  </sheetData>
  <mergeCells count="23">
    <mergeCell ref="E41:I41"/>
    <mergeCell ref="B1:C1"/>
    <mergeCell ref="F6:G6"/>
    <mergeCell ref="H6:I6"/>
    <mergeCell ref="F29:G29"/>
    <mergeCell ref="H29:I29"/>
    <mergeCell ref="F71:G71"/>
    <mergeCell ref="H71:I71"/>
    <mergeCell ref="E42:I42"/>
    <mergeCell ref="E43:I43"/>
    <mergeCell ref="E44:I44"/>
    <mergeCell ref="E45:I45"/>
    <mergeCell ref="E46:I46"/>
    <mergeCell ref="E47:I47"/>
    <mergeCell ref="F51:G51"/>
    <mergeCell ref="H51:I51"/>
    <mergeCell ref="E90:I90"/>
    <mergeCell ref="E84:I84"/>
    <mergeCell ref="E85:I85"/>
    <mergeCell ref="E86:I86"/>
    <mergeCell ref="E87:I87"/>
    <mergeCell ref="E88:I88"/>
    <mergeCell ref="E89:I89"/>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8" min="4" max="8" man="1"/>
  </rowBreaks>
  <customProperties>
    <customPr name="_pios_id" r:id="rId2"/>
  </customProperties>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6EACA-2ABA-4D8D-9DAE-4117A619A62B}">
  <sheetPr codeName="Sheet49">
    <tabColor theme="4"/>
    <pageSetUpPr autoPageBreaks="0" fitToPage="1"/>
  </sheetPr>
  <dimension ref="A1:Q886"/>
  <sheetViews>
    <sheetView showGridLines="0" tabSelected="1" view="pageBreakPreview" topLeftCell="D1" zoomScaleNormal="100" zoomScaleSheetLayoutView="100" workbookViewId="0">
      <selection activeCell="G209" sqref="G209"/>
    </sheetView>
  </sheetViews>
  <sheetFormatPr defaultRowHeight="13.2" x14ac:dyDescent="0.25"/>
  <cols>
    <col min="1" max="1" width="8.6640625" style="181" hidden="1" customWidth="1"/>
    <col min="2" max="2" width="2.6640625" style="181" hidden="1" customWidth="1"/>
    <col min="3" max="3" width="6.5546875" style="181" hidden="1" customWidth="1"/>
    <col min="4" max="4" width="14.33203125" style="184" customWidth="1"/>
    <col min="5" max="5" width="35.5546875" style="184" customWidth="1"/>
    <col min="6" max="15" width="9.33203125" style="184" customWidth="1"/>
    <col min="16" max="16" width="9.33203125" style="181" customWidth="1"/>
    <col min="17" max="9664" width="9.109375" style="181"/>
    <col min="9665" max="9665" width="9.33203125" style="181" customWidth="1"/>
    <col min="9666" max="16384" width="9.109375" style="181"/>
  </cols>
  <sheetData>
    <row r="1" spans="1:17" x14ac:dyDescent="0.25">
      <c r="A1" s="181" t="s">
        <v>0</v>
      </c>
      <c r="B1" s="977" t="s">
        <v>249</v>
      </c>
      <c r="C1" s="977"/>
      <c r="D1" s="184" t="s">
        <v>475</v>
      </c>
    </row>
    <row r="2" spans="1:17" ht="15" customHeight="1" x14ac:dyDescent="0.25">
      <c r="A2" s="181">
        <v>1</v>
      </c>
      <c r="B2" s="181" t="s">
        <v>560</v>
      </c>
      <c r="C2" s="181">
        <v>145</v>
      </c>
      <c r="E2" s="190" t="str">
        <f ca="1">INDEX(TBLStructure[Number],MATCH(C2,TBLStructure[Model Reference],0))&amp;"."&amp;INDEX(TBLStructure[Sub Number],MATCH(C2,TBLStructure[Model Reference],0))&amp;" "&amp;INDEX(TBLStructure[Sub-category],MATCH(C2,TBLStructure[Model Reference],0))</f>
        <v>8.4 Reporting of Outcomes</v>
      </c>
      <c r="F2" s="190"/>
      <c r="G2" s="190"/>
      <c r="H2" s="190"/>
      <c r="I2" s="190"/>
      <c r="J2" s="190"/>
      <c r="K2" s="190"/>
      <c r="L2" s="190"/>
      <c r="M2" s="190"/>
      <c r="N2" s="190"/>
      <c r="O2" s="190"/>
    </row>
    <row r="3" spans="1:17" ht="6.6" customHeight="1" x14ac:dyDescent="0.25">
      <c r="A3" s="181">
        <v>1</v>
      </c>
      <c r="E3" s="176"/>
      <c r="F3" s="176"/>
      <c r="G3" s="176"/>
      <c r="H3" s="176"/>
      <c r="I3" s="176"/>
      <c r="J3" s="176"/>
      <c r="K3" s="176"/>
      <c r="L3" s="176"/>
      <c r="M3" s="176"/>
    </row>
    <row r="4" spans="1:17" x14ac:dyDescent="0.25">
      <c r="A4" s="181">
        <v>1</v>
      </c>
      <c r="B4" s="184" t="s">
        <v>250</v>
      </c>
      <c r="C4" s="184">
        <v>145</v>
      </c>
      <c r="D4" s="4" t="s">
        <v>475</v>
      </c>
      <c r="E4" s="982" t="s">
        <v>1668</v>
      </c>
      <c r="F4" s="982"/>
      <c r="G4" s="982"/>
      <c r="H4" s="982"/>
      <c r="I4" s="982"/>
      <c r="J4" s="982"/>
      <c r="K4" s="982"/>
      <c r="L4" s="982"/>
      <c r="M4" s="982"/>
      <c r="N4" s="982"/>
      <c r="O4" s="982"/>
    </row>
    <row r="5" spans="1:17" ht="3" customHeight="1" x14ac:dyDescent="0.25">
      <c r="A5" s="181">
        <v>1</v>
      </c>
    </row>
    <row r="6" spans="1:17" ht="36.6" customHeight="1" x14ac:dyDescent="0.25">
      <c r="A6" s="181">
        <v>1</v>
      </c>
      <c r="E6" s="857"/>
      <c r="F6" s="1049" t="s">
        <v>1669</v>
      </c>
      <c r="G6" s="1049"/>
      <c r="H6" s="1049" t="s">
        <v>1670</v>
      </c>
      <c r="I6" s="1049"/>
      <c r="J6" s="1049" t="s">
        <v>1671</v>
      </c>
      <c r="K6" s="1049"/>
      <c r="L6" s="1049" t="s">
        <v>1672</v>
      </c>
      <c r="M6" s="1049"/>
      <c r="N6" s="1049" t="s">
        <v>837</v>
      </c>
      <c r="O6" s="1049"/>
    </row>
    <row r="7" spans="1:17" ht="12.75" customHeight="1" x14ac:dyDescent="0.25">
      <c r="A7" s="181">
        <v>1</v>
      </c>
      <c r="E7" s="358"/>
      <c r="F7" s="198" t="str">
        <f>Contents!F3</f>
        <v>20X2</v>
      </c>
      <c r="G7" s="219" t="str">
        <f>Contents!F4</f>
        <v>20X1</v>
      </c>
      <c r="H7" s="198" t="str">
        <f>Contents!F3</f>
        <v>20X2</v>
      </c>
      <c r="I7" s="219" t="str">
        <f>Contents!F4</f>
        <v>20X1</v>
      </c>
      <c r="J7" s="198" t="str">
        <f>Contents!F3</f>
        <v>20X2</v>
      </c>
      <c r="K7" s="219" t="str">
        <f>Contents!F4</f>
        <v>20X1</v>
      </c>
      <c r="L7" s="198" t="str">
        <f>Contents!F3</f>
        <v>20X2</v>
      </c>
      <c r="M7" s="219" t="str">
        <f>Contents!F4</f>
        <v>20X1</v>
      </c>
      <c r="N7" s="198" t="str">
        <f>Contents!F3</f>
        <v>20X2</v>
      </c>
      <c r="O7" s="219" t="str">
        <f>Contents!F4</f>
        <v>20X1</v>
      </c>
    </row>
    <row r="8" spans="1:17" ht="12.75" customHeight="1" x14ac:dyDescent="0.25">
      <c r="A8" s="181">
        <v>1</v>
      </c>
      <c r="E8" s="371"/>
      <c r="F8" s="330" t="s">
        <v>309</v>
      </c>
      <c r="G8" s="566" t="s">
        <v>309</v>
      </c>
      <c r="H8" s="330" t="s">
        <v>309</v>
      </c>
      <c r="I8" s="566" t="s">
        <v>309</v>
      </c>
      <c r="J8" s="330" t="s">
        <v>309</v>
      </c>
      <c r="K8" s="566" t="s">
        <v>309</v>
      </c>
      <c r="L8" s="330" t="s">
        <v>309</v>
      </c>
      <c r="M8" s="566" t="s">
        <v>309</v>
      </c>
      <c r="N8" s="330" t="s">
        <v>309</v>
      </c>
      <c r="O8" s="566" t="s">
        <v>309</v>
      </c>
    </row>
    <row r="9" spans="1:17" ht="12.75" customHeight="1" x14ac:dyDescent="0.25">
      <c r="A9" s="181">
        <v>1</v>
      </c>
      <c r="D9" s="184" t="s">
        <v>1673</v>
      </c>
      <c r="E9" s="858" t="s">
        <v>70</v>
      </c>
      <c r="F9" s="215"/>
      <c r="G9" s="216"/>
      <c r="H9" s="215"/>
      <c r="I9" s="216"/>
      <c r="J9" s="216"/>
      <c r="K9" s="216"/>
      <c r="L9" s="215"/>
      <c r="M9" s="216"/>
      <c r="N9" s="181"/>
      <c r="O9" s="181"/>
    </row>
    <row r="10" spans="1:17" ht="12.75" customHeight="1" x14ac:dyDescent="0.25">
      <c r="A10" s="181">
        <v>1</v>
      </c>
      <c r="E10" s="859" t="s">
        <v>1674</v>
      </c>
      <c r="F10" s="71">
        <v>0</v>
      </c>
      <c r="G10" s="72">
        <v>0</v>
      </c>
      <c r="H10" s="71">
        <v>0</v>
      </c>
      <c r="I10" s="72">
        <v>0</v>
      </c>
      <c r="J10" s="860"/>
      <c r="K10" s="861"/>
      <c r="L10" s="72">
        <v>0</v>
      </c>
      <c r="M10" s="72">
        <v>0</v>
      </c>
      <c r="N10" s="71">
        <f>H10+J10</f>
        <v>0</v>
      </c>
      <c r="O10" s="72">
        <f>I10+K10</f>
        <v>0</v>
      </c>
    </row>
    <row r="11" spans="1:17" ht="12.75" customHeight="1" x14ac:dyDescent="0.25">
      <c r="A11" s="181">
        <v>1</v>
      </c>
      <c r="E11" s="653" t="s">
        <v>262</v>
      </c>
      <c r="F11" s="67">
        <f>SUM(F10)</f>
        <v>0</v>
      </c>
      <c r="G11" s="238">
        <f>SUM(G10)</f>
        <v>0</v>
      </c>
      <c r="H11" s="67">
        <f>SUM(H10)</f>
        <v>0</v>
      </c>
      <c r="I11" s="238">
        <f>SUM(I10)</f>
        <v>0</v>
      </c>
      <c r="J11" s="860"/>
      <c r="K11" s="861"/>
      <c r="L11" s="67">
        <f>SUM(L10)</f>
        <v>0</v>
      </c>
      <c r="M11" s="238">
        <f>SUM(M10)</f>
        <v>0</v>
      </c>
      <c r="N11" s="72">
        <f>F11+H11+J11+L11</f>
        <v>0</v>
      </c>
      <c r="O11" s="72">
        <f>G11+I11+K11+M11</f>
        <v>0</v>
      </c>
    </row>
    <row r="12" spans="1:17" ht="12.75" customHeight="1" x14ac:dyDescent="0.25">
      <c r="A12" s="181">
        <v>1</v>
      </c>
      <c r="D12" s="184" t="s">
        <v>1675</v>
      </c>
      <c r="E12" s="858" t="s">
        <v>263</v>
      </c>
      <c r="F12" s="215"/>
      <c r="G12" s="216"/>
      <c r="H12" s="215"/>
      <c r="I12" s="216"/>
      <c r="J12" s="216"/>
      <c r="K12" s="216"/>
      <c r="L12" s="215"/>
      <c r="M12" s="216"/>
      <c r="N12" s="215"/>
      <c r="O12" s="216"/>
    </row>
    <row r="13" spans="1:17" ht="12.75" customHeight="1" x14ac:dyDescent="0.25">
      <c r="A13" s="181">
        <v>1</v>
      </c>
      <c r="E13" s="859" t="s">
        <v>1674</v>
      </c>
      <c r="F13" s="71">
        <v>0</v>
      </c>
      <c r="G13" s="72">
        <v>0</v>
      </c>
      <c r="H13" s="71">
        <v>0</v>
      </c>
      <c r="I13" s="72">
        <v>0</v>
      </c>
      <c r="J13" s="860"/>
      <c r="K13" s="861"/>
      <c r="L13" s="72">
        <v>0</v>
      </c>
      <c r="M13" s="72">
        <v>0</v>
      </c>
      <c r="N13" s="71">
        <f>H13+J13</f>
        <v>0</v>
      </c>
      <c r="O13" s="72">
        <f>I13+K13</f>
        <v>0</v>
      </c>
    </row>
    <row r="14" spans="1:17" ht="12.75" customHeight="1" x14ac:dyDescent="0.25">
      <c r="A14" s="181">
        <v>1</v>
      </c>
      <c r="E14" s="653" t="s">
        <v>272</v>
      </c>
      <c r="F14" s="67">
        <f>SUM(F13)</f>
        <v>0</v>
      </c>
      <c r="G14" s="238">
        <f>SUM(G13)</f>
        <v>0</v>
      </c>
      <c r="H14" s="67">
        <f>SUM(H13)</f>
        <v>0</v>
      </c>
      <c r="I14" s="238">
        <f>SUM(I13)</f>
        <v>0</v>
      </c>
      <c r="J14" s="860"/>
      <c r="K14" s="861"/>
      <c r="L14" s="67">
        <f>SUM(L13)</f>
        <v>0</v>
      </c>
      <c r="M14" s="238">
        <f>SUM(M13)</f>
        <v>0</v>
      </c>
      <c r="N14" s="72">
        <f>F14+H14+J14+L14</f>
        <v>0</v>
      </c>
      <c r="O14" s="72">
        <f>G14+I14+K14+M14</f>
        <v>0</v>
      </c>
    </row>
    <row r="15" spans="1:17" x14ac:dyDescent="0.25">
      <c r="A15" s="181">
        <v>1</v>
      </c>
      <c r="D15" s="184" t="s">
        <v>1676</v>
      </c>
      <c r="E15" s="258" t="s">
        <v>70</v>
      </c>
      <c r="F15" s="248"/>
      <c r="G15" s="862"/>
      <c r="H15" s="248"/>
      <c r="I15" s="862"/>
      <c r="J15" s="862"/>
      <c r="K15" s="862"/>
      <c r="L15" s="862"/>
      <c r="M15" s="862"/>
      <c r="N15" s="862"/>
      <c r="O15" s="862"/>
      <c r="P15" s="184"/>
      <c r="Q15" s="184"/>
    </row>
    <row r="16" spans="1:17" x14ac:dyDescent="0.25">
      <c r="A16" s="181">
        <v>1</v>
      </c>
      <c r="E16" s="863" t="s">
        <v>1674</v>
      </c>
      <c r="F16" s="104">
        <v>0</v>
      </c>
      <c r="G16" s="105">
        <v>0</v>
      </c>
      <c r="H16" s="104">
        <v>0</v>
      </c>
      <c r="I16" s="105">
        <v>0</v>
      </c>
      <c r="J16" s="104">
        <v>0</v>
      </c>
      <c r="K16" s="105">
        <v>0</v>
      </c>
      <c r="L16" s="104">
        <v>0</v>
      </c>
      <c r="M16" s="105">
        <v>0</v>
      </c>
      <c r="N16" s="104">
        <f>F16+H16+J16+L16</f>
        <v>0</v>
      </c>
      <c r="O16" s="105">
        <f>G16+I16+K16+M16</f>
        <v>0</v>
      </c>
      <c r="P16" s="184"/>
      <c r="Q16" s="184"/>
    </row>
    <row r="17" spans="1:17" x14ac:dyDescent="0.25">
      <c r="A17" s="181">
        <v>1</v>
      </c>
      <c r="E17" s="491" t="s">
        <v>262</v>
      </c>
      <c r="F17" s="95">
        <f t="shared" ref="F17:M17" si="0">SUM(F16)</f>
        <v>0</v>
      </c>
      <c r="G17" s="302">
        <f t="shared" si="0"/>
        <v>0</v>
      </c>
      <c r="H17" s="95">
        <f t="shared" si="0"/>
        <v>0</v>
      </c>
      <c r="I17" s="302">
        <f t="shared" si="0"/>
        <v>0</v>
      </c>
      <c r="J17" s="95">
        <f t="shared" si="0"/>
        <v>0</v>
      </c>
      <c r="K17" s="302">
        <f t="shared" si="0"/>
        <v>0</v>
      </c>
      <c r="L17" s="95">
        <f t="shared" si="0"/>
        <v>0</v>
      </c>
      <c r="M17" s="302">
        <f t="shared" si="0"/>
        <v>0</v>
      </c>
      <c r="N17" s="95">
        <f>F17+H17+J17+L17</f>
        <v>0</v>
      </c>
      <c r="O17" s="96">
        <f>G17+I17+K17+M17</f>
        <v>0</v>
      </c>
      <c r="P17" s="184"/>
      <c r="Q17" s="184"/>
    </row>
    <row r="18" spans="1:17" x14ac:dyDescent="0.25">
      <c r="A18" s="181">
        <v>1</v>
      </c>
      <c r="D18" s="184" t="s">
        <v>1677</v>
      </c>
      <c r="E18" s="258" t="s">
        <v>448</v>
      </c>
      <c r="F18" s="248"/>
      <c r="G18" s="862"/>
      <c r="H18" s="248"/>
      <c r="I18" s="862"/>
      <c r="J18" s="862"/>
      <c r="K18" s="862"/>
      <c r="L18" s="862"/>
      <c r="M18" s="862"/>
      <c r="N18" s="104"/>
      <c r="O18" s="105"/>
      <c r="P18" s="184"/>
      <c r="Q18" s="184"/>
    </row>
    <row r="19" spans="1:17" x14ac:dyDescent="0.25">
      <c r="A19" s="181">
        <v>1</v>
      </c>
      <c r="E19" s="863" t="s">
        <v>1674</v>
      </c>
      <c r="F19" s="104">
        <v>0</v>
      </c>
      <c r="G19" s="105">
        <v>0</v>
      </c>
      <c r="H19" s="104">
        <v>0</v>
      </c>
      <c r="I19" s="105">
        <v>0</v>
      </c>
      <c r="J19" s="104">
        <v>0</v>
      </c>
      <c r="K19" s="105">
        <v>0</v>
      </c>
      <c r="L19" s="104">
        <v>0</v>
      </c>
      <c r="M19" s="105">
        <v>0</v>
      </c>
      <c r="N19" s="104">
        <f>F19+H19+J19+L19</f>
        <v>0</v>
      </c>
      <c r="O19" s="105">
        <f>G19+I19+K19+M19</f>
        <v>0</v>
      </c>
      <c r="P19" s="184"/>
      <c r="Q19" s="184"/>
    </row>
    <row r="20" spans="1:17" x14ac:dyDescent="0.25">
      <c r="A20" s="181">
        <v>1</v>
      </c>
      <c r="E20" s="491" t="s">
        <v>455</v>
      </c>
      <c r="F20" s="95">
        <f t="shared" ref="F20:M20" si="1">SUM(F19)</f>
        <v>0</v>
      </c>
      <c r="G20" s="302">
        <f t="shared" si="1"/>
        <v>0</v>
      </c>
      <c r="H20" s="95">
        <f t="shared" si="1"/>
        <v>0</v>
      </c>
      <c r="I20" s="302">
        <f t="shared" si="1"/>
        <v>0</v>
      </c>
      <c r="J20" s="95">
        <f t="shared" si="1"/>
        <v>0</v>
      </c>
      <c r="K20" s="302">
        <f t="shared" si="1"/>
        <v>0</v>
      </c>
      <c r="L20" s="95">
        <f t="shared" si="1"/>
        <v>0</v>
      </c>
      <c r="M20" s="302">
        <f t="shared" si="1"/>
        <v>0</v>
      </c>
      <c r="N20" s="95">
        <f>F20+H20+J20+L20</f>
        <v>0</v>
      </c>
      <c r="O20" s="96">
        <f>G20+I20+K20+M20</f>
        <v>0</v>
      </c>
      <c r="P20" s="184"/>
      <c r="Q20" s="184"/>
    </row>
    <row r="21" spans="1:17" ht="12.75" customHeight="1" x14ac:dyDescent="0.25">
      <c r="A21" s="181">
        <v>1</v>
      </c>
      <c r="E21" s="653" t="s">
        <v>1678</v>
      </c>
      <c r="F21" s="67">
        <v>0</v>
      </c>
      <c r="G21" s="68">
        <v>0</v>
      </c>
      <c r="H21" s="67">
        <v>0</v>
      </c>
      <c r="I21" s="68">
        <v>0</v>
      </c>
      <c r="J21" s="67">
        <v>0</v>
      </c>
      <c r="K21" s="68">
        <v>0</v>
      </c>
      <c r="L21" s="67">
        <v>0</v>
      </c>
      <c r="M21" s="68">
        <v>0</v>
      </c>
      <c r="N21" s="67">
        <v>0</v>
      </c>
      <c r="O21" s="68">
        <v>0</v>
      </c>
    </row>
    <row r="22" spans="1:17" ht="4.2" customHeight="1" x14ac:dyDescent="0.25">
      <c r="A22" s="181">
        <v>1</v>
      </c>
      <c r="E22" s="858"/>
      <c r="F22" s="215"/>
      <c r="G22" s="216"/>
      <c r="H22" s="215"/>
      <c r="I22" s="216"/>
      <c r="J22" s="215"/>
      <c r="K22" s="216"/>
      <c r="L22" s="215"/>
      <c r="M22" s="215"/>
      <c r="N22" s="215"/>
      <c r="O22" s="216"/>
    </row>
    <row r="23" spans="1:17" ht="12.75" customHeight="1" x14ac:dyDescent="0.25">
      <c r="A23" s="181">
        <v>1</v>
      </c>
      <c r="D23" s="184" t="s">
        <v>1679</v>
      </c>
      <c r="E23" s="858" t="s">
        <v>1295</v>
      </c>
      <c r="F23" s="215"/>
      <c r="G23" s="216"/>
      <c r="H23" s="215"/>
      <c r="I23" s="216"/>
      <c r="J23" s="216"/>
      <c r="K23" s="216"/>
      <c r="L23" s="215"/>
      <c r="M23" s="216"/>
      <c r="N23" s="181"/>
      <c r="O23" s="181"/>
    </row>
    <row r="24" spans="1:17" ht="12.75" customHeight="1" x14ac:dyDescent="0.25">
      <c r="A24" s="181">
        <v>1</v>
      </c>
      <c r="B24" s="184"/>
      <c r="E24" s="859" t="s">
        <v>1674</v>
      </c>
      <c r="F24" s="71">
        <v>0</v>
      </c>
      <c r="G24" s="72">
        <v>0</v>
      </c>
      <c r="H24" s="71">
        <v>0</v>
      </c>
      <c r="I24" s="72">
        <v>0</v>
      </c>
      <c r="J24" s="72">
        <v>0</v>
      </c>
      <c r="K24" s="72">
        <v>0</v>
      </c>
      <c r="L24" s="72">
        <v>0</v>
      </c>
      <c r="M24" s="72">
        <v>0</v>
      </c>
      <c r="N24" s="71">
        <f>H24+J24+L24</f>
        <v>0</v>
      </c>
      <c r="O24" s="72">
        <f>I24+K24+M24</f>
        <v>0</v>
      </c>
    </row>
    <row r="25" spans="1:17" ht="12.75" customHeight="1" x14ac:dyDescent="0.25">
      <c r="A25" s="181">
        <v>1</v>
      </c>
      <c r="B25" s="184"/>
      <c r="E25" s="653" t="s">
        <v>333</v>
      </c>
      <c r="F25" s="67">
        <f t="shared" ref="F25:M25" si="2">SUM(F24)</f>
        <v>0</v>
      </c>
      <c r="G25" s="238">
        <f t="shared" si="2"/>
        <v>0</v>
      </c>
      <c r="H25" s="67">
        <f t="shared" si="2"/>
        <v>0</v>
      </c>
      <c r="I25" s="238">
        <f t="shared" si="2"/>
        <v>0</v>
      </c>
      <c r="J25" s="71">
        <f t="shared" si="2"/>
        <v>0</v>
      </c>
      <c r="K25" s="235">
        <f t="shared" si="2"/>
        <v>0</v>
      </c>
      <c r="L25" s="67">
        <f t="shared" si="2"/>
        <v>0</v>
      </c>
      <c r="M25" s="238">
        <f t="shared" si="2"/>
        <v>0</v>
      </c>
      <c r="N25" s="72">
        <f>F25+H25+J25+L25</f>
        <v>0</v>
      </c>
      <c r="O25" s="72">
        <f>G25+I25+K25+M25</f>
        <v>0</v>
      </c>
    </row>
    <row r="26" spans="1:17" ht="12.75" customHeight="1" x14ac:dyDescent="0.25">
      <c r="A26" s="181">
        <v>1</v>
      </c>
      <c r="B26" s="184"/>
      <c r="D26" s="184" t="s">
        <v>1679</v>
      </c>
      <c r="E26" s="858" t="s">
        <v>1299</v>
      </c>
      <c r="F26" s="215"/>
      <c r="G26" s="216"/>
      <c r="H26" s="215"/>
      <c r="I26" s="216"/>
      <c r="J26" s="216"/>
      <c r="K26" s="216"/>
      <c r="L26" s="215"/>
      <c r="M26" s="216"/>
      <c r="N26" s="215"/>
      <c r="O26" s="216"/>
    </row>
    <row r="27" spans="1:17" ht="12.75" customHeight="1" x14ac:dyDescent="0.25">
      <c r="A27" s="181">
        <v>1</v>
      </c>
      <c r="E27" s="859" t="s">
        <v>1674</v>
      </c>
      <c r="F27" s="71">
        <v>0</v>
      </c>
      <c r="G27" s="72">
        <v>0</v>
      </c>
      <c r="H27" s="71">
        <v>0</v>
      </c>
      <c r="I27" s="72">
        <v>0</v>
      </c>
      <c r="J27" s="72">
        <v>0</v>
      </c>
      <c r="K27" s="72">
        <v>0</v>
      </c>
      <c r="L27" s="72">
        <v>0</v>
      </c>
      <c r="M27" s="72">
        <v>0</v>
      </c>
      <c r="N27" s="71">
        <f>H27+J27+L27</f>
        <v>0</v>
      </c>
      <c r="O27" s="72">
        <f>I27+K27+M27</f>
        <v>0</v>
      </c>
    </row>
    <row r="28" spans="1:17" ht="12.75" customHeight="1" x14ac:dyDescent="0.25">
      <c r="A28" s="181">
        <v>1</v>
      </c>
      <c r="E28" s="653" t="s">
        <v>345</v>
      </c>
      <c r="F28" s="67">
        <f t="shared" ref="F28:M28" si="3">SUM(F27)</f>
        <v>0</v>
      </c>
      <c r="G28" s="238">
        <f t="shared" si="3"/>
        <v>0</v>
      </c>
      <c r="H28" s="67">
        <f t="shared" si="3"/>
        <v>0</v>
      </c>
      <c r="I28" s="238">
        <f t="shared" si="3"/>
        <v>0</v>
      </c>
      <c r="J28" s="71">
        <f t="shared" si="3"/>
        <v>0</v>
      </c>
      <c r="K28" s="235">
        <f t="shared" si="3"/>
        <v>0</v>
      </c>
      <c r="L28" s="67">
        <f t="shared" si="3"/>
        <v>0</v>
      </c>
      <c r="M28" s="238">
        <f t="shared" si="3"/>
        <v>0</v>
      </c>
      <c r="N28" s="72">
        <f>F28+H28+J28+L28</f>
        <v>0</v>
      </c>
      <c r="O28" s="72">
        <f>G28+I28+K28+M28</f>
        <v>0</v>
      </c>
    </row>
    <row r="29" spans="1:17" ht="12.75" customHeight="1" x14ac:dyDescent="0.25">
      <c r="A29" s="181">
        <v>1</v>
      </c>
      <c r="D29" s="184" t="s">
        <v>461</v>
      </c>
      <c r="E29" s="258" t="s">
        <v>1295</v>
      </c>
      <c r="F29" s="248"/>
      <c r="G29" s="862"/>
      <c r="H29" s="248"/>
      <c r="I29" s="862"/>
      <c r="J29" s="862"/>
      <c r="K29" s="862"/>
      <c r="L29" s="862"/>
      <c r="M29" s="862"/>
      <c r="N29" s="104"/>
      <c r="O29" s="105"/>
    </row>
    <row r="30" spans="1:17" ht="12.75" customHeight="1" x14ac:dyDescent="0.25">
      <c r="A30" s="181">
        <v>1</v>
      </c>
      <c r="E30" s="863" t="s">
        <v>1674</v>
      </c>
      <c r="F30" s="104">
        <v>0</v>
      </c>
      <c r="G30" s="105">
        <v>0</v>
      </c>
      <c r="H30" s="104">
        <v>0</v>
      </c>
      <c r="I30" s="105">
        <v>0</v>
      </c>
      <c r="J30" s="104">
        <v>0</v>
      </c>
      <c r="K30" s="105">
        <v>0</v>
      </c>
      <c r="L30" s="104">
        <v>0</v>
      </c>
      <c r="M30" s="105">
        <v>0</v>
      </c>
      <c r="N30" s="104">
        <f>F30+H30+J30+L30</f>
        <v>0</v>
      </c>
      <c r="O30" s="105">
        <f>G30+I30+K30+M30</f>
        <v>0</v>
      </c>
    </row>
    <row r="31" spans="1:17" ht="12.75" customHeight="1" x14ac:dyDescent="0.25">
      <c r="A31" s="181">
        <v>1</v>
      </c>
      <c r="E31" s="491" t="s">
        <v>333</v>
      </c>
      <c r="F31" s="95">
        <f t="shared" ref="F31:M31" si="4">SUM(F30)</f>
        <v>0</v>
      </c>
      <c r="G31" s="302">
        <f t="shared" si="4"/>
        <v>0</v>
      </c>
      <c r="H31" s="95">
        <f t="shared" si="4"/>
        <v>0</v>
      </c>
      <c r="I31" s="302">
        <f t="shared" si="4"/>
        <v>0</v>
      </c>
      <c r="J31" s="95">
        <f t="shared" si="4"/>
        <v>0</v>
      </c>
      <c r="K31" s="302">
        <f t="shared" si="4"/>
        <v>0</v>
      </c>
      <c r="L31" s="95">
        <f t="shared" si="4"/>
        <v>0</v>
      </c>
      <c r="M31" s="302">
        <f t="shared" si="4"/>
        <v>0</v>
      </c>
      <c r="N31" s="95">
        <f>F31+H31+J31+L31</f>
        <v>0</v>
      </c>
      <c r="O31" s="96">
        <f>G31+I31+K31+M31</f>
        <v>0</v>
      </c>
    </row>
    <row r="32" spans="1:17" ht="12.75" customHeight="1" x14ac:dyDescent="0.25">
      <c r="A32" s="181">
        <v>1</v>
      </c>
      <c r="D32" s="184" t="s">
        <v>463</v>
      </c>
      <c r="E32" s="258" t="s">
        <v>1299</v>
      </c>
      <c r="F32" s="248"/>
      <c r="G32" s="862"/>
      <c r="H32" s="248"/>
      <c r="I32" s="862"/>
      <c r="J32" s="862"/>
      <c r="K32" s="862"/>
      <c r="L32" s="862"/>
      <c r="M32" s="862"/>
      <c r="N32" s="104"/>
      <c r="O32" s="105"/>
    </row>
    <row r="33" spans="1:15" ht="12.75" customHeight="1" x14ac:dyDescent="0.25">
      <c r="A33" s="181">
        <v>1</v>
      </c>
      <c r="E33" s="863" t="s">
        <v>1674</v>
      </c>
      <c r="F33" s="104">
        <v>0</v>
      </c>
      <c r="G33" s="105">
        <v>0</v>
      </c>
      <c r="H33" s="104">
        <v>0</v>
      </c>
      <c r="I33" s="105">
        <v>0</v>
      </c>
      <c r="J33" s="104">
        <v>0</v>
      </c>
      <c r="K33" s="105">
        <v>0</v>
      </c>
      <c r="L33" s="104">
        <v>0</v>
      </c>
      <c r="M33" s="105">
        <v>0</v>
      </c>
      <c r="N33" s="104">
        <f>F33+H33+J33+L33</f>
        <v>0</v>
      </c>
      <c r="O33" s="105">
        <f>G33+I33+K33+M33</f>
        <v>0</v>
      </c>
    </row>
    <row r="34" spans="1:15" ht="12.75" customHeight="1" x14ac:dyDescent="0.25">
      <c r="A34" s="181">
        <v>1</v>
      </c>
      <c r="E34" s="491" t="s">
        <v>345</v>
      </c>
      <c r="F34" s="95">
        <f t="shared" ref="F34:M34" si="5">SUM(F33)</f>
        <v>0</v>
      </c>
      <c r="G34" s="302">
        <f t="shared" si="5"/>
        <v>0</v>
      </c>
      <c r="H34" s="95">
        <f t="shared" si="5"/>
        <v>0</v>
      </c>
      <c r="I34" s="302">
        <f t="shared" si="5"/>
        <v>0</v>
      </c>
      <c r="J34" s="95">
        <f t="shared" si="5"/>
        <v>0</v>
      </c>
      <c r="K34" s="302">
        <f t="shared" si="5"/>
        <v>0</v>
      </c>
      <c r="L34" s="95">
        <f t="shared" si="5"/>
        <v>0</v>
      </c>
      <c r="M34" s="302">
        <f t="shared" si="5"/>
        <v>0</v>
      </c>
      <c r="N34" s="95">
        <f>F34+H34+J34+L34</f>
        <v>0</v>
      </c>
      <c r="O34" s="96">
        <f>G34+I34+K34+M34</f>
        <v>0</v>
      </c>
    </row>
    <row r="35" spans="1:15" ht="3" customHeight="1" x14ac:dyDescent="0.25">
      <c r="A35" s="181">
        <v>1</v>
      </c>
      <c r="E35" s="858"/>
      <c r="F35" s="215"/>
      <c r="G35" s="234"/>
      <c r="H35" s="215"/>
      <c r="I35" s="234"/>
      <c r="J35" s="215"/>
      <c r="K35" s="234"/>
      <c r="L35" s="215"/>
      <c r="M35" s="216"/>
    </row>
    <row r="36" spans="1:15" ht="26.7" customHeight="1" x14ac:dyDescent="0.25">
      <c r="A36" s="181">
        <v>1</v>
      </c>
      <c r="E36" s="982" t="s">
        <v>1680</v>
      </c>
      <c r="F36" s="982"/>
      <c r="G36" s="982"/>
      <c r="H36" s="982"/>
      <c r="I36" s="982"/>
      <c r="J36" s="982"/>
      <c r="K36" s="982"/>
      <c r="L36" s="982"/>
      <c r="M36" s="982"/>
      <c r="N36" s="1062"/>
      <c r="O36" s="1062"/>
    </row>
    <row r="37" spans="1:15" ht="12.75" customHeight="1" x14ac:dyDescent="0.25">
      <c r="A37" s="181">
        <v>1</v>
      </c>
      <c r="E37" s="982" t="s">
        <v>1681</v>
      </c>
      <c r="F37" s="978"/>
      <c r="G37" s="978"/>
      <c r="H37" s="978"/>
      <c r="I37" s="978"/>
      <c r="J37" s="978"/>
      <c r="K37" s="978"/>
      <c r="L37" s="978"/>
      <c r="M37" s="978"/>
    </row>
    <row r="38" spans="1:15" ht="12.75" customHeight="1" x14ac:dyDescent="0.25">
      <c r="A38" s="181">
        <v>1</v>
      </c>
      <c r="E38" s="982" t="s">
        <v>1682</v>
      </c>
      <c r="F38" s="982"/>
      <c r="G38" s="982"/>
      <c r="H38" s="982"/>
      <c r="I38" s="982"/>
      <c r="J38" s="982"/>
      <c r="K38" s="982"/>
      <c r="L38" s="982"/>
      <c r="M38" s="982"/>
    </row>
    <row r="40" spans="1:15" ht="18" customHeight="1" x14ac:dyDescent="0.25"/>
    <row r="41" spans="1:15" ht="26.25" customHeight="1" x14ac:dyDescent="0.25"/>
    <row r="43" spans="1:15" ht="12.75" customHeight="1" x14ac:dyDescent="0.25"/>
    <row r="44" spans="1:15" ht="12.75" customHeight="1" x14ac:dyDescent="0.25"/>
    <row r="45" spans="1:15" ht="25.5" customHeight="1" x14ac:dyDescent="0.25"/>
    <row r="48" spans="1:15" x14ac:dyDescent="0.25">
      <c r="D48" s="183"/>
    </row>
    <row r="51" spans="4:4" x14ac:dyDescent="0.25">
      <c r="D51" s="183"/>
    </row>
    <row r="72" ht="25.5" customHeight="1" x14ac:dyDescent="0.25"/>
    <row r="73" ht="12.75" customHeight="1" x14ac:dyDescent="0.25"/>
    <row r="76" ht="12.75" customHeight="1" x14ac:dyDescent="0.25"/>
    <row r="79" ht="12.75" customHeight="1" x14ac:dyDescent="0.25"/>
    <row r="830" spans="4:15" s="509" customFormat="1" ht="11.4" x14ac:dyDescent="0.2">
      <c r="D830" s="184"/>
      <c r="E830" s="184"/>
      <c r="F830" s="184"/>
      <c r="G830" s="184"/>
      <c r="H830" s="184"/>
      <c r="I830" s="184"/>
      <c r="J830" s="184"/>
      <c r="K830" s="184"/>
      <c r="L830" s="184"/>
      <c r="M830" s="184"/>
      <c r="N830" s="184"/>
      <c r="O830" s="184"/>
    </row>
    <row r="886" spans="4:15" s="509" customFormat="1" ht="11.4" x14ac:dyDescent="0.2">
      <c r="D886" s="184"/>
      <c r="E886" s="184"/>
      <c r="F886" s="184"/>
      <c r="G886" s="184"/>
      <c r="H886" s="184"/>
      <c r="I886" s="184"/>
      <c r="J886" s="184"/>
      <c r="K886" s="184"/>
      <c r="L886" s="184"/>
      <c r="M886" s="184"/>
      <c r="N886" s="184"/>
      <c r="O886" s="184"/>
    </row>
  </sheetData>
  <mergeCells count="10">
    <mergeCell ref="N6:O6"/>
    <mergeCell ref="E38:M38"/>
    <mergeCell ref="B1:C1"/>
    <mergeCell ref="E4:O4"/>
    <mergeCell ref="F6:G6"/>
    <mergeCell ref="H6:I6"/>
    <mergeCell ref="J6:K6"/>
    <mergeCell ref="L6:M6"/>
    <mergeCell ref="E37:M37"/>
    <mergeCell ref="E36:O36"/>
  </mergeCells>
  <printOptions horizontalCentered="1"/>
  <pageMargins left="0.23622047244094491" right="0.23622047244094491" top="0.74803149606299213" bottom="0.74803149606299213" header="0.31496062992125984" footer="0.31496062992125984"/>
  <pageSetup paperSize="9"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C72F-575B-48DA-885A-DA2ED866D56E}">
  <sheetPr codeName="Sheet7">
    <pageSetUpPr fitToPage="1"/>
  </sheetPr>
  <dimension ref="A1:Q161"/>
  <sheetViews>
    <sheetView zoomScale="85" zoomScaleNormal="85" workbookViewId="0">
      <pane ySplit="1" topLeftCell="A2" activePane="bottomLeft" state="frozen"/>
      <selection activeCell="B7" sqref="B7"/>
      <selection pane="bottomLeft" activeCell="A14" sqref="A14"/>
    </sheetView>
  </sheetViews>
  <sheetFormatPr defaultColWidth="8.6640625" defaultRowHeight="11.4" x14ac:dyDescent="0.2"/>
  <cols>
    <col min="1" max="1" width="20.109375" style="4" bestFit="1" customWidth="1"/>
    <col min="2" max="2" width="29.88671875" style="4" customWidth="1"/>
    <col min="3" max="3" width="11.33203125" style="4" bestFit="1" customWidth="1"/>
    <col min="4" max="4" width="34" style="4" customWidth="1"/>
    <col min="5" max="5" width="7.33203125" style="4" customWidth="1"/>
    <col min="6" max="6" width="36.33203125" style="4" customWidth="1"/>
    <col min="7" max="7" width="7.33203125" style="4" customWidth="1"/>
    <col min="8" max="8" width="10.5546875" style="4" customWidth="1"/>
    <col min="9" max="9" width="42.5546875" style="4" customWidth="1"/>
    <col min="10" max="10" width="12.5546875" style="4" bestFit="1" customWidth="1"/>
    <col min="11" max="11" width="13.44140625" style="4" bestFit="1" customWidth="1"/>
    <col min="12" max="12" width="13.33203125" style="4" bestFit="1" customWidth="1"/>
    <col min="13" max="14" width="13.33203125" style="4" customWidth="1"/>
    <col min="15" max="15" width="8.6640625" style="4"/>
    <col min="16" max="16" width="16.33203125" style="4" bestFit="1" customWidth="1"/>
    <col min="17" max="16384" width="8.6640625" style="4"/>
  </cols>
  <sheetData>
    <row r="1" spans="1:17" x14ac:dyDescent="0.2">
      <c r="A1" s="4" t="s">
        <v>36</v>
      </c>
      <c r="B1" s="4" t="s">
        <v>37</v>
      </c>
      <c r="C1" s="4" t="s">
        <v>38</v>
      </c>
      <c r="D1" s="4" t="s">
        <v>39</v>
      </c>
      <c r="E1" s="4" t="s">
        <v>40</v>
      </c>
      <c r="F1" s="4" t="s">
        <v>41</v>
      </c>
      <c r="G1" s="4" t="s">
        <v>42</v>
      </c>
      <c r="H1" s="4" t="s">
        <v>43</v>
      </c>
      <c r="I1" s="4" t="s">
        <v>44</v>
      </c>
      <c r="J1" s="4" t="s">
        <v>45</v>
      </c>
      <c r="K1" s="4" t="s">
        <v>46</v>
      </c>
      <c r="L1" s="4" t="s">
        <v>47</v>
      </c>
      <c r="M1" s="4" t="s">
        <v>48</v>
      </c>
      <c r="N1" s="4" t="s">
        <v>49</v>
      </c>
      <c r="O1" s="4" t="s">
        <v>50</v>
      </c>
      <c r="P1" s="4" t="s">
        <v>51</v>
      </c>
      <c r="Q1" s="4" t="s">
        <v>52</v>
      </c>
    </row>
    <row r="2" spans="1:17" x14ac:dyDescent="0.2">
      <c r="A2" s="4">
        <v>1</v>
      </c>
      <c r="B2" s="4" t="s">
        <v>53</v>
      </c>
      <c r="C2"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2" s="4" t="s">
        <v>15</v>
      </c>
      <c r="E2"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2" s="4" t="s">
        <v>15</v>
      </c>
      <c r="G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2" s="900" t="str">
        <f>IF(TBLStructure[[#This Row],[Section]]="Primary",TBLStructure[[#This Row],[Note Title]],TBLStructure[[#This Row],[Number]]&amp;"."&amp;TBLStructure[[#This Row],[Sub Number]]&amp;TBLStructure[[#This Row],[Note Reference]])</f>
        <v>Statement of Comprehensive Income</v>
      </c>
      <c r="I2" s="4" t="str">
        <f>IF(TBLStructure[[#This Row],[Section]]="Primary",TBLStructure[[#This Row],[Note Title]],TBLStructure[[#This Row],[Full Note Ref]]&amp; ": " &amp; TBLStructure[[#This Row],[Note Title]])</f>
        <v>Statement of Comprehensive Income</v>
      </c>
      <c r="J2" s="901" t="b">
        <v>1</v>
      </c>
      <c r="K2" s="10" t="s">
        <v>54</v>
      </c>
      <c r="L2" s="4" t="s">
        <v>55</v>
      </c>
      <c r="M2"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DeptIS</v>
      </c>
      <c r="N2" s="4" t="s">
        <v>54</v>
      </c>
      <c r="O2" s="4" t="b">
        <f>TBLStructure[[#This Row],[Current Sheet Name]]=TBLStructure[[#This Row],[Sheet Name]]</f>
        <v>1</v>
      </c>
      <c r="P2" s="4" t="s">
        <v>56</v>
      </c>
      <c r="Q2" s="4">
        <v>2</v>
      </c>
    </row>
    <row r="3" spans="1:17" x14ac:dyDescent="0.2">
      <c r="A3" s="4">
        <v>2</v>
      </c>
      <c r="B3" s="4" t="s">
        <v>53</v>
      </c>
      <c r="C3"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3" s="4" t="s">
        <v>12</v>
      </c>
      <c r="E3"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3" s="4" t="s">
        <v>12</v>
      </c>
      <c r="G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3" s="900" t="str">
        <f>IF(TBLStructure[[#This Row],[Section]]="Primary",TBLStructure[[#This Row],[Note Title]],TBLStructure[[#This Row],[Number]]&amp;"."&amp;TBLStructure[[#This Row],[Sub Number]]&amp;TBLStructure[[#This Row],[Note Reference]])</f>
        <v>Statement of Financial Position</v>
      </c>
      <c r="I3" s="4" t="str">
        <f>IF(TBLStructure[[#This Row],[Section]]="Primary",TBLStructure[[#This Row],[Note Title]],TBLStructure[[#This Row],[Full Note Ref]]&amp; ": " &amp; TBLStructure[[#This Row],[Note Title]])</f>
        <v>Statement of Financial Position</v>
      </c>
      <c r="J3" s="901" t="b">
        <v>1</v>
      </c>
      <c r="K3" s="10" t="s">
        <v>57</v>
      </c>
      <c r="L3" s="4" t="s">
        <v>55</v>
      </c>
      <c r="M3"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DeptBS</v>
      </c>
      <c r="N3" s="4" t="s">
        <v>57</v>
      </c>
      <c r="O3" s="4" t="b">
        <f>TBLStructure[[#This Row],[Current Sheet Name]]=TBLStructure[[#This Row],[Sheet Name]]</f>
        <v>1</v>
      </c>
      <c r="P3" s="4" t="s">
        <v>56</v>
      </c>
      <c r="Q3" s="4">
        <v>2</v>
      </c>
    </row>
    <row r="4" spans="1:17" x14ac:dyDescent="0.2">
      <c r="A4" s="4">
        <v>3</v>
      </c>
      <c r="B4" s="4" t="s">
        <v>53</v>
      </c>
      <c r="C4"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4" s="4" t="s">
        <v>16</v>
      </c>
      <c r="E4"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4" s="4" t="s">
        <v>16</v>
      </c>
      <c r="G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4" s="900" t="str">
        <f>IF(TBLStructure[[#This Row],[Section]]="Primary",TBLStructure[[#This Row],[Note Title]],TBLStructure[[#This Row],[Number]]&amp;"."&amp;TBLStructure[[#This Row],[Sub Number]]&amp;TBLStructure[[#This Row],[Note Reference]])</f>
        <v>Statement of Changes in Equity</v>
      </c>
      <c r="I4" s="4" t="str">
        <f>IF(TBLStructure[[#This Row],[Section]]="Primary",TBLStructure[[#This Row],[Note Title]],TBLStructure[[#This Row],[Full Note Ref]]&amp; ": " &amp; TBLStructure[[#This Row],[Note Title]])</f>
        <v>Statement of Changes in Equity</v>
      </c>
      <c r="J4" s="901" t="b">
        <v>1</v>
      </c>
      <c r="K4" s="10" t="s">
        <v>58</v>
      </c>
      <c r="L4" s="4" t="s">
        <v>55</v>
      </c>
      <c r="M4"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DeptCE</v>
      </c>
      <c r="N4" s="4" t="s">
        <v>58</v>
      </c>
      <c r="O4" s="4" t="b">
        <f>TBLStructure[[#This Row],[Current Sheet Name]]=TBLStructure[[#This Row],[Sheet Name]]</f>
        <v>1</v>
      </c>
      <c r="P4" s="4" t="s">
        <v>56</v>
      </c>
      <c r="Q4" s="4">
        <v>2</v>
      </c>
    </row>
    <row r="5" spans="1:17" x14ac:dyDescent="0.2">
      <c r="A5" s="4">
        <v>4</v>
      </c>
      <c r="B5" s="4" t="s">
        <v>53</v>
      </c>
      <c r="C5"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5" s="4" t="s">
        <v>13</v>
      </c>
      <c r="E5"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5" s="4" t="s">
        <v>13</v>
      </c>
      <c r="G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5" s="900" t="str">
        <f>IF(TBLStructure[[#This Row],[Section]]="Primary",TBLStructure[[#This Row],[Note Title]],TBLStructure[[#This Row],[Number]]&amp;"."&amp;TBLStructure[[#This Row],[Sub Number]]&amp;TBLStructure[[#This Row],[Note Reference]])</f>
        <v>Cash Flow Statement</v>
      </c>
      <c r="I5" s="4" t="str">
        <f>IF(TBLStructure[[#This Row],[Section]]="Primary",TBLStructure[[#This Row],[Note Title]],TBLStructure[[#This Row],[Full Note Ref]]&amp; ": " &amp; TBLStructure[[#This Row],[Note Title]])</f>
        <v>Cash Flow Statement</v>
      </c>
      <c r="J5" s="901" t="b">
        <v>1</v>
      </c>
      <c r="K5" s="10" t="s">
        <v>59</v>
      </c>
      <c r="L5" s="4" t="s">
        <v>55</v>
      </c>
      <c r="M5"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DeptCF</v>
      </c>
      <c r="N5" s="4" t="s">
        <v>59</v>
      </c>
      <c r="O5" s="4" t="b">
        <f>TBLStructure[[#This Row],[Current Sheet Name]]=TBLStructure[[#This Row],[Sheet Name]]</f>
        <v>1</v>
      </c>
      <c r="P5" s="4" t="s">
        <v>56</v>
      </c>
      <c r="Q5" s="4">
        <v>2</v>
      </c>
    </row>
    <row r="6" spans="1:17" x14ac:dyDescent="0.2">
      <c r="A6" s="4">
        <v>5</v>
      </c>
      <c r="B6" s="4" t="s">
        <v>53</v>
      </c>
      <c r="C6"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6" s="4" t="s">
        <v>60</v>
      </c>
      <c r="E6"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6" s="4" t="s">
        <v>60</v>
      </c>
      <c r="G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6" s="900" t="str">
        <f>IF(TBLStructure[[#This Row],[Section]]="Primary",TBLStructure[[#This Row],[Note Title]],TBLStructure[[#This Row],[Number]]&amp;"."&amp;TBLStructure[[#This Row],[Sub Number]]&amp;TBLStructure[[#This Row],[Note Reference]])</f>
        <v>Administered Schedule of Comprehensive Income</v>
      </c>
      <c r="I6" s="4" t="str">
        <f>IF(TBLStructure[[#This Row],[Section]]="Primary",TBLStructure[[#This Row],[Note Title]],TBLStructure[[#This Row],[Full Note Ref]]&amp; ": " &amp; TBLStructure[[#This Row],[Note Title]])</f>
        <v>Administered Schedule of Comprehensive Income</v>
      </c>
      <c r="J6" s="901" t="b">
        <v>1</v>
      </c>
      <c r="K6" s="10" t="s">
        <v>61</v>
      </c>
      <c r="L6" s="4" t="s">
        <v>62</v>
      </c>
      <c r="M6"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AdminIS</v>
      </c>
      <c r="N6" s="4" t="s">
        <v>61</v>
      </c>
      <c r="O6" s="4" t="b">
        <f>TBLStructure[[#This Row],[Current Sheet Name]]=TBLStructure[[#This Row],[Sheet Name]]</f>
        <v>1</v>
      </c>
      <c r="P6" s="4" t="s">
        <v>56</v>
      </c>
      <c r="Q6" s="4">
        <v>2</v>
      </c>
    </row>
    <row r="7" spans="1:17" x14ac:dyDescent="0.2">
      <c r="A7" s="4">
        <v>6</v>
      </c>
      <c r="B7" s="4" t="s">
        <v>53</v>
      </c>
      <c r="C7"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7" s="4" t="s">
        <v>63</v>
      </c>
      <c r="E7"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7" s="4" t="s">
        <v>63</v>
      </c>
      <c r="G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7" s="900" t="str">
        <f>IF(TBLStructure[[#This Row],[Section]]="Primary",TBLStructure[[#This Row],[Note Title]],TBLStructure[[#This Row],[Number]]&amp;"."&amp;TBLStructure[[#This Row],[Sub Number]]&amp;TBLStructure[[#This Row],[Note Reference]])</f>
        <v>Administered Schedule of Assets and Liabilities</v>
      </c>
      <c r="I7" s="4" t="str">
        <f>IF(TBLStructure[[#This Row],[Section]]="Primary",TBLStructure[[#This Row],[Note Title]],TBLStructure[[#This Row],[Full Note Ref]]&amp; ": " &amp; TBLStructure[[#This Row],[Note Title]])</f>
        <v>Administered Schedule of Assets and Liabilities</v>
      </c>
      <c r="J7" s="901" t="b">
        <v>1</v>
      </c>
      <c r="K7" s="10" t="s">
        <v>64</v>
      </c>
      <c r="L7" s="4" t="s">
        <v>62</v>
      </c>
      <c r="M7"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AdminBS</v>
      </c>
      <c r="N7" s="4" t="s">
        <v>64</v>
      </c>
      <c r="O7" s="4" t="b">
        <f>TBLStructure[[#This Row],[Current Sheet Name]]=TBLStructure[[#This Row],[Sheet Name]]</f>
        <v>1</v>
      </c>
      <c r="P7" s="4" t="s">
        <v>56</v>
      </c>
      <c r="Q7" s="4">
        <v>2</v>
      </c>
    </row>
    <row r="8" spans="1:17" x14ac:dyDescent="0.2">
      <c r="A8" s="4">
        <v>7</v>
      </c>
      <c r="B8" s="4" t="s">
        <v>53</v>
      </c>
      <c r="C8"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8" s="4" t="s">
        <v>65</v>
      </c>
      <c r="E8"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8" s="4" t="s">
        <v>65</v>
      </c>
      <c r="G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8" s="900" t="str">
        <f>IF(TBLStructure[[#This Row],[Section]]="Primary",TBLStructure[[#This Row],[Note Title]],TBLStructure[[#This Row],[Number]]&amp;"."&amp;TBLStructure[[#This Row],[Sub Number]]&amp;TBLStructure[[#This Row],[Note Reference]])</f>
        <v>Administered Reconciliation Schedule</v>
      </c>
      <c r="I8" s="4" t="str">
        <f>IF(TBLStructure[[#This Row],[Section]]="Primary",TBLStructure[[#This Row],[Note Title]],TBLStructure[[#This Row],[Full Note Ref]]&amp; ": " &amp; TBLStructure[[#This Row],[Note Title]])</f>
        <v>Administered Reconciliation Schedule</v>
      </c>
      <c r="J8" s="901" t="b">
        <v>1</v>
      </c>
      <c r="K8" s="10" t="s">
        <v>66</v>
      </c>
      <c r="L8" s="4" t="s">
        <v>62</v>
      </c>
      <c r="M8"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AdminCE</v>
      </c>
      <c r="N8" s="4" t="s">
        <v>66</v>
      </c>
      <c r="O8" s="4" t="b">
        <f>TBLStructure[[#This Row],[Current Sheet Name]]=TBLStructure[[#This Row],[Sheet Name]]</f>
        <v>1</v>
      </c>
      <c r="P8" s="4" t="s">
        <v>56</v>
      </c>
      <c r="Q8" s="4">
        <v>2</v>
      </c>
    </row>
    <row r="9" spans="1:17" x14ac:dyDescent="0.2">
      <c r="A9" s="4">
        <v>8</v>
      </c>
      <c r="B9" s="4" t="s">
        <v>53</v>
      </c>
      <c r="C9" s="900"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9" s="4" t="s">
        <v>67</v>
      </c>
      <c r="E9" s="900"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9" s="4" t="s">
        <v>67</v>
      </c>
      <c r="G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9" s="900" t="str">
        <f>IF(TBLStructure[[#This Row],[Section]]="Primary",TBLStructure[[#This Row],[Note Title]],TBLStructure[[#This Row],[Number]]&amp;"."&amp;TBLStructure[[#This Row],[Sub Number]]&amp;TBLStructure[[#This Row],[Note Reference]])</f>
        <v>Administered Cash Flow Statement</v>
      </c>
      <c r="I9" s="4" t="str">
        <f>IF(TBLStructure[[#This Row],[Section]]="Primary",TBLStructure[[#This Row],[Note Title]],TBLStructure[[#This Row],[Full Note Ref]]&amp; ": " &amp; TBLStructure[[#This Row],[Note Title]])</f>
        <v>Administered Cash Flow Statement</v>
      </c>
      <c r="J9" s="901" t="b">
        <v>1</v>
      </c>
      <c r="K9" s="10" t="s">
        <v>68</v>
      </c>
      <c r="L9" s="4" t="s">
        <v>62</v>
      </c>
      <c r="M9"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AdminCF</v>
      </c>
      <c r="N9" s="4" t="s">
        <v>68</v>
      </c>
      <c r="O9" s="4" t="b">
        <f>TBLStructure[[#This Row],[Current Sheet Name]]=TBLStructure[[#This Row],[Sheet Name]]</f>
        <v>1</v>
      </c>
      <c r="P9" s="4" t="s">
        <v>56</v>
      </c>
      <c r="Q9" s="4">
        <v>2</v>
      </c>
    </row>
    <row r="10" spans="1:17" x14ac:dyDescent="0.2">
      <c r="A10" s="4">
        <v>9</v>
      </c>
      <c r="B10" s="4" t="s">
        <v>69</v>
      </c>
      <c r="C1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0" s="4" t="s">
        <v>70</v>
      </c>
      <c r="E1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0" s="4" t="s">
        <v>71</v>
      </c>
      <c r="G1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 s="900" t="str">
        <f ca="1">IF(TBLStructure[[#This Row],[Section]]="Primary",TBLStructure[[#This Row],[Note Title]],TBLStructure[[#This Row],[Number]]&amp;"."&amp;TBLStructure[[#This Row],[Sub Number]]&amp;TBLStructure[[#This Row],[Note Reference]])</f>
        <v>1.1A</v>
      </c>
      <c r="I10" s="4" t="str">
        <f ca="1">IF(TBLStructure[[#This Row],[Section]]="Primary",TBLStructure[[#This Row],[Note Title]],TBLStructure[[#This Row],[Full Note Ref]]&amp; ": " &amp; TBLStructure[[#This Row],[Note Title]])</f>
        <v>1.1A: Employee benefits</v>
      </c>
      <c r="J10" s="901" t="b">
        <v>1</v>
      </c>
      <c r="K10" s="4" t="s">
        <v>72</v>
      </c>
      <c r="L10" s="4" t="s">
        <v>55</v>
      </c>
      <c r="M1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0" s="4" t="s">
        <v>73</v>
      </c>
      <c r="O10" s="4" t="b">
        <f ca="1">TBLStructure[[#This Row],[Current Sheet Name]]=TBLStructure[[#This Row],[Sheet Name]]</f>
        <v>1</v>
      </c>
      <c r="P10" s="4" t="s">
        <v>56</v>
      </c>
      <c r="Q10" s="4">
        <v>2</v>
      </c>
    </row>
    <row r="11" spans="1:17" x14ac:dyDescent="0.2">
      <c r="A11" s="4">
        <v>10</v>
      </c>
      <c r="B11" s="4" t="s">
        <v>69</v>
      </c>
      <c r="C1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1" s="4" t="s">
        <v>70</v>
      </c>
      <c r="E1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 s="4" t="s">
        <v>74</v>
      </c>
      <c r="G1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 s="900" t="str">
        <f ca="1">IF(TBLStructure[[#This Row],[Section]]="Primary",TBLStructure[[#This Row],[Note Title]],TBLStructure[[#This Row],[Number]]&amp;"."&amp;TBLStructure[[#This Row],[Sub Number]]&amp;TBLStructure[[#This Row],[Note Reference]])</f>
        <v>1.1B</v>
      </c>
      <c r="I11" s="4" t="str">
        <f ca="1">IF(TBLStructure[[#This Row],[Section]]="Primary",TBLStructure[[#This Row],[Note Title]],TBLStructure[[#This Row],[Full Note Ref]]&amp; ": " &amp; TBLStructure[[#This Row],[Note Title]])</f>
        <v>1.1B: Suppliers</v>
      </c>
      <c r="J11" s="901" t="b">
        <v>1</v>
      </c>
      <c r="K11" s="4" t="s">
        <v>72</v>
      </c>
      <c r="L11" s="4" t="s">
        <v>55</v>
      </c>
      <c r="M1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1" s="4" t="s">
        <v>73</v>
      </c>
      <c r="O11" s="4" t="b">
        <f ca="1">TBLStructure[[#This Row],[Current Sheet Name]]=TBLStructure[[#This Row],[Sheet Name]]</f>
        <v>1</v>
      </c>
      <c r="P11" s="4" t="s">
        <v>56</v>
      </c>
      <c r="Q11" s="4">
        <v>2</v>
      </c>
    </row>
    <row r="12" spans="1:17" x14ac:dyDescent="0.2">
      <c r="A12" s="4">
        <v>11</v>
      </c>
      <c r="B12" s="4" t="s">
        <v>69</v>
      </c>
      <c r="C1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2" s="4" t="s">
        <v>70</v>
      </c>
      <c r="E1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 s="4" t="s">
        <v>75</v>
      </c>
      <c r="G1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2" s="900" t="str">
        <f ca="1">IF(TBLStructure[[#This Row],[Section]]="Primary",TBLStructure[[#This Row],[Note Title]],TBLStructure[[#This Row],[Number]]&amp;"."&amp;TBLStructure[[#This Row],[Sub Number]]&amp;TBLStructure[[#This Row],[Note Reference]])</f>
        <v>1.1C</v>
      </c>
      <c r="I12" s="4" t="str">
        <f ca="1">IF(TBLStructure[[#This Row],[Section]]="Primary",TBLStructure[[#This Row],[Note Title]],TBLStructure[[#This Row],[Full Note Ref]]&amp; ": " &amp; TBLStructure[[#This Row],[Note Title]])</f>
        <v>1.1C: Grants</v>
      </c>
      <c r="J12" s="901" t="b">
        <v>1</v>
      </c>
      <c r="K12" s="4" t="s">
        <v>72</v>
      </c>
      <c r="L12" s="4" t="s">
        <v>55</v>
      </c>
      <c r="M1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2" s="4" t="s">
        <v>73</v>
      </c>
      <c r="O12" s="4" t="b">
        <f ca="1">TBLStructure[[#This Row],[Current Sheet Name]]=TBLStructure[[#This Row],[Sheet Name]]</f>
        <v>1</v>
      </c>
      <c r="P12" s="4" t="s">
        <v>56</v>
      </c>
      <c r="Q12" s="4">
        <v>2</v>
      </c>
    </row>
    <row r="13" spans="1:17" x14ac:dyDescent="0.2">
      <c r="A13" s="4">
        <v>12</v>
      </c>
      <c r="B13" s="4" t="s">
        <v>69</v>
      </c>
      <c r="C1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3" s="4" t="s">
        <v>70</v>
      </c>
      <c r="E1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3" s="4" t="s">
        <v>76</v>
      </c>
      <c r="G1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3" s="900" t="str">
        <f ca="1">IF(TBLStructure[[#This Row],[Section]]="Primary",TBLStructure[[#This Row],[Note Title]],TBLStructure[[#This Row],[Number]]&amp;"."&amp;TBLStructure[[#This Row],[Sub Number]]&amp;TBLStructure[[#This Row],[Note Reference]])</f>
        <v>1.1D</v>
      </c>
      <c r="I13" s="4" t="str">
        <f ca="1">IF(TBLStructure[[#This Row],[Section]]="Primary",TBLStructure[[#This Row],[Note Title]],TBLStructure[[#This Row],[Full Note Ref]]&amp; ": " &amp; TBLStructure[[#This Row],[Note Title]])</f>
        <v>1.1D: Finance costs</v>
      </c>
      <c r="J13" s="901" t="b">
        <v>1</v>
      </c>
      <c r="K13" s="4" t="s">
        <v>72</v>
      </c>
      <c r="L13" s="4" t="s">
        <v>55</v>
      </c>
      <c r="M1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3" s="4" t="s">
        <v>73</v>
      </c>
      <c r="O13" s="4" t="b">
        <f ca="1">TBLStructure[[#This Row],[Current Sheet Name]]=TBLStructure[[#This Row],[Sheet Name]]</f>
        <v>1</v>
      </c>
      <c r="P13" s="4" t="s">
        <v>56</v>
      </c>
      <c r="Q13" s="4">
        <v>2</v>
      </c>
    </row>
    <row r="14" spans="1:17" x14ac:dyDescent="0.2">
      <c r="A14" s="4">
        <v>146</v>
      </c>
      <c r="B14" s="4" t="s">
        <v>69</v>
      </c>
      <c r="C1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4" s="4" t="s">
        <v>70</v>
      </c>
      <c r="E1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4" s="4" t="s">
        <v>77</v>
      </c>
      <c r="G1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4" s="900" t="str">
        <f ca="1">IF(TBLStructure[[#This Row],[Section]]="Primary",TBLStructure[[#This Row],[Note Title]],TBLStructure[[#This Row],[Number]]&amp;"."&amp;TBLStructure[[#This Row],[Sub Number]]&amp;TBLStructure[[#This Row],[Note Reference]])</f>
        <v>1.1E</v>
      </c>
      <c r="I14" s="4" t="str">
        <f ca="1">IF(TBLStructure[[#This Row],[Section]]="Primary",TBLStructure[[#This Row],[Note Title]],TBLStructure[[#This Row],[Full Note Ref]]&amp; ": " &amp; TBLStructure[[#This Row],[Note Title]])</f>
        <v>1.1E: Impairment loss on financial instruments</v>
      </c>
      <c r="J14" s="901" t="b">
        <v>1</v>
      </c>
      <c r="K14" s="4" t="s">
        <v>72</v>
      </c>
      <c r="L14" s="4" t="s">
        <v>55</v>
      </c>
      <c r="M1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4" s="4" t="s">
        <v>73</v>
      </c>
      <c r="O14" s="4" t="b">
        <f ca="1">TBLStructure[[#This Row],[Current Sheet Name]]=TBLStructure[[#This Row],[Sheet Name]]</f>
        <v>1</v>
      </c>
      <c r="P14" s="4" t="s">
        <v>56</v>
      </c>
      <c r="Q14" s="4">
        <v>2</v>
      </c>
    </row>
    <row r="15" spans="1:17" x14ac:dyDescent="0.2">
      <c r="A15" s="4">
        <v>13</v>
      </c>
      <c r="B15" s="4" t="s">
        <v>69</v>
      </c>
      <c r="C1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5" s="4" t="s">
        <v>70</v>
      </c>
      <c r="E1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 s="4" t="s">
        <v>78</v>
      </c>
      <c r="G1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5" s="900" t="str">
        <f ca="1">IF(TBLStructure[[#This Row],[Section]]="Primary",TBLStructure[[#This Row],[Note Title]],TBLStructure[[#This Row],[Number]]&amp;"."&amp;TBLStructure[[#This Row],[Sub Number]]&amp;TBLStructure[[#This Row],[Note Reference]])</f>
        <v>1.1F</v>
      </c>
      <c r="I15" s="4" t="str">
        <f ca="1">IF(TBLStructure[[#This Row],[Section]]="Primary",TBLStructure[[#This Row],[Note Title]],TBLStructure[[#This Row],[Full Note Ref]]&amp; ": " &amp; TBLStructure[[#This Row],[Note Title]])</f>
        <v>1.1F: Write-down and impairment of other assets</v>
      </c>
      <c r="J15" s="901" t="b">
        <v>1</v>
      </c>
      <c r="K15" s="4" t="s">
        <v>72</v>
      </c>
      <c r="L15" s="4" t="s">
        <v>55</v>
      </c>
      <c r="M1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5" s="4" t="s">
        <v>73</v>
      </c>
      <c r="O15" s="4" t="b">
        <f ca="1">TBLStructure[[#This Row],[Current Sheet Name]]=TBLStructure[[#This Row],[Sheet Name]]</f>
        <v>1</v>
      </c>
      <c r="P15" s="4" t="s">
        <v>56</v>
      </c>
      <c r="Q15" s="4">
        <v>2</v>
      </c>
    </row>
    <row r="16" spans="1:17" x14ac:dyDescent="0.2">
      <c r="A16" s="4">
        <v>14</v>
      </c>
      <c r="B16" s="4" t="s">
        <v>69</v>
      </c>
      <c r="C1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6" s="4" t="s">
        <v>70</v>
      </c>
      <c r="E1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6" s="4" t="s">
        <v>79</v>
      </c>
      <c r="G1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6" s="900" t="str">
        <f ca="1">IF(TBLStructure[[#This Row],[Section]]="Primary",TBLStructure[[#This Row],[Note Title]],TBLStructure[[#This Row],[Number]]&amp;"."&amp;TBLStructure[[#This Row],[Sub Number]]&amp;TBLStructure[[#This Row],[Note Reference]])</f>
        <v>1.1G</v>
      </c>
      <c r="I16" s="4" t="str">
        <f ca="1">IF(TBLStructure[[#This Row],[Section]]="Primary",TBLStructure[[#This Row],[Note Title]],TBLStructure[[#This Row],[Full Note Ref]]&amp; ": " &amp; TBLStructure[[#This Row],[Note Title]])</f>
        <v>1.1G: Foreign exchange losses</v>
      </c>
      <c r="J16" s="901" t="b">
        <v>1</v>
      </c>
      <c r="K16" s="4" t="s">
        <v>72</v>
      </c>
      <c r="L16" s="4" t="s">
        <v>55</v>
      </c>
      <c r="M1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6" s="4" t="s">
        <v>73</v>
      </c>
      <c r="O16" s="4" t="b">
        <f ca="1">TBLStructure[[#This Row],[Current Sheet Name]]=TBLStructure[[#This Row],[Sheet Name]]</f>
        <v>1</v>
      </c>
      <c r="P16" s="4" t="s">
        <v>56</v>
      </c>
      <c r="Q16" s="4">
        <v>2</v>
      </c>
    </row>
    <row r="17" spans="1:17" x14ac:dyDescent="0.2">
      <c r="A17" s="4">
        <v>15</v>
      </c>
      <c r="B17" s="4" t="s">
        <v>69</v>
      </c>
      <c r="C1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7" s="4" t="s">
        <v>70</v>
      </c>
      <c r="E1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7" s="4" t="s">
        <v>80</v>
      </c>
      <c r="G1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7" s="900" t="str">
        <f ca="1">IF(TBLStructure[[#This Row],[Section]]="Primary",TBLStructure[[#This Row],[Note Title]],TBLStructure[[#This Row],[Number]]&amp;"."&amp;TBLStructure[[#This Row],[Sub Number]]&amp;TBLStructure[[#This Row],[Note Reference]])</f>
        <v>1.1H</v>
      </c>
      <c r="I17" s="4" t="str">
        <f ca="1">IF(TBLStructure[[#This Row],[Section]]="Primary",TBLStructure[[#This Row],[Note Title]],TBLStructure[[#This Row],[Full Note Ref]]&amp; ": " &amp; TBLStructure[[#This Row],[Note Title]])</f>
        <v>1.1H: Other expenses</v>
      </c>
      <c r="J17" s="901" t="b">
        <v>1</v>
      </c>
      <c r="K17" s="4" t="s">
        <v>72</v>
      </c>
      <c r="L17" s="4" t="s">
        <v>55</v>
      </c>
      <c r="M1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7" s="4" t="s">
        <v>73</v>
      </c>
      <c r="O17" s="4" t="b">
        <f ca="1">TBLStructure[[#This Row],[Current Sheet Name]]=TBLStructure[[#This Row],[Sheet Name]]</f>
        <v>1</v>
      </c>
      <c r="P17" s="4" t="s">
        <v>56</v>
      </c>
      <c r="Q17" s="4">
        <v>2</v>
      </c>
    </row>
    <row r="18" spans="1:17" x14ac:dyDescent="0.2">
      <c r="A18" s="4">
        <v>16</v>
      </c>
      <c r="B18" s="4" t="s">
        <v>69</v>
      </c>
      <c r="C1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8" s="4" t="s">
        <v>70</v>
      </c>
      <c r="E1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8" s="4" t="s">
        <v>81</v>
      </c>
      <c r="G1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8" s="900" t="str">
        <f ca="1">IF(TBLStructure[[#This Row],[Section]]="Primary",TBLStructure[[#This Row],[Note Title]],TBLStructure[[#This Row],[Number]]&amp;"."&amp;TBLStructure[[#This Row],[Sub Number]]&amp;TBLStructure[[#This Row],[Note Reference]])</f>
        <v>1.1I</v>
      </c>
      <c r="I18" s="4" t="str">
        <f ca="1">IF(TBLStructure[[#This Row],[Section]]="Primary",TBLStructure[[#This Row],[Note Title]],TBLStructure[[#This Row],[Full Note Ref]]&amp; ": " &amp; TBLStructure[[#This Row],[Note Title]])</f>
        <v>1.1I: Income tax expense (competitive neutrality)</v>
      </c>
      <c r="J18" s="901" t="b">
        <v>1</v>
      </c>
      <c r="K18" s="4" t="s">
        <v>72</v>
      </c>
      <c r="L18" s="4" t="s">
        <v>55</v>
      </c>
      <c r="M1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8" s="4" t="s">
        <v>73</v>
      </c>
      <c r="O18" s="4" t="b">
        <f ca="1">TBLStructure[[#This Row],[Current Sheet Name]]=TBLStructure[[#This Row],[Sheet Name]]</f>
        <v>1</v>
      </c>
      <c r="P18" s="4" t="s">
        <v>56</v>
      </c>
      <c r="Q18" s="4">
        <v>2</v>
      </c>
    </row>
    <row r="19" spans="1:17" x14ac:dyDescent="0.2">
      <c r="A19" s="4">
        <v>17</v>
      </c>
      <c r="B19" s="4" t="s">
        <v>69</v>
      </c>
      <c r="C1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9" s="4" t="s">
        <v>82</v>
      </c>
      <c r="E1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9" s="4" t="s">
        <v>83</v>
      </c>
      <c r="G1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9" s="900" t="str">
        <f ca="1">IF(TBLStructure[[#This Row],[Section]]="Primary",TBLStructure[[#This Row],[Note Title]],TBLStructure[[#This Row],[Number]]&amp;"."&amp;TBLStructure[[#This Row],[Sub Number]]&amp;TBLStructure[[#This Row],[Note Reference]])</f>
        <v>1.2A</v>
      </c>
      <c r="I19" s="4" t="str">
        <f ca="1">IF(TBLStructure[[#This Row],[Section]]="Primary",TBLStructure[[#This Row],[Note Title]],TBLStructure[[#This Row],[Full Note Ref]]&amp; ": " &amp; TBLStructure[[#This Row],[Note Title]])</f>
        <v>1.2A: Revenue from contracts with customers</v>
      </c>
      <c r="J19" s="901" t="b">
        <v>1</v>
      </c>
      <c r="K19" s="4" t="s">
        <v>72</v>
      </c>
      <c r="L19" s="4" t="s">
        <v>55</v>
      </c>
      <c r="M1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19" s="4" t="s">
        <v>84</v>
      </c>
      <c r="O19" s="4" t="b">
        <f ca="1">TBLStructure[[#This Row],[Current Sheet Name]]=TBLStructure[[#This Row],[Sheet Name]]</f>
        <v>1</v>
      </c>
      <c r="P19" s="4" t="s">
        <v>56</v>
      </c>
      <c r="Q19" s="4">
        <v>2</v>
      </c>
    </row>
    <row r="20" spans="1:17" x14ac:dyDescent="0.2">
      <c r="A20" s="4">
        <v>18</v>
      </c>
      <c r="B20" s="4" t="s">
        <v>69</v>
      </c>
      <c r="C2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0" s="4" t="s">
        <v>82</v>
      </c>
      <c r="E2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0" s="4" t="s">
        <v>85</v>
      </c>
      <c r="G2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20" s="900" t="str">
        <f ca="1">IF(TBLStructure[[#This Row],[Section]]="Primary",TBLStructure[[#This Row],[Note Title]],TBLStructure[[#This Row],[Number]]&amp;"."&amp;TBLStructure[[#This Row],[Sub Number]]&amp;TBLStructure[[#This Row],[Note Reference]])</f>
        <v>1.2B</v>
      </c>
      <c r="I20" s="4" t="str">
        <f ca="1">IF(TBLStructure[[#This Row],[Section]]="Primary",TBLStructure[[#This Row],[Note Title]],TBLStructure[[#This Row],[Full Note Ref]]&amp; ": " &amp; TBLStructure[[#This Row],[Note Title]])</f>
        <v>1.2B: Fees and fines</v>
      </c>
      <c r="J20" s="901" t="b">
        <v>1</v>
      </c>
      <c r="K20" s="4" t="s">
        <v>72</v>
      </c>
      <c r="L20" s="4" t="s">
        <v>55</v>
      </c>
      <c r="M2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0" s="4" t="s">
        <v>84</v>
      </c>
      <c r="O20" s="4" t="b">
        <f ca="1">TBLStructure[[#This Row],[Current Sheet Name]]=TBLStructure[[#This Row],[Sheet Name]]</f>
        <v>1</v>
      </c>
      <c r="P20" s="4" t="s">
        <v>56</v>
      </c>
      <c r="Q20" s="4">
        <v>2</v>
      </c>
    </row>
    <row r="21" spans="1:17" x14ac:dyDescent="0.2">
      <c r="A21" s="4">
        <v>19</v>
      </c>
      <c r="B21" s="4" t="s">
        <v>69</v>
      </c>
      <c r="C2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1" s="4" t="s">
        <v>82</v>
      </c>
      <c r="E2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1" s="4" t="s">
        <v>86</v>
      </c>
      <c r="G2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21" s="900" t="str">
        <f ca="1">IF(TBLStructure[[#This Row],[Section]]="Primary",TBLStructure[[#This Row],[Note Title]],TBLStructure[[#This Row],[Number]]&amp;"."&amp;TBLStructure[[#This Row],[Sub Number]]&amp;TBLStructure[[#This Row],[Note Reference]])</f>
        <v>1.2C</v>
      </c>
      <c r="I21" s="4" t="str">
        <f ca="1">IF(TBLStructure[[#This Row],[Section]]="Primary",TBLStructure[[#This Row],[Note Title]],TBLStructure[[#This Row],[Full Note Ref]]&amp; ": " &amp; TBLStructure[[#This Row],[Note Title]])</f>
        <v>1.2C: Interest</v>
      </c>
      <c r="J21" s="901" t="b">
        <v>1</v>
      </c>
      <c r="K21" s="4" t="s">
        <v>72</v>
      </c>
      <c r="L21" s="4" t="s">
        <v>55</v>
      </c>
      <c r="M2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1" s="4" t="s">
        <v>84</v>
      </c>
      <c r="O21" s="4" t="b">
        <f ca="1">TBLStructure[[#This Row],[Current Sheet Name]]=TBLStructure[[#This Row],[Sheet Name]]</f>
        <v>1</v>
      </c>
      <c r="P21" s="4" t="s">
        <v>56</v>
      </c>
      <c r="Q21" s="4">
        <v>2</v>
      </c>
    </row>
    <row r="22" spans="1:17" x14ac:dyDescent="0.2">
      <c r="A22" s="4">
        <v>20</v>
      </c>
      <c r="B22" s="4" t="s">
        <v>69</v>
      </c>
      <c r="C2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2" s="4" t="s">
        <v>82</v>
      </c>
      <c r="E2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2" s="4" t="s">
        <v>87</v>
      </c>
      <c r="G2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22" s="900" t="str">
        <f ca="1">IF(TBLStructure[[#This Row],[Section]]="Primary",TBLStructure[[#This Row],[Note Title]],TBLStructure[[#This Row],[Number]]&amp;"."&amp;TBLStructure[[#This Row],[Sub Number]]&amp;TBLStructure[[#This Row],[Note Reference]])</f>
        <v>1.2D</v>
      </c>
      <c r="I22" s="4" t="str">
        <f ca="1">IF(TBLStructure[[#This Row],[Section]]="Primary",TBLStructure[[#This Row],[Note Title]],TBLStructure[[#This Row],[Full Note Ref]]&amp; ": " &amp; TBLStructure[[#This Row],[Note Title]])</f>
        <v>1.2D: Dividends</v>
      </c>
      <c r="J22" s="901" t="b">
        <v>1</v>
      </c>
      <c r="K22" s="4" t="s">
        <v>72</v>
      </c>
      <c r="L22" s="4" t="s">
        <v>55</v>
      </c>
      <c r="M2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2" s="4" t="s">
        <v>84</v>
      </c>
      <c r="O22" s="4" t="b">
        <f ca="1">TBLStructure[[#This Row],[Current Sheet Name]]=TBLStructure[[#This Row],[Sheet Name]]</f>
        <v>1</v>
      </c>
      <c r="P22" s="4" t="s">
        <v>56</v>
      </c>
      <c r="Q22" s="4">
        <v>2</v>
      </c>
    </row>
    <row r="23" spans="1:17" x14ac:dyDescent="0.2">
      <c r="A23" s="4">
        <v>21</v>
      </c>
      <c r="B23" s="4" t="s">
        <v>69</v>
      </c>
      <c r="C2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3" s="4" t="s">
        <v>82</v>
      </c>
      <c r="E2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3" s="4" t="s">
        <v>88</v>
      </c>
      <c r="G2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23" s="900" t="str">
        <f ca="1">IF(TBLStructure[[#This Row],[Section]]="Primary",TBLStructure[[#This Row],[Note Title]],TBLStructure[[#This Row],[Number]]&amp;"."&amp;TBLStructure[[#This Row],[Sub Number]]&amp;TBLStructure[[#This Row],[Note Reference]])</f>
        <v>1.2E</v>
      </c>
      <c r="I23" s="4" t="str">
        <f ca="1">IF(TBLStructure[[#This Row],[Section]]="Primary",TBLStructure[[#This Row],[Note Title]],TBLStructure[[#This Row],[Full Note Ref]]&amp; ": " &amp; TBLStructure[[#This Row],[Note Title]])</f>
        <v>1.2E: Rental income</v>
      </c>
      <c r="J23" s="901" t="b">
        <v>1</v>
      </c>
      <c r="K23" s="4" t="s">
        <v>72</v>
      </c>
      <c r="L23" s="4" t="s">
        <v>55</v>
      </c>
      <c r="M2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3" s="4" t="s">
        <v>84</v>
      </c>
      <c r="O23" s="4" t="b">
        <f ca="1">TBLStructure[[#This Row],[Current Sheet Name]]=TBLStructure[[#This Row],[Sheet Name]]</f>
        <v>1</v>
      </c>
      <c r="P23" s="4" t="s">
        <v>56</v>
      </c>
      <c r="Q23" s="4">
        <v>2</v>
      </c>
    </row>
    <row r="24" spans="1:17" x14ac:dyDescent="0.2">
      <c r="A24" s="4">
        <v>23</v>
      </c>
      <c r="B24" s="4" t="s">
        <v>69</v>
      </c>
      <c r="C2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4" s="4" t="s">
        <v>82</v>
      </c>
      <c r="E2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4" s="4" t="s">
        <v>89</v>
      </c>
      <c r="G2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24" s="900" t="str">
        <f ca="1">IF(TBLStructure[[#This Row],[Section]]="Primary",TBLStructure[[#This Row],[Note Title]],TBLStructure[[#This Row],[Number]]&amp;"."&amp;TBLStructure[[#This Row],[Sub Number]]&amp;TBLStructure[[#This Row],[Note Reference]])</f>
        <v>1.2F</v>
      </c>
      <c r="I24" s="4" t="str">
        <f ca="1">IF(TBLStructure[[#This Row],[Section]]="Primary",TBLStructure[[#This Row],[Note Title]],TBLStructure[[#This Row],[Full Note Ref]]&amp; ": " &amp; TBLStructure[[#This Row],[Note Title]])</f>
        <v>1.2F: Other revenue</v>
      </c>
      <c r="J24" s="901" t="b">
        <v>1</v>
      </c>
      <c r="K24" s="4" t="s">
        <v>72</v>
      </c>
      <c r="L24" s="4" t="s">
        <v>55</v>
      </c>
      <c r="M2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4" s="4" t="s">
        <v>84</v>
      </c>
      <c r="O24" s="4" t="b">
        <f ca="1">TBLStructure[[#This Row],[Current Sheet Name]]=TBLStructure[[#This Row],[Sheet Name]]</f>
        <v>1</v>
      </c>
      <c r="P24" s="4" t="s">
        <v>56</v>
      </c>
      <c r="Q24" s="4">
        <v>2</v>
      </c>
    </row>
    <row r="25" spans="1:17" x14ac:dyDescent="0.2">
      <c r="A25" s="4">
        <v>24</v>
      </c>
      <c r="B25" s="4" t="s">
        <v>69</v>
      </c>
      <c r="C2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5" s="4" t="s">
        <v>82</v>
      </c>
      <c r="E2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5" s="4" t="s">
        <v>90</v>
      </c>
      <c r="G2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25" s="900" t="str">
        <f ca="1">IF(TBLStructure[[#This Row],[Section]]="Primary",TBLStructure[[#This Row],[Note Title]],TBLStructure[[#This Row],[Number]]&amp;"."&amp;TBLStructure[[#This Row],[Sub Number]]&amp;TBLStructure[[#This Row],[Note Reference]])</f>
        <v>1.2G</v>
      </c>
      <c r="I25" s="4" t="str">
        <f ca="1">IF(TBLStructure[[#This Row],[Section]]="Primary",TBLStructure[[#This Row],[Note Title]],TBLStructure[[#This Row],[Full Note Ref]]&amp; ": " &amp; TBLStructure[[#This Row],[Note Title]])</f>
        <v>1.2G: Foreign exchange gains</v>
      </c>
      <c r="J25" s="901" t="b">
        <v>1</v>
      </c>
      <c r="K25" s="4" t="s">
        <v>72</v>
      </c>
      <c r="L25" s="4" t="s">
        <v>55</v>
      </c>
      <c r="M2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5" s="4" t="s">
        <v>84</v>
      </c>
      <c r="O25" s="4" t="b">
        <f ca="1">TBLStructure[[#This Row],[Current Sheet Name]]=TBLStructure[[#This Row],[Sheet Name]]</f>
        <v>1</v>
      </c>
      <c r="P25" s="4" t="s">
        <v>56</v>
      </c>
      <c r="Q25" s="4">
        <v>2</v>
      </c>
    </row>
    <row r="26" spans="1:17" x14ac:dyDescent="0.2">
      <c r="A26" s="4">
        <v>25</v>
      </c>
      <c r="B26" s="4" t="s">
        <v>69</v>
      </c>
      <c r="C2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6" s="4" t="s">
        <v>82</v>
      </c>
      <c r="E2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6" s="4" t="s">
        <v>91</v>
      </c>
      <c r="G2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26" s="900" t="str">
        <f ca="1">IF(TBLStructure[[#This Row],[Section]]="Primary",TBLStructure[[#This Row],[Note Title]],TBLStructure[[#This Row],[Number]]&amp;"."&amp;TBLStructure[[#This Row],[Sub Number]]&amp;TBLStructure[[#This Row],[Note Reference]])</f>
        <v>1.2H</v>
      </c>
      <c r="I26" s="4" t="str">
        <f ca="1">IF(TBLStructure[[#This Row],[Section]]="Primary",TBLStructure[[#This Row],[Note Title]],TBLStructure[[#This Row],[Full Note Ref]]&amp; ": " &amp; TBLStructure[[#This Row],[Note Title]])</f>
        <v>1.2H: Reversal of write-downs and impairments</v>
      </c>
      <c r="J26" s="901" t="b">
        <v>1</v>
      </c>
      <c r="K26" s="4" t="s">
        <v>72</v>
      </c>
      <c r="L26" s="4" t="s">
        <v>55</v>
      </c>
      <c r="M2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6" s="4" t="s">
        <v>84</v>
      </c>
      <c r="O26" s="4" t="b">
        <f ca="1">TBLStructure[[#This Row],[Current Sheet Name]]=TBLStructure[[#This Row],[Sheet Name]]</f>
        <v>1</v>
      </c>
      <c r="P26" s="4" t="s">
        <v>56</v>
      </c>
      <c r="Q26" s="4">
        <v>2</v>
      </c>
    </row>
    <row r="27" spans="1:17" x14ac:dyDescent="0.2">
      <c r="A27" s="4">
        <v>26</v>
      </c>
      <c r="B27" s="4" t="s">
        <v>69</v>
      </c>
      <c r="C2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7" s="4" t="s">
        <v>82</v>
      </c>
      <c r="E2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7" s="4" t="s">
        <v>92</v>
      </c>
      <c r="G2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27" s="900" t="str">
        <f ca="1">IF(TBLStructure[[#This Row],[Section]]="Primary",TBLStructure[[#This Row],[Note Title]],TBLStructure[[#This Row],[Number]]&amp;"."&amp;TBLStructure[[#This Row],[Sub Number]]&amp;TBLStructure[[#This Row],[Note Reference]])</f>
        <v>1.2I</v>
      </c>
      <c r="I27" s="4" t="str">
        <f ca="1">IF(TBLStructure[[#This Row],[Section]]="Primary",TBLStructure[[#This Row],[Note Title]],TBLStructure[[#This Row],[Full Note Ref]]&amp; ": " &amp; TBLStructure[[#This Row],[Note Title]])</f>
        <v>1.2I: Other gains</v>
      </c>
      <c r="J27" s="901" t="b">
        <v>1</v>
      </c>
      <c r="K27" s="4" t="s">
        <v>72</v>
      </c>
      <c r="L27" s="4" t="s">
        <v>55</v>
      </c>
      <c r="M2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7" s="4" t="s">
        <v>84</v>
      </c>
      <c r="O27" s="4" t="b">
        <f ca="1">TBLStructure[[#This Row],[Current Sheet Name]]=TBLStructure[[#This Row],[Sheet Name]]</f>
        <v>1</v>
      </c>
      <c r="P27" s="4" t="s">
        <v>56</v>
      </c>
      <c r="Q27" s="4">
        <v>2</v>
      </c>
    </row>
    <row r="28" spans="1:17" x14ac:dyDescent="0.2">
      <c r="A28" s="4">
        <v>27</v>
      </c>
      <c r="B28" s="4" t="s">
        <v>69</v>
      </c>
      <c r="C2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8" s="4" t="s">
        <v>82</v>
      </c>
      <c r="E2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8" s="4" t="s">
        <v>93</v>
      </c>
      <c r="G2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28" s="900" t="str">
        <f ca="1">IF(TBLStructure[[#This Row],[Section]]="Primary",TBLStructure[[#This Row],[Note Title]],TBLStructure[[#This Row],[Number]]&amp;"."&amp;TBLStructure[[#This Row],[Sub Number]]&amp;TBLStructure[[#This Row],[Note Reference]])</f>
        <v>1.2J</v>
      </c>
      <c r="I28" s="4" t="str">
        <f ca="1">IF(TBLStructure[[#This Row],[Section]]="Primary",TBLStructure[[#This Row],[Note Title]],TBLStructure[[#This Row],[Full Note Ref]]&amp; ": " &amp; TBLStructure[[#This Row],[Note Title]])</f>
        <v>1.2J: Revenue from Government</v>
      </c>
      <c r="J28" s="901" t="b">
        <v>1</v>
      </c>
      <c r="K28" s="4" t="s">
        <v>72</v>
      </c>
      <c r="L28" s="4" t="s">
        <v>55</v>
      </c>
      <c r="M2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8" s="4" t="s">
        <v>84</v>
      </c>
      <c r="O28" s="4" t="b">
        <f ca="1">TBLStructure[[#This Row],[Current Sheet Name]]=TBLStructure[[#This Row],[Sheet Name]]</f>
        <v>1</v>
      </c>
      <c r="P28" s="4" t="s">
        <v>56</v>
      </c>
      <c r="Q28" s="4">
        <v>2</v>
      </c>
    </row>
    <row r="29" spans="1:17" x14ac:dyDescent="0.2">
      <c r="A29" s="4">
        <v>164</v>
      </c>
      <c r="B29" s="4" t="s">
        <v>69</v>
      </c>
      <c r="C2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9" s="4" t="s">
        <v>82</v>
      </c>
      <c r="E2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9" s="4" t="s">
        <v>94</v>
      </c>
      <c r="G2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29" s="900" t="str">
        <f ca="1">IF(TBLStructure[[#This Row],[Section]]="Primary",TBLStructure[[#This Row],[Note Title]],TBLStructure[[#This Row],[Number]]&amp;"."&amp;TBLStructure[[#This Row],[Sub Number]]&amp;TBLStructure[[#This Row],[Note Reference]])</f>
        <v>1.2K</v>
      </c>
      <c r="I29" s="4" t="str">
        <f ca="1">IF(TBLStructure[[#This Row],[Section]]="Primary",TBLStructure[[#This Row],[Note Title]],TBLStructure[[#This Row],[Full Note Ref]]&amp; ": " &amp; TBLStructure[[#This Row],[Note Title]])</f>
        <v>1.2K: Unsatisfied obligations</v>
      </c>
      <c r="J29" s="901" t="b">
        <v>1</v>
      </c>
      <c r="K29" s="4" t="s">
        <v>72</v>
      </c>
      <c r="L29" s="4" t="s">
        <v>55</v>
      </c>
      <c r="M2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9" s="4" t="s">
        <v>84</v>
      </c>
      <c r="O29" s="4" t="b">
        <f ca="1">TBLStructure[[#This Row],[Current Sheet Name]]=TBLStructure[[#This Row],[Sheet Name]]</f>
        <v>1</v>
      </c>
      <c r="P29" s="4" t="s">
        <v>56</v>
      </c>
      <c r="Q29" s="4">
        <v>2</v>
      </c>
    </row>
    <row r="30" spans="1:17" x14ac:dyDescent="0.2">
      <c r="A30" s="4">
        <v>28</v>
      </c>
      <c r="B30" s="4" t="s">
        <v>69</v>
      </c>
      <c r="C3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30" s="4" t="s">
        <v>95</v>
      </c>
      <c r="E3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30" s="4" t="s">
        <v>96</v>
      </c>
      <c r="G3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30" s="900" t="str">
        <f ca="1">IF(TBLStructure[[#This Row],[Section]]="Primary",TBLStructure[[#This Row],[Note Title]],TBLStructure[[#This Row],[Number]]&amp;"."&amp;TBLStructure[[#This Row],[Sub Number]]&amp;TBLStructure[[#This Row],[Note Reference]])</f>
        <v>1.3A</v>
      </c>
      <c r="I30" s="4" t="str">
        <f ca="1">IF(TBLStructure[[#This Row],[Section]]="Primary",TBLStructure[[#This Row],[Note Title]],TBLStructure[[#This Row],[Full Note Ref]]&amp; ": " &amp; TBLStructure[[#This Row],[Note Title]])</f>
        <v>1.3A: Reclassification adjustments</v>
      </c>
      <c r="J30" s="901" t="b">
        <v>1</v>
      </c>
      <c r="K30" s="4" t="s">
        <v>72</v>
      </c>
      <c r="L30" s="4" t="s">
        <v>55</v>
      </c>
      <c r="M3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FPE1.3</v>
      </c>
      <c r="N30" s="4" t="s">
        <v>97</v>
      </c>
      <c r="O30" s="4" t="b">
        <f ca="1">TBLStructure[[#This Row],[Current Sheet Name]]=TBLStructure[[#This Row],[Sheet Name]]</f>
        <v>1</v>
      </c>
      <c r="P30" s="4" t="s">
        <v>56</v>
      </c>
      <c r="Q30" s="4">
        <v>1</v>
      </c>
    </row>
    <row r="31" spans="1:17" x14ac:dyDescent="0.2">
      <c r="A31" s="4">
        <v>29</v>
      </c>
      <c r="B31" s="4" t="s">
        <v>69</v>
      </c>
      <c r="C3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31" s="4" t="s">
        <v>95</v>
      </c>
      <c r="E3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31" s="4" t="s">
        <v>98</v>
      </c>
      <c r="G3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31" s="900" t="str">
        <f ca="1">IF(TBLStructure[[#This Row],[Section]]="Primary",TBLStructure[[#This Row],[Note Title]],TBLStructure[[#This Row],[Number]]&amp;"."&amp;TBLStructure[[#This Row],[Sub Number]]&amp;TBLStructure[[#This Row],[Note Reference]])</f>
        <v>1.3B</v>
      </c>
      <c r="I31" s="4" t="str">
        <f ca="1">IF(TBLStructure[[#This Row],[Section]]="Primary",TBLStructure[[#This Row],[Note Title]],TBLStructure[[#This Row],[Full Note Ref]]&amp; ": " &amp; TBLStructure[[#This Row],[Note Title]])</f>
        <v>1.3B: Income tax relating to other comprehensive income</v>
      </c>
      <c r="J31" s="901" t="b">
        <v>1</v>
      </c>
      <c r="K31" s="4" t="s">
        <v>72</v>
      </c>
      <c r="L31" s="4" t="s">
        <v>55</v>
      </c>
      <c r="M3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FPE1.3</v>
      </c>
      <c r="N31" s="4" t="s">
        <v>97</v>
      </c>
      <c r="O31" s="4" t="b">
        <f ca="1">TBLStructure[[#This Row],[Current Sheet Name]]=TBLStructure[[#This Row],[Sheet Name]]</f>
        <v>1</v>
      </c>
      <c r="P31" s="4" t="s">
        <v>56</v>
      </c>
      <c r="Q31" s="4">
        <v>1</v>
      </c>
    </row>
    <row r="32" spans="1:17" x14ac:dyDescent="0.2">
      <c r="A32" s="4">
        <v>30</v>
      </c>
      <c r="B32" s="4" t="s">
        <v>99</v>
      </c>
      <c r="C3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2" s="4" t="s">
        <v>100</v>
      </c>
      <c r="E3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2" s="4" t="s">
        <v>71</v>
      </c>
      <c r="G3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32" s="900" t="str">
        <f ca="1">IF(TBLStructure[[#This Row],[Section]]="Primary",TBLStructure[[#This Row],[Note Title]],TBLStructure[[#This Row],[Number]]&amp;"."&amp;TBLStructure[[#This Row],[Sub Number]]&amp;TBLStructure[[#This Row],[Note Reference]])</f>
        <v>2.1A</v>
      </c>
      <c r="I32" s="4" t="str">
        <f ca="1">IF(TBLStructure[[#This Row],[Section]]="Primary",TBLStructure[[#This Row],[Note Title]],TBLStructure[[#This Row],[Full Note Ref]]&amp; ": " &amp; TBLStructure[[#This Row],[Note Title]])</f>
        <v>2.1A: Employee benefits</v>
      </c>
      <c r="J32" s="901" t="b">
        <v>1</v>
      </c>
      <c r="K32" s="4" t="s">
        <v>72</v>
      </c>
      <c r="L32" s="4" t="s">
        <v>62</v>
      </c>
      <c r="M3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2" s="4" t="s">
        <v>101</v>
      </c>
      <c r="O32" s="4" t="b">
        <f ca="1">TBLStructure[[#This Row],[Current Sheet Name]]=TBLStructure[[#This Row],[Sheet Name]]</f>
        <v>1</v>
      </c>
      <c r="P32" s="4" t="s">
        <v>56</v>
      </c>
      <c r="Q32" s="4">
        <v>2</v>
      </c>
    </row>
    <row r="33" spans="1:17" x14ac:dyDescent="0.2">
      <c r="A33" s="4">
        <v>31</v>
      </c>
      <c r="B33" s="4" t="s">
        <v>99</v>
      </c>
      <c r="C3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3" s="4" t="s">
        <v>100</v>
      </c>
      <c r="E3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3" s="4" t="s">
        <v>74</v>
      </c>
      <c r="G3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33" s="900" t="str">
        <f ca="1">IF(TBLStructure[[#This Row],[Section]]="Primary",TBLStructure[[#This Row],[Note Title]],TBLStructure[[#This Row],[Number]]&amp;"."&amp;TBLStructure[[#This Row],[Sub Number]]&amp;TBLStructure[[#This Row],[Note Reference]])</f>
        <v>2.1B</v>
      </c>
      <c r="I33" s="4" t="str">
        <f ca="1">IF(TBLStructure[[#This Row],[Section]]="Primary",TBLStructure[[#This Row],[Note Title]],TBLStructure[[#This Row],[Full Note Ref]]&amp; ": " &amp; TBLStructure[[#This Row],[Note Title]])</f>
        <v>2.1B: Suppliers</v>
      </c>
      <c r="J33" s="901" t="b">
        <v>1</v>
      </c>
      <c r="K33" s="4" t="s">
        <v>72</v>
      </c>
      <c r="L33" s="4" t="s">
        <v>62</v>
      </c>
      <c r="M3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3" s="4" t="s">
        <v>101</v>
      </c>
      <c r="O33" s="4" t="b">
        <f ca="1">TBLStructure[[#This Row],[Current Sheet Name]]=TBLStructure[[#This Row],[Sheet Name]]</f>
        <v>1</v>
      </c>
      <c r="P33" s="4" t="s">
        <v>56</v>
      </c>
      <c r="Q33" s="4">
        <v>2</v>
      </c>
    </row>
    <row r="34" spans="1:17" x14ac:dyDescent="0.2">
      <c r="A34" s="4">
        <v>32</v>
      </c>
      <c r="B34" s="4" t="s">
        <v>99</v>
      </c>
      <c r="C3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4" s="4" t="s">
        <v>100</v>
      </c>
      <c r="E3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4" s="4" t="s">
        <v>102</v>
      </c>
      <c r="G3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34" s="900" t="str">
        <f ca="1">IF(TBLStructure[[#This Row],[Section]]="Primary",TBLStructure[[#This Row],[Note Title]],TBLStructure[[#This Row],[Number]]&amp;"."&amp;TBLStructure[[#This Row],[Sub Number]]&amp;TBLStructure[[#This Row],[Note Reference]])</f>
        <v>2.1C</v>
      </c>
      <c r="I34" s="4" t="str">
        <f ca="1">IF(TBLStructure[[#This Row],[Section]]="Primary",TBLStructure[[#This Row],[Note Title]],TBLStructure[[#This Row],[Full Note Ref]]&amp; ": " &amp; TBLStructure[[#This Row],[Note Title]])</f>
        <v>2.1C: Subsidies</v>
      </c>
      <c r="J34" s="901" t="b">
        <v>1</v>
      </c>
      <c r="K34" s="4" t="s">
        <v>72</v>
      </c>
      <c r="L34" s="4" t="s">
        <v>62</v>
      </c>
      <c r="M3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4" s="4" t="s">
        <v>101</v>
      </c>
      <c r="O34" s="4" t="b">
        <f ca="1">TBLStructure[[#This Row],[Current Sheet Name]]=TBLStructure[[#This Row],[Sheet Name]]</f>
        <v>1</v>
      </c>
      <c r="P34" s="4" t="s">
        <v>56</v>
      </c>
      <c r="Q34" s="4">
        <v>2</v>
      </c>
    </row>
    <row r="35" spans="1:17" x14ac:dyDescent="0.2">
      <c r="A35" s="4">
        <v>33</v>
      </c>
      <c r="B35" s="4" t="s">
        <v>99</v>
      </c>
      <c r="C3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5" s="4" t="s">
        <v>100</v>
      </c>
      <c r="E3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5" s="4" t="s">
        <v>103</v>
      </c>
      <c r="G3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35" s="900" t="str">
        <f ca="1">IF(TBLStructure[[#This Row],[Section]]="Primary",TBLStructure[[#This Row],[Note Title]],TBLStructure[[#This Row],[Number]]&amp;"."&amp;TBLStructure[[#This Row],[Sub Number]]&amp;TBLStructure[[#This Row],[Note Reference]])</f>
        <v>2.1D</v>
      </c>
      <c r="I35" s="4" t="str">
        <f ca="1">IF(TBLStructure[[#This Row],[Section]]="Primary",TBLStructure[[#This Row],[Note Title]],TBLStructure[[#This Row],[Full Note Ref]]&amp; ": " &amp; TBLStructure[[#This Row],[Note Title]])</f>
        <v>2.1D: Personal benefits</v>
      </c>
      <c r="J35" s="901" t="b">
        <v>1</v>
      </c>
      <c r="K35" s="4" t="s">
        <v>72</v>
      </c>
      <c r="L35" s="4" t="s">
        <v>62</v>
      </c>
      <c r="M3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5" s="4" t="s">
        <v>101</v>
      </c>
      <c r="O35" s="4" t="b">
        <f ca="1">TBLStructure[[#This Row],[Current Sheet Name]]=TBLStructure[[#This Row],[Sheet Name]]</f>
        <v>1</v>
      </c>
      <c r="P35" s="4" t="s">
        <v>56</v>
      </c>
      <c r="Q35" s="4">
        <v>2</v>
      </c>
    </row>
    <row r="36" spans="1:17" x14ac:dyDescent="0.2">
      <c r="A36" s="4">
        <v>34</v>
      </c>
      <c r="B36" s="4" t="s">
        <v>99</v>
      </c>
      <c r="C3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6" s="4" t="s">
        <v>100</v>
      </c>
      <c r="E3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6" s="4" t="s">
        <v>75</v>
      </c>
      <c r="G3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36" s="900" t="str">
        <f ca="1">IF(TBLStructure[[#This Row],[Section]]="Primary",TBLStructure[[#This Row],[Note Title]],TBLStructure[[#This Row],[Number]]&amp;"."&amp;TBLStructure[[#This Row],[Sub Number]]&amp;TBLStructure[[#This Row],[Note Reference]])</f>
        <v>2.1E</v>
      </c>
      <c r="I36" s="4" t="str">
        <f ca="1">IF(TBLStructure[[#This Row],[Section]]="Primary",TBLStructure[[#This Row],[Note Title]],TBLStructure[[#This Row],[Full Note Ref]]&amp; ": " &amp; TBLStructure[[#This Row],[Note Title]])</f>
        <v>2.1E: Grants</v>
      </c>
      <c r="J36" s="901" t="b">
        <v>1</v>
      </c>
      <c r="K36" s="4" t="s">
        <v>72</v>
      </c>
      <c r="L36" s="4" t="s">
        <v>62</v>
      </c>
      <c r="M3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6" s="4" t="s">
        <v>101</v>
      </c>
      <c r="O36" s="4" t="b">
        <f ca="1">TBLStructure[[#This Row],[Current Sheet Name]]=TBLStructure[[#This Row],[Sheet Name]]</f>
        <v>1</v>
      </c>
      <c r="P36" s="4" t="s">
        <v>56</v>
      </c>
      <c r="Q36" s="4">
        <v>2</v>
      </c>
    </row>
    <row r="37" spans="1:17" x14ac:dyDescent="0.2">
      <c r="A37" s="4">
        <v>35</v>
      </c>
      <c r="B37" s="4" t="s">
        <v>99</v>
      </c>
      <c r="C3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7" s="4" t="s">
        <v>100</v>
      </c>
      <c r="E3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7" s="4" t="s">
        <v>76</v>
      </c>
      <c r="G3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37" s="900" t="str">
        <f ca="1">IF(TBLStructure[[#This Row],[Section]]="Primary",TBLStructure[[#This Row],[Note Title]],TBLStructure[[#This Row],[Number]]&amp;"."&amp;TBLStructure[[#This Row],[Sub Number]]&amp;TBLStructure[[#This Row],[Note Reference]])</f>
        <v>2.1F</v>
      </c>
      <c r="I37" s="4" t="str">
        <f ca="1">IF(TBLStructure[[#This Row],[Section]]="Primary",TBLStructure[[#This Row],[Note Title]],TBLStructure[[#This Row],[Full Note Ref]]&amp; ": " &amp; TBLStructure[[#This Row],[Note Title]])</f>
        <v>2.1F: Finance costs</v>
      </c>
      <c r="J37" s="901" t="b">
        <v>1</v>
      </c>
      <c r="K37" s="4" t="s">
        <v>72</v>
      </c>
      <c r="L37" s="4" t="s">
        <v>62</v>
      </c>
      <c r="M3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7" s="4" t="s">
        <v>101</v>
      </c>
      <c r="O37" s="4" t="b">
        <f ca="1">TBLStructure[[#This Row],[Current Sheet Name]]=TBLStructure[[#This Row],[Sheet Name]]</f>
        <v>1</v>
      </c>
      <c r="P37" s="4" t="s">
        <v>56</v>
      </c>
      <c r="Q37" s="4">
        <v>2</v>
      </c>
    </row>
    <row r="38" spans="1:17" x14ac:dyDescent="0.2">
      <c r="A38" s="4">
        <v>147</v>
      </c>
      <c r="B38" s="4" t="s">
        <v>99</v>
      </c>
      <c r="C3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8" s="4" t="s">
        <v>100</v>
      </c>
      <c r="E3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8" s="4" t="s">
        <v>77</v>
      </c>
      <c r="G3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38" s="900" t="str">
        <f ca="1">IF(TBLStructure[[#This Row],[Section]]="Primary",TBLStructure[[#This Row],[Note Title]],TBLStructure[[#This Row],[Number]]&amp;"."&amp;TBLStructure[[#This Row],[Sub Number]]&amp;TBLStructure[[#This Row],[Note Reference]])</f>
        <v>2.1G</v>
      </c>
      <c r="I38" s="4" t="str">
        <f ca="1">IF(TBLStructure[[#This Row],[Section]]="Primary",TBLStructure[[#This Row],[Note Title]],TBLStructure[[#This Row],[Full Note Ref]]&amp; ": " &amp; TBLStructure[[#This Row],[Note Title]])</f>
        <v>2.1G: Impairment loss on financial instruments</v>
      </c>
      <c r="J38" s="901" t="b">
        <v>1</v>
      </c>
      <c r="K38" s="4" t="s">
        <v>72</v>
      </c>
      <c r="L38" s="4" t="s">
        <v>62</v>
      </c>
      <c r="M3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8" s="4" t="s">
        <v>101</v>
      </c>
      <c r="O38" s="4" t="b">
        <f ca="1">TBLStructure[[#This Row],[Current Sheet Name]]=TBLStructure[[#This Row],[Sheet Name]]</f>
        <v>1</v>
      </c>
      <c r="P38" s="4" t="s">
        <v>56</v>
      </c>
      <c r="Q38" s="4">
        <v>2</v>
      </c>
    </row>
    <row r="39" spans="1:17" x14ac:dyDescent="0.2">
      <c r="A39" s="4">
        <v>36</v>
      </c>
      <c r="B39" s="4" t="s">
        <v>99</v>
      </c>
      <c r="C3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9" s="4" t="s">
        <v>100</v>
      </c>
      <c r="E3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9" s="4" t="s">
        <v>104</v>
      </c>
      <c r="G3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39" s="900" t="str">
        <f ca="1">IF(TBLStructure[[#This Row],[Section]]="Primary",TBLStructure[[#This Row],[Note Title]],TBLStructure[[#This Row],[Number]]&amp;"."&amp;TBLStructure[[#This Row],[Sub Number]]&amp;TBLStructure[[#This Row],[Note Reference]])</f>
        <v>2.1H</v>
      </c>
      <c r="I39" s="4" t="str">
        <f ca="1">IF(TBLStructure[[#This Row],[Section]]="Primary",TBLStructure[[#This Row],[Note Title]],TBLStructure[[#This Row],[Full Note Ref]]&amp; ": " &amp; TBLStructure[[#This Row],[Note Title]])</f>
        <v>2.1H: Write-down and impairment of assets</v>
      </c>
      <c r="J39" s="901" t="b">
        <v>1</v>
      </c>
      <c r="K39" s="4" t="s">
        <v>72</v>
      </c>
      <c r="L39" s="4" t="s">
        <v>62</v>
      </c>
      <c r="M3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9" s="4" t="s">
        <v>101</v>
      </c>
      <c r="O39" s="4" t="b">
        <f ca="1">TBLStructure[[#This Row],[Current Sheet Name]]=TBLStructure[[#This Row],[Sheet Name]]</f>
        <v>1</v>
      </c>
      <c r="P39" s="4" t="s">
        <v>56</v>
      </c>
      <c r="Q39" s="4">
        <v>2</v>
      </c>
    </row>
    <row r="40" spans="1:17" x14ac:dyDescent="0.2">
      <c r="A40" s="4">
        <v>37</v>
      </c>
      <c r="B40" s="4" t="s">
        <v>99</v>
      </c>
      <c r="C4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0" s="4" t="s">
        <v>100</v>
      </c>
      <c r="E4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0" s="4" t="s">
        <v>79</v>
      </c>
      <c r="G4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40" s="900" t="str">
        <f ca="1">IF(TBLStructure[[#This Row],[Section]]="Primary",TBLStructure[[#This Row],[Note Title]],TBLStructure[[#This Row],[Number]]&amp;"."&amp;TBLStructure[[#This Row],[Sub Number]]&amp;TBLStructure[[#This Row],[Note Reference]])</f>
        <v>2.1I</v>
      </c>
      <c r="I40" s="4" t="str">
        <f ca="1">IF(TBLStructure[[#This Row],[Section]]="Primary",TBLStructure[[#This Row],[Note Title]],TBLStructure[[#This Row],[Full Note Ref]]&amp; ": " &amp; TBLStructure[[#This Row],[Note Title]])</f>
        <v>2.1I: Foreign exchange losses</v>
      </c>
      <c r="J40" s="901" t="b">
        <v>1</v>
      </c>
      <c r="K40" s="4" t="s">
        <v>72</v>
      </c>
      <c r="L40" s="4" t="s">
        <v>62</v>
      </c>
      <c r="M4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0" s="4" t="s">
        <v>101</v>
      </c>
      <c r="O40" s="4" t="b">
        <f ca="1">TBLStructure[[#This Row],[Current Sheet Name]]=TBLStructure[[#This Row],[Sheet Name]]</f>
        <v>1</v>
      </c>
      <c r="P40" s="4" t="s">
        <v>56</v>
      </c>
      <c r="Q40" s="4">
        <v>2</v>
      </c>
    </row>
    <row r="41" spans="1:17" x14ac:dyDescent="0.2">
      <c r="A41" s="4">
        <v>38</v>
      </c>
      <c r="B41" s="4" t="s">
        <v>99</v>
      </c>
      <c r="C4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1" s="4" t="s">
        <v>100</v>
      </c>
      <c r="E4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1" s="4" t="s">
        <v>105</v>
      </c>
      <c r="G4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41" s="900" t="str">
        <f ca="1">IF(TBLStructure[[#This Row],[Section]]="Primary",TBLStructure[[#This Row],[Note Title]],TBLStructure[[#This Row],[Number]]&amp;"."&amp;TBLStructure[[#This Row],[Sub Number]]&amp;TBLStructure[[#This Row],[Note Reference]])</f>
        <v>2.1J</v>
      </c>
      <c r="I41" s="4" t="str">
        <f ca="1">IF(TBLStructure[[#This Row],[Section]]="Primary",TBLStructure[[#This Row],[Note Title]],TBLStructure[[#This Row],[Full Note Ref]]&amp; ": " &amp; TBLStructure[[#This Row],[Note Title]])</f>
        <v>2.1J: Payments to corporate Commonwealth entities</v>
      </c>
      <c r="J41" s="901" t="b">
        <v>1</v>
      </c>
      <c r="K41" s="4" t="s">
        <v>72</v>
      </c>
      <c r="L41" s="4" t="s">
        <v>62</v>
      </c>
      <c r="M4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1" s="4" t="s">
        <v>101</v>
      </c>
      <c r="O41" s="4" t="b">
        <f ca="1">TBLStructure[[#This Row],[Current Sheet Name]]=TBLStructure[[#This Row],[Sheet Name]]</f>
        <v>1</v>
      </c>
      <c r="P41" s="4" t="s">
        <v>56</v>
      </c>
      <c r="Q41" s="4">
        <v>2</v>
      </c>
    </row>
    <row r="42" spans="1:17" x14ac:dyDescent="0.2">
      <c r="A42" s="4">
        <v>39</v>
      </c>
      <c r="B42" s="4" t="s">
        <v>99</v>
      </c>
      <c r="C4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2" s="4" t="s">
        <v>100</v>
      </c>
      <c r="E4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2" s="4" t="s">
        <v>80</v>
      </c>
      <c r="G4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42" s="900" t="str">
        <f ca="1">IF(TBLStructure[[#This Row],[Section]]="Primary",TBLStructure[[#This Row],[Note Title]],TBLStructure[[#This Row],[Number]]&amp;"."&amp;TBLStructure[[#This Row],[Sub Number]]&amp;TBLStructure[[#This Row],[Note Reference]])</f>
        <v>2.1K</v>
      </c>
      <c r="I42" s="4" t="str">
        <f ca="1">IF(TBLStructure[[#This Row],[Section]]="Primary",TBLStructure[[#This Row],[Note Title]],TBLStructure[[#This Row],[Full Note Ref]]&amp; ": " &amp; TBLStructure[[#This Row],[Note Title]])</f>
        <v>2.1K: Other expenses</v>
      </c>
      <c r="J42" s="901" t="b">
        <v>1</v>
      </c>
      <c r="K42" s="4" t="s">
        <v>72</v>
      </c>
      <c r="L42" s="4" t="s">
        <v>62</v>
      </c>
      <c r="M4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2" s="4" t="s">
        <v>101</v>
      </c>
      <c r="O42" s="4" t="b">
        <f ca="1">TBLStructure[[#This Row],[Current Sheet Name]]=TBLStructure[[#This Row],[Sheet Name]]</f>
        <v>1</v>
      </c>
      <c r="P42" s="4" t="s">
        <v>56</v>
      </c>
      <c r="Q42" s="4">
        <v>2</v>
      </c>
    </row>
    <row r="43" spans="1:17" x14ac:dyDescent="0.2">
      <c r="A43" s="4">
        <v>40</v>
      </c>
      <c r="B43" s="4" t="s">
        <v>99</v>
      </c>
      <c r="C4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3" s="4" t="s">
        <v>100</v>
      </c>
      <c r="E4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3" s="4" t="s">
        <v>81</v>
      </c>
      <c r="G4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43" s="900" t="str">
        <f ca="1">IF(TBLStructure[[#This Row],[Section]]="Primary",TBLStructure[[#This Row],[Note Title]],TBLStructure[[#This Row],[Number]]&amp;"."&amp;TBLStructure[[#This Row],[Sub Number]]&amp;TBLStructure[[#This Row],[Note Reference]])</f>
        <v>2.1L</v>
      </c>
      <c r="I43" s="4" t="str">
        <f ca="1">IF(TBLStructure[[#This Row],[Section]]="Primary",TBLStructure[[#This Row],[Note Title]],TBLStructure[[#This Row],[Full Note Ref]]&amp; ": " &amp; TBLStructure[[#This Row],[Note Title]])</f>
        <v>2.1L: Income tax expense (competitive neutrality)</v>
      </c>
      <c r="J43" s="901" t="b">
        <v>1</v>
      </c>
      <c r="K43" s="4" t="s">
        <v>72</v>
      </c>
      <c r="L43" s="4" t="s">
        <v>62</v>
      </c>
      <c r="M4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3" s="4" t="s">
        <v>101</v>
      </c>
      <c r="O43" s="4" t="b">
        <f ca="1">TBLStructure[[#This Row],[Current Sheet Name]]=TBLStructure[[#This Row],[Sheet Name]]</f>
        <v>1</v>
      </c>
      <c r="P43" s="4" t="s">
        <v>56</v>
      </c>
      <c r="Q43" s="4">
        <v>2</v>
      </c>
    </row>
    <row r="44" spans="1:17" x14ac:dyDescent="0.2">
      <c r="A44" s="4">
        <v>41</v>
      </c>
      <c r="B44" s="4" t="s">
        <v>99</v>
      </c>
      <c r="C4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4" s="4" t="s">
        <v>106</v>
      </c>
      <c r="E4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4" s="4" t="s">
        <v>107</v>
      </c>
      <c r="G4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44" s="900" t="str">
        <f ca="1">IF(TBLStructure[[#This Row],[Section]]="Primary",TBLStructure[[#This Row],[Note Title]],TBLStructure[[#This Row],[Number]]&amp;"."&amp;TBLStructure[[#This Row],[Sub Number]]&amp;TBLStructure[[#This Row],[Note Reference]])</f>
        <v>2.2A</v>
      </c>
      <c r="I44" s="4" t="str">
        <f ca="1">IF(TBLStructure[[#This Row],[Section]]="Primary",TBLStructure[[#This Row],[Note Title]],TBLStructure[[#This Row],[Full Note Ref]]&amp; ": " &amp; TBLStructure[[#This Row],[Note Title]])</f>
        <v>2.2A: Income tax</v>
      </c>
      <c r="J44" s="901" t="b">
        <v>1</v>
      </c>
      <c r="K44" s="4" t="s">
        <v>72</v>
      </c>
      <c r="L44" s="4" t="s">
        <v>62</v>
      </c>
      <c r="M4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4" s="4" t="s">
        <v>108</v>
      </c>
      <c r="O44" s="4" t="b">
        <f ca="1">TBLStructure[[#This Row],[Current Sheet Name]]=TBLStructure[[#This Row],[Sheet Name]]</f>
        <v>1</v>
      </c>
      <c r="P44" s="4" t="s">
        <v>56</v>
      </c>
      <c r="Q44" s="4">
        <v>2</v>
      </c>
    </row>
    <row r="45" spans="1:17" x14ac:dyDescent="0.2">
      <c r="A45" s="4">
        <v>42</v>
      </c>
      <c r="B45" s="4" t="s">
        <v>99</v>
      </c>
      <c r="C4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5" s="4" t="s">
        <v>106</v>
      </c>
      <c r="E4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5" s="4" t="s">
        <v>109</v>
      </c>
      <c r="G4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45" s="900" t="str">
        <f ca="1">IF(TBLStructure[[#This Row],[Section]]="Primary",TBLStructure[[#This Row],[Note Title]],TBLStructure[[#This Row],[Number]]&amp;"."&amp;TBLStructure[[#This Row],[Sub Number]]&amp;TBLStructure[[#This Row],[Note Reference]])</f>
        <v>2.2B</v>
      </c>
      <c r="I45" s="4" t="str">
        <f ca="1">IF(TBLStructure[[#This Row],[Section]]="Primary",TBLStructure[[#This Row],[Note Title]],TBLStructure[[#This Row],[Full Note Ref]]&amp; ": " &amp; TBLStructure[[#This Row],[Note Title]])</f>
        <v>2.2B: Indirect tax</v>
      </c>
      <c r="J45" s="901" t="b">
        <v>1</v>
      </c>
      <c r="K45" s="4" t="s">
        <v>72</v>
      </c>
      <c r="L45" s="4" t="s">
        <v>62</v>
      </c>
      <c r="M4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5" s="4" t="s">
        <v>108</v>
      </c>
      <c r="O45" s="4" t="b">
        <f ca="1">TBLStructure[[#This Row],[Current Sheet Name]]=TBLStructure[[#This Row],[Sheet Name]]</f>
        <v>1</v>
      </c>
      <c r="P45" s="4" t="s">
        <v>56</v>
      </c>
      <c r="Q45" s="4">
        <v>2</v>
      </c>
    </row>
    <row r="46" spans="1:17" x14ac:dyDescent="0.2">
      <c r="A46" s="4">
        <v>43</v>
      </c>
      <c r="B46" s="4" t="s">
        <v>99</v>
      </c>
      <c r="C4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6" s="4" t="s">
        <v>106</v>
      </c>
      <c r="E4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6" s="4" t="s">
        <v>110</v>
      </c>
      <c r="G4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46" s="900" t="str">
        <f ca="1">IF(TBLStructure[[#This Row],[Section]]="Primary",TBLStructure[[#This Row],[Note Title]],TBLStructure[[#This Row],[Number]]&amp;"."&amp;TBLStructure[[#This Row],[Sub Number]]&amp;TBLStructure[[#This Row],[Note Reference]])</f>
        <v>2.2C</v>
      </c>
      <c r="I46" s="4" t="str">
        <f ca="1">IF(TBLStructure[[#This Row],[Section]]="Primary",TBLStructure[[#This Row],[Note Title]],TBLStructure[[#This Row],[Full Note Ref]]&amp; ": " &amp; TBLStructure[[#This Row],[Note Title]])</f>
        <v>2.2C: Other taxes</v>
      </c>
      <c r="J46" s="901" t="b">
        <v>1</v>
      </c>
      <c r="K46" s="4" t="s">
        <v>72</v>
      </c>
      <c r="L46" s="4" t="s">
        <v>62</v>
      </c>
      <c r="M4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6" s="4" t="s">
        <v>108</v>
      </c>
      <c r="O46" s="4" t="b">
        <f ca="1">TBLStructure[[#This Row],[Current Sheet Name]]=TBLStructure[[#This Row],[Sheet Name]]</f>
        <v>1</v>
      </c>
      <c r="P46" s="4" t="s">
        <v>56</v>
      </c>
      <c r="Q46" s="4">
        <v>2</v>
      </c>
    </row>
    <row r="47" spans="1:17" x14ac:dyDescent="0.2">
      <c r="A47" s="4">
        <v>44</v>
      </c>
      <c r="B47" s="4" t="s">
        <v>99</v>
      </c>
      <c r="C4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7" s="4" t="s">
        <v>106</v>
      </c>
      <c r="E4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7" s="4" t="s">
        <v>83</v>
      </c>
      <c r="G4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47" s="900" t="str">
        <f ca="1">IF(TBLStructure[[#This Row],[Section]]="Primary",TBLStructure[[#This Row],[Note Title]],TBLStructure[[#This Row],[Number]]&amp;"."&amp;TBLStructure[[#This Row],[Sub Number]]&amp;TBLStructure[[#This Row],[Note Reference]])</f>
        <v>2.2D</v>
      </c>
      <c r="I47" s="4" t="str">
        <f ca="1">IF(TBLStructure[[#This Row],[Section]]="Primary",TBLStructure[[#This Row],[Note Title]],TBLStructure[[#This Row],[Full Note Ref]]&amp; ": " &amp; TBLStructure[[#This Row],[Note Title]])</f>
        <v>2.2D: Revenue from contracts with customers</v>
      </c>
      <c r="J47" s="901" t="b">
        <v>1</v>
      </c>
      <c r="K47" s="4" t="s">
        <v>72</v>
      </c>
      <c r="L47" s="4" t="s">
        <v>62</v>
      </c>
      <c r="M4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7" s="4" t="s">
        <v>108</v>
      </c>
      <c r="O47" s="4" t="b">
        <f ca="1">TBLStructure[[#This Row],[Current Sheet Name]]=TBLStructure[[#This Row],[Sheet Name]]</f>
        <v>1</v>
      </c>
      <c r="P47" s="4" t="s">
        <v>56</v>
      </c>
      <c r="Q47" s="4">
        <v>2</v>
      </c>
    </row>
    <row r="48" spans="1:17" x14ac:dyDescent="0.2">
      <c r="A48" s="4">
        <v>45</v>
      </c>
      <c r="B48" s="4" t="s">
        <v>99</v>
      </c>
      <c r="C4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8" s="4" t="s">
        <v>106</v>
      </c>
      <c r="E4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8" s="4" t="s">
        <v>85</v>
      </c>
      <c r="G4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48" s="900" t="str">
        <f ca="1">IF(TBLStructure[[#This Row],[Section]]="Primary",TBLStructure[[#This Row],[Note Title]],TBLStructure[[#This Row],[Number]]&amp;"."&amp;TBLStructure[[#This Row],[Sub Number]]&amp;TBLStructure[[#This Row],[Note Reference]])</f>
        <v>2.2E</v>
      </c>
      <c r="I48" s="4" t="str">
        <f ca="1">IF(TBLStructure[[#This Row],[Section]]="Primary",TBLStructure[[#This Row],[Note Title]],TBLStructure[[#This Row],[Full Note Ref]]&amp; ": " &amp; TBLStructure[[#This Row],[Note Title]])</f>
        <v>2.2E: Fees and fines</v>
      </c>
      <c r="J48" s="901" t="b">
        <v>1</v>
      </c>
      <c r="K48" s="4" t="s">
        <v>72</v>
      </c>
      <c r="L48" s="4" t="s">
        <v>62</v>
      </c>
      <c r="M4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8" s="4" t="s">
        <v>108</v>
      </c>
      <c r="O48" s="4" t="b">
        <f ca="1">TBLStructure[[#This Row],[Current Sheet Name]]=TBLStructure[[#This Row],[Sheet Name]]</f>
        <v>1</v>
      </c>
      <c r="P48" s="4" t="s">
        <v>56</v>
      </c>
      <c r="Q48" s="4">
        <v>2</v>
      </c>
    </row>
    <row r="49" spans="1:17" x14ac:dyDescent="0.2">
      <c r="A49" s="4">
        <v>46</v>
      </c>
      <c r="B49" s="4" t="s">
        <v>99</v>
      </c>
      <c r="C4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9" s="4" t="s">
        <v>106</v>
      </c>
      <c r="E4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9" s="4" t="s">
        <v>86</v>
      </c>
      <c r="G4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49" s="900" t="str">
        <f ca="1">IF(TBLStructure[[#This Row],[Section]]="Primary",TBLStructure[[#This Row],[Note Title]],TBLStructure[[#This Row],[Number]]&amp;"."&amp;TBLStructure[[#This Row],[Sub Number]]&amp;TBLStructure[[#This Row],[Note Reference]])</f>
        <v>2.2F</v>
      </c>
      <c r="I49" s="4" t="str">
        <f ca="1">IF(TBLStructure[[#This Row],[Section]]="Primary",TBLStructure[[#This Row],[Note Title]],TBLStructure[[#This Row],[Full Note Ref]]&amp; ": " &amp; TBLStructure[[#This Row],[Note Title]])</f>
        <v>2.2F: Interest</v>
      </c>
      <c r="J49" s="901" t="b">
        <v>1</v>
      </c>
      <c r="K49" s="4" t="s">
        <v>72</v>
      </c>
      <c r="L49" s="4" t="s">
        <v>62</v>
      </c>
      <c r="M4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9" s="4" t="s">
        <v>108</v>
      </c>
      <c r="O49" s="4" t="b">
        <f ca="1">TBLStructure[[#This Row],[Current Sheet Name]]=TBLStructure[[#This Row],[Sheet Name]]</f>
        <v>1</v>
      </c>
      <c r="P49" s="4" t="s">
        <v>56</v>
      </c>
      <c r="Q49" s="4">
        <v>2</v>
      </c>
    </row>
    <row r="50" spans="1:17" x14ac:dyDescent="0.2">
      <c r="A50" s="4">
        <v>47</v>
      </c>
      <c r="B50" s="4" t="s">
        <v>99</v>
      </c>
      <c r="C5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0" s="4" t="s">
        <v>106</v>
      </c>
      <c r="E5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0" s="4" t="s">
        <v>87</v>
      </c>
      <c r="G5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50" s="900" t="str">
        <f ca="1">IF(TBLStructure[[#This Row],[Section]]="Primary",TBLStructure[[#This Row],[Note Title]],TBLStructure[[#This Row],[Number]]&amp;"."&amp;TBLStructure[[#This Row],[Sub Number]]&amp;TBLStructure[[#This Row],[Note Reference]])</f>
        <v>2.2G</v>
      </c>
      <c r="I50" s="4" t="str">
        <f ca="1">IF(TBLStructure[[#This Row],[Section]]="Primary",TBLStructure[[#This Row],[Note Title]],TBLStructure[[#This Row],[Full Note Ref]]&amp; ": " &amp; TBLStructure[[#This Row],[Note Title]])</f>
        <v>2.2G: Dividends</v>
      </c>
      <c r="J50" s="901" t="b">
        <v>1</v>
      </c>
      <c r="K50" s="4" t="s">
        <v>72</v>
      </c>
      <c r="L50" s="4" t="s">
        <v>62</v>
      </c>
      <c r="M5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0" s="4" t="s">
        <v>108</v>
      </c>
      <c r="O50" s="4" t="b">
        <f ca="1">TBLStructure[[#This Row],[Current Sheet Name]]=TBLStructure[[#This Row],[Sheet Name]]</f>
        <v>1</v>
      </c>
      <c r="P50" s="4" t="s">
        <v>56</v>
      </c>
      <c r="Q50" s="4">
        <v>2</v>
      </c>
    </row>
    <row r="51" spans="1:17" x14ac:dyDescent="0.2">
      <c r="A51" s="4">
        <v>48</v>
      </c>
      <c r="B51" s="4" t="s">
        <v>99</v>
      </c>
      <c r="C5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1" s="4" t="s">
        <v>106</v>
      </c>
      <c r="E5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1" s="4" t="s">
        <v>88</v>
      </c>
      <c r="G5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51" s="900" t="str">
        <f ca="1">IF(TBLStructure[[#This Row],[Section]]="Primary",TBLStructure[[#This Row],[Note Title]],TBLStructure[[#This Row],[Number]]&amp;"."&amp;TBLStructure[[#This Row],[Sub Number]]&amp;TBLStructure[[#This Row],[Note Reference]])</f>
        <v>2.2H</v>
      </c>
      <c r="I51" s="4" t="str">
        <f ca="1">IF(TBLStructure[[#This Row],[Section]]="Primary",TBLStructure[[#This Row],[Note Title]],TBLStructure[[#This Row],[Full Note Ref]]&amp; ": " &amp; TBLStructure[[#This Row],[Note Title]])</f>
        <v>2.2H: Rental income</v>
      </c>
      <c r="J51" s="901" t="b">
        <v>1</v>
      </c>
      <c r="K51" s="4" t="s">
        <v>72</v>
      </c>
      <c r="L51" s="4" t="s">
        <v>62</v>
      </c>
      <c r="M5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1" s="4" t="s">
        <v>108</v>
      </c>
      <c r="O51" s="4" t="b">
        <f ca="1">TBLStructure[[#This Row],[Current Sheet Name]]=TBLStructure[[#This Row],[Sheet Name]]</f>
        <v>1</v>
      </c>
      <c r="P51" s="4" t="s">
        <v>56</v>
      </c>
      <c r="Q51" s="4">
        <v>2</v>
      </c>
    </row>
    <row r="52" spans="1:17" x14ac:dyDescent="0.2">
      <c r="A52" s="4">
        <v>49</v>
      </c>
      <c r="B52" s="4" t="s">
        <v>99</v>
      </c>
      <c r="C5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2" s="4" t="s">
        <v>106</v>
      </c>
      <c r="E5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2" s="4" t="s">
        <v>89</v>
      </c>
      <c r="G5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52" s="900" t="str">
        <f ca="1">IF(TBLStructure[[#This Row],[Section]]="Primary",TBLStructure[[#This Row],[Note Title]],TBLStructure[[#This Row],[Number]]&amp;"."&amp;TBLStructure[[#This Row],[Sub Number]]&amp;TBLStructure[[#This Row],[Note Reference]])</f>
        <v>2.2I</v>
      </c>
      <c r="I52" s="4" t="str">
        <f ca="1">IF(TBLStructure[[#This Row],[Section]]="Primary",TBLStructure[[#This Row],[Note Title]],TBLStructure[[#This Row],[Full Note Ref]]&amp; ": " &amp; TBLStructure[[#This Row],[Note Title]])</f>
        <v>2.2I: Other revenue</v>
      </c>
      <c r="J52" s="901" t="b">
        <v>1</v>
      </c>
      <c r="K52" s="4" t="s">
        <v>72</v>
      </c>
      <c r="L52" s="4" t="s">
        <v>62</v>
      </c>
      <c r="M5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2" s="4" t="s">
        <v>108</v>
      </c>
      <c r="O52" s="4" t="b">
        <f ca="1">TBLStructure[[#This Row],[Current Sheet Name]]=TBLStructure[[#This Row],[Sheet Name]]</f>
        <v>1</v>
      </c>
      <c r="P52" s="4" t="s">
        <v>56</v>
      </c>
      <c r="Q52" s="4">
        <v>2</v>
      </c>
    </row>
    <row r="53" spans="1:17" x14ac:dyDescent="0.2">
      <c r="A53" s="4">
        <v>50</v>
      </c>
      <c r="B53" s="4" t="s">
        <v>99</v>
      </c>
      <c r="C5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3" s="4" t="s">
        <v>106</v>
      </c>
      <c r="E5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3" s="4" t="s">
        <v>90</v>
      </c>
      <c r="G5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53" s="900" t="str">
        <f ca="1">IF(TBLStructure[[#This Row],[Section]]="Primary",TBLStructure[[#This Row],[Note Title]],TBLStructure[[#This Row],[Number]]&amp;"."&amp;TBLStructure[[#This Row],[Sub Number]]&amp;TBLStructure[[#This Row],[Note Reference]])</f>
        <v>2.2J</v>
      </c>
      <c r="I53" s="4" t="str">
        <f ca="1">IF(TBLStructure[[#This Row],[Section]]="Primary",TBLStructure[[#This Row],[Note Title]],TBLStructure[[#This Row],[Full Note Ref]]&amp; ": " &amp; TBLStructure[[#This Row],[Note Title]])</f>
        <v>2.2J: Foreign exchange gains</v>
      </c>
      <c r="J53" s="901" t="b">
        <v>1</v>
      </c>
      <c r="K53" s="4" t="s">
        <v>72</v>
      </c>
      <c r="L53" s="4" t="s">
        <v>62</v>
      </c>
      <c r="M5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3" s="4" t="s">
        <v>108</v>
      </c>
      <c r="O53" s="4" t="b">
        <f ca="1">TBLStructure[[#This Row],[Current Sheet Name]]=TBLStructure[[#This Row],[Sheet Name]]</f>
        <v>1</v>
      </c>
      <c r="P53" s="4" t="s">
        <v>56</v>
      </c>
      <c r="Q53" s="4">
        <v>2</v>
      </c>
    </row>
    <row r="54" spans="1:17" x14ac:dyDescent="0.2">
      <c r="A54" s="4">
        <v>51</v>
      </c>
      <c r="B54" s="4" t="s">
        <v>99</v>
      </c>
      <c r="C5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4" s="4" t="s">
        <v>106</v>
      </c>
      <c r="E5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4" s="4" t="s">
        <v>91</v>
      </c>
      <c r="G5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54" s="900" t="str">
        <f ca="1">IF(TBLStructure[[#This Row],[Section]]="Primary",TBLStructure[[#This Row],[Note Title]],TBLStructure[[#This Row],[Number]]&amp;"."&amp;TBLStructure[[#This Row],[Sub Number]]&amp;TBLStructure[[#This Row],[Note Reference]])</f>
        <v>2.2K</v>
      </c>
      <c r="I54" s="4" t="str">
        <f ca="1">IF(TBLStructure[[#This Row],[Section]]="Primary",TBLStructure[[#This Row],[Note Title]],TBLStructure[[#This Row],[Full Note Ref]]&amp; ": " &amp; TBLStructure[[#This Row],[Note Title]])</f>
        <v>2.2K: Reversal of write-downs and impairments</v>
      </c>
      <c r="J54" s="901" t="b">
        <v>1</v>
      </c>
      <c r="K54" s="4" t="s">
        <v>72</v>
      </c>
      <c r="L54" s="4" t="s">
        <v>62</v>
      </c>
      <c r="M5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4" s="4" t="s">
        <v>108</v>
      </c>
      <c r="O54" s="4" t="b">
        <f ca="1">TBLStructure[[#This Row],[Current Sheet Name]]=TBLStructure[[#This Row],[Sheet Name]]</f>
        <v>1</v>
      </c>
      <c r="P54" s="4" t="s">
        <v>56</v>
      </c>
      <c r="Q54" s="4">
        <v>2</v>
      </c>
    </row>
    <row r="55" spans="1:17" x14ac:dyDescent="0.2">
      <c r="A55" s="4">
        <v>52</v>
      </c>
      <c r="B55" s="4" t="s">
        <v>99</v>
      </c>
      <c r="C5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5" s="4" t="s">
        <v>106</v>
      </c>
      <c r="E5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5" s="4" t="s">
        <v>92</v>
      </c>
      <c r="G5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55" s="900" t="str">
        <f ca="1">IF(TBLStructure[[#This Row],[Section]]="Primary",TBLStructure[[#This Row],[Note Title]],TBLStructure[[#This Row],[Number]]&amp;"."&amp;TBLStructure[[#This Row],[Sub Number]]&amp;TBLStructure[[#This Row],[Note Reference]])</f>
        <v>2.2L</v>
      </c>
      <c r="I55" s="4" t="str">
        <f ca="1">IF(TBLStructure[[#This Row],[Section]]="Primary",TBLStructure[[#This Row],[Note Title]],TBLStructure[[#This Row],[Full Note Ref]]&amp; ": " &amp; TBLStructure[[#This Row],[Note Title]])</f>
        <v>2.2L: Other gains</v>
      </c>
      <c r="J55" s="901" t="b">
        <v>1</v>
      </c>
      <c r="K55" s="4" t="s">
        <v>72</v>
      </c>
      <c r="L55" s="4" t="s">
        <v>62</v>
      </c>
      <c r="M5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5" s="4" t="s">
        <v>108</v>
      </c>
      <c r="O55" s="4" t="b">
        <f ca="1">TBLStructure[[#This Row],[Current Sheet Name]]=TBLStructure[[#This Row],[Sheet Name]]</f>
        <v>1</v>
      </c>
      <c r="P55" s="4" t="s">
        <v>56</v>
      </c>
      <c r="Q55" s="4">
        <v>2</v>
      </c>
    </row>
    <row r="56" spans="1:17" x14ac:dyDescent="0.2">
      <c r="A56" s="4">
        <v>53</v>
      </c>
      <c r="B56" s="4" t="s">
        <v>99</v>
      </c>
      <c r="C5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6" s="4" t="s">
        <v>111</v>
      </c>
      <c r="E5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56" s="4" t="s">
        <v>96</v>
      </c>
      <c r="G5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56" s="900" t="str">
        <f ca="1">IF(TBLStructure[[#This Row],[Section]]="Primary",TBLStructure[[#This Row],[Note Title]],TBLStructure[[#This Row],[Number]]&amp;"."&amp;TBLStructure[[#This Row],[Sub Number]]&amp;TBLStructure[[#This Row],[Note Reference]])</f>
        <v>2.3A</v>
      </c>
      <c r="I56" s="4" t="str">
        <f ca="1">IF(TBLStructure[[#This Row],[Section]]="Primary",TBLStructure[[#This Row],[Note Title]],TBLStructure[[#This Row],[Full Note Ref]]&amp; ": " &amp; TBLStructure[[#This Row],[Note Title]])</f>
        <v>2.3A: Reclassification adjustments</v>
      </c>
      <c r="J56" s="901" t="b">
        <v>1</v>
      </c>
      <c r="K56" s="4" t="s">
        <v>72</v>
      </c>
      <c r="L56" s="4" t="s">
        <v>62</v>
      </c>
      <c r="M5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FPE2.3</v>
      </c>
      <c r="N56" s="4" t="s">
        <v>112</v>
      </c>
      <c r="O56" s="4" t="b">
        <f ca="1">TBLStructure[[#This Row],[Current Sheet Name]]=TBLStructure[[#This Row],[Sheet Name]]</f>
        <v>1</v>
      </c>
      <c r="P56" s="4" t="s">
        <v>56</v>
      </c>
      <c r="Q56" s="4">
        <v>1</v>
      </c>
    </row>
    <row r="57" spans="1:17" x14ac:dyDescent="0.2">
      <c r="A57" s="4">
        <v>54</v>
      </c>
      <c r="B57" s="4" t="s">
        <v>99</v>
      </c>
      <c r="C5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7" s="4" t="s">
        <v>111</v>
      </c>
      <c r="E5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57" s="4" t="s">
        <v>98</v>
      </c>
      <c r="G5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57" s="900" t="str">
        <f ca="1">IF(TBLStructure[[#This Row],[Section]]="Primary",TBLStructure[[#This Row],[Note Title]],TBLStructure[[#This Row],[Number]]&amp;"."&amp;TBLStructure[[#This Row],[Sub Number]]&amp;TBLStructure[[#This Row],[Note Reference]])</f>
        <v>2.3B</v>
      </c>
      <c r="I57" s="4" t="str">
        <f ca="1">IF(TBLStructure[[#This Row],[Section]]="Primary",TBLStructure[[#This Row],[Note Title]],TBLStructure[[#This Row],[Full Note Ref]]&amp; ": " &amp; TBLStructure[[#This Row],[Note Title]])</f>
        <v>2.3B: Income tax relating to other comprehensive income</v>
      </c>
      <c r="J57" s="901" t="b">
        <v>1</v>
      </c>
      <c r="K57" s="4" t="s">
        <v>72</v>
      </c>
      <c r="L57" s="4" t="s">
        <v>62</v>
      </c>
      <c r="M5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FPE2.3</v>
      </c>
      <c r="N57" s="4" t="s">
        <v>112</v>
      </c>
      <c r="O57" s="4" t="b">
        <f ca="1">TBLStructure[[#This Row],[Current Sheet Name]]=TBLStructure[[#This Row],[Sheet Name]]</f>
        <v>1</v>
      </c>
      <c r="P57" s="4" t="s">
        <v>56</v>
      </c>
      <c r="Q57" s="4">
        <v>1</v>
      </c>
    </row>
    <row r="58" spans="1:17" x14ac:dyDescent="0.2">
      <c r="A58" s="4">
        <v>55</v>
      </c>
      <c r="B58" s="4" t="s">
        <v>113</v>
      </c>
      <c r="C5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58" s="4" t="s">
        <v>114</v>
      </c>
      <c r="E5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58" s="4" t="s">
        <v>115</v>
      </c>
      <c r="G5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58" s="900" t="str">
        <f ca="1">IF(TBLStructure[[#This Row],[Section]]="Primary",TBLStructure[[#This Row],[Note Title]],TBLStructure[[#This Row],[Number]]&amp;"."&amp;TBLStructure[[#This Row],[Sub Number]]&amp;TBLStructure[[#This Row],[Note Reference]])</f>
        <v>3.1A</v>
      </c>
      <c r="I58" s="4" t="str">
        <f ca="1">IF(TBLStructure[[#This Row],[Section]]="Primary",TBLStructure[[#This Row],[Note Title]],TBLStructure[[#This Row],[Full Note Ref]]&amp; ": " &amp; TBLStructure[[#This Row],[Note Title]])</f>
        <v>3.1A: Cash and cash equivalents</v>
      </c>
      <c r="J58" s="901" t="b">
        <v>1</v>
      </c>
      <c r="K58" s="4" t="s">
        <v>116</v>
      </c>
      <c r="L58" s="4" t="s">
        <v>55</v>
      </c>
      <c r="M5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58" s="4" t="s">
        <v>117</v>
      </c>
      <c r="O58" s="4" t="b">
        <f ca="1">TBLStructure[[#This Row],[Current Sheet Name]]=TBLStructure[[#This Row],[Sheet Name]]</f>
        <v>1</v>
      </c>
      <c r="P58" s="4" t="s">
        <v>56</v>
      </c>
      <c r="Q58" s="4">
        <v>2</v>
      </c>
    </row>
    <row r="59" spans="1:17" x14ac:dyDescent="0.2">
      <c r="A59" s="4">
        <v>56</v>
      </c>
      <c r="B59" s="4" t="s">
        <v>113</v>
      </c>
      <c r="C5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59" s="4" t="s">
        <v>114</v>
      </c>
      <c r="E5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59" s="4" t="s">
        <v>118</v>
      </c>
      <c r="G5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59" s="900" t="str">
        <f ca="1">IF(TBLStructure[[#This Row],[Section]]="Primary",TBLStructure[[#This Row],[Note Title]],TBLStructure[[#This Row],[Number]]&amp;"."&amp;TBLStructure[[#This Row],[Sub Number]]&amp;TBLStructure[[#This Row],[Note Reference]])</f>
        <v>3.1B</v>
      </c>
      <c r="I59" s="4" t="str">
        <f ca="1">IF(TBLStructure[[#This Row],[Section]]="Primary",TBLStructure[[#This Row],[Note Title]],TBLStructure[[#This Row],[Full Note Ref]]&amp; ": " &amp; TBLStructure[[#This Row],[Note Title]])</f>
        <v>3.1B: Trade and other receivables</v>
      </c>
      <c r="J59" s="901" t="b">
        <v>1</v>
      </c>
      <c r="K59" s="4" t="s">
        <v>116</v>
      </c>
      <c r="L59" s="4" t="s">
        <v>55</v>
      </c>
      <c r="M5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59" s="4" t="s">
        <v>117</v>
      </c>
      <c r="O59" s="4" t="b">
        <f ca="1">TBLStructure[[#This Row],[Current Sheet Name]]=TBLStructure[[#This Row],[Sheet Name]]</f>
        <v>1</v>
      </c>
      <c r="P59" s="4" t="s">
        <v>56</v>
      </c>
      <c r="Q59" s="4">
        <v>2</v>
      </c>
    </row>
    <row r="60" spans="1:17" x14ac:dyDescent="0.2">
      <c r="A60" s="4">
        <v>57</v>
      </c>
      <c r="B60" s="4" t="s">
        <v>113</v>
      </c>
      <c r="C6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0" s="4" t="s">
        <v>114</v>
      </c>
      <c r="E6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0" s="4" t="s">
        <v>119</v>
      </c>
      <c r="G6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60" s="900" t="str">
        <f ca="1">IF(TBLStructure[[#This Row],[Section]]="Primary",TBLStructure[[#This Row],[Note Title]],TBLStructure[[#This Row],[Number]]&amp;"."&amp;TBLStructure[[#This Row],[Sub Number]]&amp;TBLStructure[[#This Row],[Note Reference]])</f>
        <v>3.1C</v>
      </c>
      <c r="I60" s="4" t="str">
        <f ca="1">IF(TBLStructure[[#This Row],[Section]]="Primary",TBLStructure[[#This Row],[Note Title]],TBLStructure[[#This Row],[Full Note Ref]]&amp; ": " &amp; TBLStructure[[#This Row],[Note Title]])</f>
        <v>3.1C: Equity accounted investments</v>
      </c>
      <c r="J60" s="901" t="b">
        <v>1</v>
      </c>
      <c r="K60" s="4" t="s">
        <v>116</v>
      </c>
      <c r="L60" s="4" t="s">
        <v>55</v>
      </c>
      <c r="M6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0" s="4" t="s">
        <v>117</v>
      </c>
      <c r="O60" s="4" t="b">
        <f ca="1">TBLStructure[[#This Row],[Current Sheet Name]]=TBLStructure[[#This Row],[Sheet Name]]</f>
        <v>1</v>
      </c>
      <c r="P60" s="4" t="s">
        <v>56</v>
      </c>
      <c r="Q60" s="4">
        <v>2</v>
      </c>
    </row>
    <row r="61" spans="1:17" x14ac:dyDescent="0.2">
      <c r="A61" s="4">
        <v>58</v>
      </c>
      <c r="B61" s="4" t="s">
        <v>113</v>
      </c>
      <c r="C6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1" s="4" t="s">
        <v>114</v>
      </c>
      <c r="E6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1" s="4" t="s">
        <v>120</v>
      </c>
      <c r="G6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61" s="900" t="str">
        <f ca="1">IF(TBLStructure[[#This Row],[Section]]="Primary",TBLStructure[[#This Row],[Note Title]],TBLStructure[[#This Row],[Number]]&amp;"."&amp;TBLStructure[[#This Row],[Sub Number]]&amp;TBLStructure[[#This Row],[Note Reference]])</f>
        <v>3.1D</v>
      </c>
      <c r="I61" s="4" t="str">
        <f ca="1">IF(TBLStructure[[#This Row],[Section]]="Primary",TBLStructure[[#This Row],[Note Title]],TBLStructure[[#This Row],[Full Note Ref]]&amp; ": " &amp; TBLStructure[[#This Row],[Note Title]])</f>
        <v>3.1D: Other investments</v>
      </c>
      <c r="J61" s="901" t="b">
        <v>1</v>
      </c>
      <c r="K61" s="4" t="s">
        <v>116</v>
      </c>
      <c r="L61" s="4" t="s">
        <v>55</v>
      </c>
      <c r="M6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1" s="4" t="s">
        <v>117</v>
      </c>
      <c r="O61" s="4" t="b">
        <f ca="1">TBLStructure[[#This Row],[Current Sheet Name]]=TBLStructure[[#This Row],[Sheet Name]]</f>
        <v>1</v>
      </c>
      <c r="P61" s="4" t="s">
        <v>56</v>
      </c>
      <c r="Q61" s="4">
        <v>2</v>
      </c>
    </row>
    <row r="62" spans="1:17" x14ac:dyDescent="0.2">
      <c r="A62" s="4">
        <v>59</v>
      </c>
      <c r="B62" s="4" t="s">
        <v>113</v>
      </c>
      <c r="C6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2" s="4" t="s">
        <v>114</v>
      </c>
      <c r="E6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2" s="4" t="s">
        <v>121</v>
      </c>
      <c r="G6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62" s="900" t="str">
        <f ca="1">IF(TBLStructure[[#This Row],[Section]]="Primary",TBLStructure[[#This Row],[Note Title]],TBLStructure[[#This Row],[Number]]&amp;"."&amp;TBLStructure[[#This Row],[Sub Number]]&amp;TBLStructure[[#This Row],[Note Reference]])</f>
        <v>3.1E</v>
      </c>
      <c r="I62" s="4" t="str">
        <f ca="1">IF(TBLStructure[[#This Row],[Section]]="Primary",TBLStructure[[#This Row],[Note Title]],TBLStructure[[#This Row],[Full Note Ref]]&amp; ": " &amp; TBLStructure[[#This Row],[Note Title]])</f>
        <v>3.1E: Other financial assets</v>
      </c>
      <c r="J62" s="901" t="b">
        <v>1</v>
      </c>
      <c r="K62" s="4" t="s">
        <v>116</v>
      </c>
      <c r="L62" s="4" t="s">
        <v>55</v>
      </c>
      <c r="M6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2" s="4" t="s">
        <v>117</v>
      </c>
      <c r="O62" s="4" t="b">
        <f ca="1">TBLStructure[[#This Row],[Current Sheet Name]]=TBLStructure[[#This Row],[Sheet Name]]</f>
        <v>1</v>
      </c>
      <c r="P62" s="4" t="s">
        <v>56</v>
      </c>
      <c r="Q62" s="4">
        <v>2</v>
      </c>
    </row>
    <row r="63" spans="1:17" x14ac:dyDescent="0.2">
      <c r="A63" s="4">
        <v>60</v>
      </c>
      <c r="B63" s="4" t="s">
        <v>113</v>
      </c>
      <c r="C6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3" s="4" t="s">
        <v>122</v>
      </c>
      <c r="E6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3" s="4" t="s">
        <v>123</v>
      </c>
      <c r="G6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63" s="900" t="str">
        <f ca="1">IF(TBLStructure[[#This Row],[Section]]="Primary",TBLStructure[[#This Row],[Note Title]],TBLStructure[[#This Row],[Number]]&amp;"."&amp;TBLStructure[[#This Row],[Sub Number]]&amp;TBLStructure[[#This Row],[Note Reference]])</f>
        <v>3.2A</v>
      </c>
      <c r="I63" s="4" t="str">
        <f ca="1">IF(TBLStructure[[#This Row],[Section]]="Primary",TBLStructure[[#This Row],[Note Title]],TBLStructure[[#This Row],[Full Note Ref]]&amp; ": " &amp; TBLStructure[[#This Row],[Note Title]])</f>
        <v>3.2A: Reconciliation of the opening and closing balances of property, plant and equipment and intangibles</v>
      </c>
      <c r="J63" s="901" t="b">
        <v>1</v>
      </c>
      <c r="K63" s="4" t="s">
        <v>124</v>
      </c>
      <c r="L63" s="4" t="s">
        <v>55</v>
      </c>
      <c r="M6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FPOPPE3.2</v>
      </c>
      <c r="N63" s="4" t="s">
        <v>125</v>
      </c>
      <c r="O63" s="4" t="b">
        <f ca="1">TBLStructure[[#This Row],[Current Sheet Name]]=TBLStructure[[#This Row],[Sheet Name]]</f>
        <v>1</v>
      </c>
      <c r="P63" s="4" t="s">
        <v>126</v>
      </c>
      <c r="Q63" s="4">
        <v>2</v>
      </c>
    </row>
    <row r="64" spans="1:17" x14ac:dyDescent="0.2">
      <c r="A64" s="4">
        <v>61</v>
      </c>
      <c r="B64" s="4" t="s">
        <v>113</v>
      </c>
      <c r="C6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4" s="4" t="s">
        <v>122</v>
      </c>
      <c r="E6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4" s="4" t="s">
        <v>123</v>
      </c>
      <c r="G6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64" s="900" t="str">
        <f ca="1">IF(TBLStructure[[#This Row],[Section]]="Primary",TBLStructure[[#This Row],[Note Title]],TBLStructure[[#This Row],[Number]]&amp;"."&amp;TBLStructure[[#This Row],[Sub Number]]&amp;TBLStructure[[#This Row],[Note Reference]])</f>
        <v>3.2A</v>
      </c>
      <c r="I64" s="4" t="str">
        <f ca="1">IF(TBLStructure[[#This Row],[Section]]="Primary",TBLStructure[[#This Row],[Note Title]],TBLStructure[[#This Row],[Full Note Ref]]&amp; ": " &amp; TBLStructure[[#This Row],[Note Title]])</f>
        <v>3.2A: Reconciliation of the opening and closing balances of property, plant and equipment and intangibles</v>
      </c>
      <c r="J64" s="901" t="b">
        <v>1</v>
      </c>
      <c r="K64" s="4" t="s">
        <v>127</v>
      </c>
      <c r="L64" s="4" t="s">
        <v>55</v>
      </c>
      <c r="M6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FPOPPEA3.2</v>
      </c>
      <c r="N64" s="4" t="s">
        <v>128</v>
      </c>
      <c r="O64" s="4" t="b">
        <f ca="1">TBLStructure[[#This Row],[Current Sheet Name]]=TBLStructure[[#This Row],[Sheet Name]]</f>
        <v>1</v>
      </c>
      <c r="P64" s="4" t="s">
        <v>56</v>
      </c>
      <c r="Q64" s="4">
        <v>2</v>
      </c>
    </row>
    <row r="65" spans="1:17" x14ac:dyDescent="0.2">
      <c r="A65" s="4">
        <v>62</v>
      </c>
      <c r="B65" s="4" t="s">
        <v>113</v>
      </c>
      <c r="C6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5" s="4" t="s">
        <v>122</v>
      </c>
      <c r="E6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5" s="4" t="s">
        <v>129</v>
      </c>
      <c r="G6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65" s="900" t="str">
        <f ca="1">IF(TBLStructure[[#This Row],[Section]]="Primary",TBLStructure[[#This Row],[Note Title]],TBLStructure[[#This Row],[Number]]&amp;"."&amp;TBLStructure[[#This Row],[Sub Number]]&amp;TBLStructure[[#This Row],[Note Reference]])</f>
        <v>3.2B</v>
      </c>
      <c r="I65" s="4" t="str">
        <f ca="1">IF(TBLStructure[[#This Row],[Section]]="Primary",TBLStructure[[#This Row],[Note Title]],TBLStructure[[#This Row],[Full Note Ref]]&amp; ": " &amp; TBLStructure[[#This Row],[Note Title]])</f>
        <v>3.2B: Investment property</v>
      </c>
      <c r="J65" s="901" t="b">
        <v>1</v>
      </c>
      <c r="K65" s="4" t="s">
        <v>116</v>
      </c>
      <c r="L65" s="4" t="s">
        <v>55</v>
      </c>
      <c r="M6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5" s="4" t="s">
        <v>130</v>
      </c>
      <c r="O65" s="4" t="b">
        <f ca="1">TBLStructure[[#This Row],[Current Sheet Name]]=TBLStructure[[#This Row],[Sheet Name]]</f>
        <v>1</v>
      </c>
      <c r="P65" s="4" t="s">
        <v>56</v>
      </c>
      <c r="Q65" s="4">
        <v>2</v>
      </c>
    </row>
    <row r="66" spans="1:17" x14ac:dyDescent="0.2">
      <c r="A66" s="4">
        <v>63</v>
      </c>
      <c r="B66" s="4" t="s">
        <v>113</v>
      </c>
      <c r="C6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6" s="4" t="s">
        <v>122</v>
      </c>
      <c r="E6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6" s="4" t="s">
        <v>131</v>
      </c>
      <c r="G6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66" s="900" t="str">
        <f ca="1">IF(TBLStructure[[#This Row],[Section]]="Primary",TBLStructure[[#This Row],[Note Title]],TBLStructure[[#This Row],[Number]]&amp;"."&amp;TBLStructure[[#This Row],[Sub Number]]&amp;TBLStructure[[#This Row],[Note Reference]])</f>
        <v>3.2C</v>
      </c>
      <c r="I66" s="4" t="str">
        <f ca="1">IF(TBLStructure[[#This Row],[Section]]="Primary",TBLStructure[[#This Row],[Note Title]],TBLStructure[[#This Row],[Full Note Ref]]&amp; ": " &amp; TBLStructure[[#This Row],[Note Title]])</f>
        <v>3.2C: Inventories</v>
      </c>
      <c r="J66" s="901" t="b">
        <v>1</v>
      </c>
      <c r="K66" s="4" t="s">
        <v>116</v>
      </c>
      <c r="L66" s="4" t="s">
        <v>55</v>
      </c>
      <c r="M6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6" s="4" t="s">
        <v>130</v>
      </c>
      <c r="O66" s="4" t="b">
        <f ca="1">TBLStructure[[#This Row],[Current Sheet Name]]=TBLStructure[[#This Row],[Sheet Name]]</f>
        <v>1</v>
      </c>
      <c r="P66" s="4" t="s">
        <v>56</v>
      </c>
      <c r="Q66" s="4">
        <v>2</v>
      </c>
    </row>
    <row r="67" spans="1:17" x14ac:dyDescent="0.2">
      <c r="A67" s="4">
        <v>64</v>
      </c>
      <c r="B67" s="4" t="s">
        <v>113</v>
      </c>
      <c r="C6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7" s="4" t="s">
        <v>122</v>
      </c>
      <c r="E6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7" s="4" t="s">
        <v>132</v>
      </c>
      <c r="G6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67" s="900" t="str">
        <f ca="1">IF(TBLStructure[[#This Row],[Section]]="Primary",TBLStructure[[#This Row],[Note Title]],TBLStructure[[#This Row],[Number]]&amp;"."&amp;TBLStructure[[#This Row],[Sub Number]]&amp;TBLStructure[[#This Row],[Note Reference]])</f>
        <v>3.2D</v>
      </c>
      <c r="I67" s="4" t="str">
        <f ca="1">IF(TBLStructure[[#This Row],[Section]]="Primary",TBLStructure[[#This Row],[Note Title]],TBLStructure[[#This Row],[Full Note Ref]]&amp; ": " &amp; TBLStructure[[#This Row],[Note Title]])</f>
        <v>3.2D: Tax assets (competitive neutrality)</v>
      </c>
      <c r="J67" s="901" t="b">
        <v>1</v>
      </c>
      <c r="K67" s="4" t="s">
        <v>116</v>
      </c>
      <c r="L67" s="4" t="s">
        <v>55</v>
      </c>
      <c r="M6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7" s="4" t="s">
        <v>130</v>
      </c>
      <c r="O67" s="4" t="b">
        <f ca="1">TBLStructure[[#This Row],[Current Sheet Name]]=TBLStructure[[#This Row],[Sheet Name]]</f>
        <v>1</v>
      </c>
      <c r="P67" s="4" t="s">
        <v>56</v>
      </c>
      <c r="Q67" s="4">
        <v>2</v>
      </c>
    </row>
    <row r="68" spans="1:17" x14ac:dyDescent="0.2">
      <c r="A68" s="4">
        <v>65</v>
      </c>
      <c r="B68" s="4" t="s">
        <v>113</v>
      </c>
      <c r="C6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8" s="4" t="s">
        <v>122</v>
      </c>
      <c r="E6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8" s="4" t="s">
        <v>133</v>
      </c>
      <c r="G6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68" s="900" t="str">
        <f ca="1">IF(TBLStructure[[#This Row],[Section]]="Primary",TBLStructure[[#This Row],[Note Title]],TBLStructure[[#This Row],[Number]]&amp;"."&amp;TBLStructure[[#This Row],[Sub Number]]&amp;TBLStructure[[#This Row],[Note Reference]])</f>
        <v>3.2E</v>
      </c>
      <c r="I68" s="4" t="str">
        <f ca="1">IF(TBLStructure[[#This Row],[Section]]="Primary",TBLStructure[[#This Row],[Note Title]],TBLStructure[[#This Row],[Full Note Ref]]&amp; ": " &amp; TBLStructure[[#This Row],[Note Title]])</f>
        <v>3.2E: Other non-financial assets</v>
      </c>
      <c r="J68" s="901" t="b">
        <v>1</v>
      </c>
      <c r="K68" s="4" t="s">
        <v>116</v>
      </c>
      <c r="L68" s="4" t="s">
        <v>55</v>
      </c>
      <c r="M6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8" s="4" t="s">
        <v>130</v>
      </c>
      <c r="O68" s="4" t="b">
        <f ca="1">TBLStructure[[#This Row],[Current Sheet Name]]=TBLStructure[[#This Row],[Sheet Name]]</f>
        <v>1</v>
      </c>
      <c r="P68" s="4" t="s">
        <v>56</v>
      </c>
      <c r="Q68" s="4">
        <v>2</v>
      </c>
    </row>
    <row r="69" spans="1:17" x14ac:dyDescent="0.2">
      <c r="A69" s="4">
        <v>150</v>
      </c>
      <c r="B69" s="4" t="s">
        <v>113</v>
      </c>
      <c r="C6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9" s="4" t="s">
        <v>122</v>
      </c>
      <c r="E6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9" s="4" t="s">
        <v>134</v>
      </c>
      <c r="G6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69" s="900" t="str">
        <f ca="1">IF(TBLStructure[[#This Row],[Section]]="Primary",TBLStructure[[#This Row],[Note Title]],TBLStructure[[#This Row],[Number]]&amp;"."&amp;TBLStructure[[#This Row],[Sub Number]]&amp;TBLStructure[[#This Row],[Note Reference]])</f>
        <v>3.2F</v>
      </c>
      <c r="I69" s="4" t="str">
        <f ca="1">IF(TBLStructure[[#This Row],[Section]]="Primary",TBLStructure[[#This Row],[Note Title]],TBLStructure[[#This Row],[Full Note Ref]]&amp; ": " &amp; TBLStructure[[#This Row],[Note Title]])</f>
        <v>3.2F: Joint operations</v>
      </c>
      <c r="J69" s="901" t="b">
        <v>1</v>
      </c>
      <c r="K69" s="4" t="s">
        <v>116</v>
      </c>
      <c r="L69" s="4" t="s">
        <v>55</v>
      </c>
      <c r="M6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9" s="4" t="s">
        <v>130</v>
      </c>
      <c r="O69" s="4" t="b">
        <f ca="1">TBLStructure[[#This Row],[Current Sheet Name]]=TBLStructure[[#This Row],[Sheet Name]]</f>
        <v>1</v>
      </c>
      <c r="P69" s="4" t="s">
        <v>56</v>
      </c>
      <c r="Q69" s="4">
        <v>2</v>
      </c>
    </row>
    <row r="70" spans="1:17" x14ac:dyDescent="0.2">
      <c r="A70" s="4">
        <v>162</v>
      </c>
      <c r="B70" s="4" t="s">
        <v>113</v>
      </c>
      <c r="C7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0" s="4" t="s">
        <v>122</v>
      </c>
      <c r="E7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0" s="4" t="s">
        <v>135</v>
      </c>
      <c r="G7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GHidden</v>
      </c>
      <c r="H70" s="900" t="str">
        <f ca="1">IF(TBLStructure[[#This Row],[Section]]="Primary",TBLStructure[[#This Row],[Note Title]],TBLStructure[[#This Row],[Number]]&amp;"."&amp;TBLStructure[[#This Row],[Sub Number]]&amp;TBLStructure[[#This Row],[Note Reference]])</f>
        <v>3.2GHidden</v>
      </c>
      <c r="I70" s="4" t="str">
        <f ca="1">IF(TBLStructure[[#This Row],[Section]]="Primary",TBLStructure[[#This Row],[Note Title]],TBLStructure[[#This Row],[Full Note Ref]]&amp; ": " &amp; TBLStructure[[#This Row],[Note Title]])</f>
        <v>3.2GHidden: Volunteers services</v>
      </c>
      <c r="J70" s="901" t="b">
        <v>0</v>
      </c>
      <c r="K70" s="4" t="s">
        <v>116</v>
      </c>
      <c r="L70" s="4" t="s">
        <v>55</v>
      </c>
      <c r="M7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0" s="4" t="s">
        <v>130</v>
      </c>
      <c r="O70" s="4" t="b">
        <f ca="1">TBLStructure[[#This Row],[Current Sheet Name]]=TBLStructure[[#This Row],[Sheet Name]]</f>
        <v>1</v>
      </c>
      <c r="P70" s="4" t="s">
        <v>56</v>
      </c>
      <c r="Q70" s="4">
        <v>2</v>
      </c>
    </row>
    <row r="71" spans="1:17" x14ac:dyDescent="0.2">
      <c r="A71" s="4">
        <v>163</v>
      </c>
      <c r="B71" s="4" t="s">
        <v>113</v>
      </c>
      <c r="C7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1" s="4" t="s">
        <v>122</v>
      </c>
      <c r="E7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1" s="4" t="s">
        <v>136</v>
      </c>
      <c r="G7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71" s="900" t="str">
        <f ca="1">IF(TBLStructure[[#This Row],[Section]]="Primary",TBLStructure[[#This Row],[Note Title]],TBLStructure[[#This Row],[Number]]&amp;"."&amp;TBLStructure[[#This Row],[Sub Number]]&amp;TBLStructure[[#This Row],[Note Reference]])</f>
        <v>3.2G</v>
      </c>
      <c r="I71" s="4" t="str">
        <f ca="1">IF(TBLStructure[[#This Row],[Section]]="Primary",TBLStructure[[#This Row],[Note Title]],TBLStructure[[#This Row],[Full Note Ref]]&amp; ": " &amp; TBLStructure[[#This Row],[Note Title]])</f>
        <v>3.2G: Transfers to acquire or construct a non-financial asset</v>
      </c>
      <c r="J71" s="901" t="b">
        <v>1</v>
      </c>
      <c r="K71" s="4" t="s">
        <v>116</v>
      </c>
      <c r="L71" s="4" t="s">
        <v>55</v>
      </c>
      <c r="M7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1" s="4" t="s">
        <v>130</v>
      </c>
      <c r="O71" s="4" t="b">
        <f ca="1">TBLStructure[[#This Row],[Current Sheet Name]]=TBLStructure[[#This Row],[Sheet Name]]</f>
        <v>1</v>
      </c>
      <c r="P71" s="4" t="s">
        <v>56</v>
      </c>
      <c r="Q71" s="4">
        <v>2</v>
      </c>
    </row>
    <row r="72" spans="1:17" x14ac:dyDescent="0.2">
      <c r="A72" s="4">
        <v>167</v>
      </c>
      <c r="B72" s="4" t="s">
        <v>113</v>
      </c>
      <c r="C7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2" s="4" t="s">
        <v>122</v>
      </c>
      <c r="E7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2" s="4" t="s">
        <v>137</v>
      </c>
      <c r="G7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72" s="900" t="str">
        <f ca="1">IF(TBLStructure[[#This Row],[Section]]="Primary",TBLStructure[[#This Row],[Note Title]],TBLStructure[[#This Row],[Number]]&amp;"."&amp;TBLStructure[[#This Row],[Sub Number]]&amp;TBLStructure[[#This Row],[Note Reference]])</f>
        <v>3.2H</v>
      </c>
      <c r="I72" s="4" t="str">
        <f ca="1">IF(TBLStructure[[#This Row],[Section]]="Primary",TBLStructure[[#This Row],[Note Title]],TBLStructure[[#This Row],[Full Note Ref]]&amp; ": " &amp; TBLStructure[[#This Row],[Note Title]])</f>
        <v>3.2H: Service concession arrangements</v>
      </c>
      <c r="J72" s="901" t="b">
        <v>1</v>
      </c>
      <c r="K72" s="4" t="s">
        <v>116</v>
      </c>
      <c r="L72" s="4" t="s">
        <v>55</v>
      </c>
      <c r="M7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2" s="4" t="s">
        <v>130</v>
      </c>
      <c r="O72" s="4" t="b">
        <f ca="1">TBLStructure[[#This Row],[Current Sheet Name]]=TBLStructure[[#This Row],[Sheet Name]]</f>
        <v>1</v>
      </c>
      <c r="P72" s="4" t="s">
        <v>56</v>
      </c>
      <c r="Q72" s="4">
        <v>2</v>
      </c>
    </row>
    <row r="73" spans="1:17" x14ac:dyDescent="0.2">
      <c r="A73" s="4">
        <v>66</v>
      </c>
      <c r="B73" s="4" t="s">
        <v>113</v>
      </c>
      <c r="C7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3" s="4" t="s">
        <v>138</v>
      </c>
      <c r="E7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3" s="4" t="s">
        <v>74</v>
      </c>
      <c r="G7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73" s="900" t="str">
        <f ca="1">IF(TBLStructure[[#This Row],[Section]]="Primary",TBLStructure[[#This Row],[Note Title]],TBLStructure[[#This Row],[Number]]&amp;"."&amp;TBLStructure[[#This Row],[Sub Number]]&amp;TBLStructure[[#This Row],[Note Reference]])</f>
        <v>3.3A</v>
      </c>
      <c r="I73" s="4" t="str">
        <f ca="1">IF(TBLStructure[[#This Row],[Section]]="Primary",TBLStructure[[#This Row],[Note Title]],TBLStructure[[#This Row],[Full Note Ref]]&amp; ": " &amp; TBLStructure[[#This Row],[Note Title]])</f>
        <v>3.3A: Suppliers</v>
      </c>
      <c r="J73" s="901" t="b">
        <v>1</v>
      </c>
      <c r="K73" s="4" t="s">
        <v>116</v>
      </c>
      <c r="L73" s="4" t="s">
        <v>55</v>
      </c>
      <c r="M7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3" s="4" t="s">
        <v>139</v>
      </c>
      <c r="O73" s="4" t="b">
        <f ca="1">TBLStructure[[#This Row],[Current Sheet Name]]=TBLStructure[[#This Row],[Sheet Name]]</f>
        <v>1</v>
      </c>
      <c r="P73" s="4" t="s">
        <v>56</v>
      </c>
      <c r="Q73" s="4">
        <v>2</v>
      </c>
    </row>
    <row r="74" spans="1:17" x14ac:dyDescent="0.2">
      <c r="A74" s="4">
        <v>67</v>
      </c>
      <c r="B74" s="4" t="s">
        <v>113</v>
      </c>
      <c r="C7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4" s="4" t="s">
        <v>138</v>
      </c>
      <c r="E7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4" s="4" t="s">
        <v>102</v>
      </c>
      <c r="G7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74" s="900" t="str">
        <f ca="1">IF(TBLStructure[[#This Row],[Section]]="Primary",TBLStructure[[#This Row],[Note Title]],TBLStructure[[#This Row],[Number]]&amp;"."&amp;TBLStructure[[#This Row],[Sub Number]]&amp;TBLStructure[[#This Row],[Note Reference]])</f>
        <v>3.3B</v>
      </c>
      <c r="I74" s="4" t="str">
        <f ca="1">IF(TBLStructure[[#This Row],[Section]]="Primary",TBLStructure[[#This Row],[Note Title]],TBLStructure[[#This Row],[Full Note Ref]]&amp; ": " &amp; TBLStructure[[#This Row],[Note Title]])</f>
        <v>3.3B: Subsidies</v>
      </c>
      <c r="J74" s="901" t="b">
        <v>1</v>
      </c>
      <c r="K74" s="4" t="s">
        <v>116</v>
      </c>
      <c r="L74" s="4" t="s">
        <v>55</v>
      </c>
      <c r="M7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4" s="4" t="s">
        <v>139</v>
      </c>
      <c r="O74" s="4" t="b">
        <f ca="1">TBLStructure[[#This Row],[Current Sheet Name]]=TBLStructure[[#This Row],[Sheet Name]]</f>
        <v>1</v>
      </c>
      <c r="P74" s="4" t="s">
        <v>56</v>
      </c>
      <c r="Q74" s="4">
        <v>2</v>
      </c>
    </row>
    <row r="75" spans="1:17" x14ac:dyDescent="0.2">
      <c r="A75" s="4">
        <v>68</v>
      </c>
      <c r="B75" s="4" t="s">
        <v>113</v>
      </c>
      <c r="C7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5" s="4" t="s">
        <v>138</v>
      </c>
      <c r="E7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5" s="4" t="s">
        <v>103</v>
      </c>
      <c r="G7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75" s="900" t="str">
        <f ca="1">IF(TBLStructure[[#This Row],[Section]]="Primary",TBLStructure[[#This Row],[Note Title]],TBLStructure[[#This Row],[Number]]&amp;"."&amp;TBLStructure[[#This Row],[Sub Number]]&amp;TBLStructure[[#This Row],[Note Reference]])</f>
        <v>3.3C</v>
      </c>
      <c r="I75" s="4" t="str">
        <f ca="1">IF(TBLStructure[[#This Row],[Section]]="Primary",TBLStructure[[#This Row],[Note Title]],TBLStructure[[#This Row],[Full Note Ref]]&amp; ": " &amp; TBLStructure[[#This Row],[Note Title]])</f>
        <v>3.3C: Personal benefits</v>
      </c>
      <c r="J75" s="901" t="b">
        <v>1</v>
      </c>
      <c r="K75" s="4" t="s">
        <v>116</v>
      </c>
      <c r="L75" s="4" t="s">
        <v>55</v>
      </c>
      <c r="M7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5" s="4" t="s">
        <v>139</v>
      </c>
      <c r="O75" s="4" t="b">
        <f ca="1">TBLStructure[[#This Row],[Current Sheet Name]]=TBLStructure[[#This Row],[Sheet Name]]</f>
        <v>1</v>
      </c>
      <c r="P75" s="4" t="s">
        <v>56</v>
      </c>
      <c r="Q75" s="4">
        <v>2</v>
      </c>
    </row>
    <row r="76" spans="1:17" x14ac:dyDescent="0.2">
      <c r="A76" s="4">
        <v>69</v>
      </c>
      <c r="B76" s="4" t="s">
        <v>113</v>
      </c>
      <c r="C7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6" s="4" t="s">
        <v>138</v>
      </c>
      <c r="E7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6" s="4" t="s">
        <v>75</v>
      </c>
      <c r="G7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76" s="900" t="str">
        <f ca="1">IF(TBLStructure[[#This Row],[Section]]="Primary",TBLStructure[[#This Row],[Note Title]],TBLStructure[[#This Row],[Number]]&amp;"."&amp;TBLStructure[[#This Row],[Sub Number]]&amp;TBLStructure[[#This Row],[Note Reference]])</f>
        <v>3.3D</v>
      </c>
      <c r="I76" s="4" t="str">
        <f ca="1">IF(TBLStructure[[#This Row],[Section]]="Primary",TBLStructure[[#This Row],[Note Title]],TBLStructure[[#This Row],[Full Note Ref]]&amp; ": " &amp; TBLStructure[[#This Row],[Note Title]])</f>
        <v>3.3D: Grants</v>
      </c>
      <c r="J76" s="901" t="b">
        <v>1</v>
      </c>
      <c r="K76" s="4" t="s">
        <v>116</v>
      </c>
      <c r="L76" s="4" t="s">
        <v>55</v>
      </c>
      <c r="M7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6" s="4" t="s">
        <v>139</v>
      </c>
      <c r="O76" s="4" t="b">
        <f ca="1">TBLStructure[[#This Row],[Current Sheet Name]]=TBLStructure[[#This Row],[Sheet Name]]</f>
        <v>1</v>
      </c>
      <c r="P76" s="4" t="s">
        <v>56</v>
      </c>
      <c r="Q76" s="4">
        <v>2</v>
      </c>
    </row>
    <row r="77" spans="1:17" x14ac:dyDescent="0.2">
      <c r="A77" s="4">
        <v>70</v>
      </c>
      <c r="B77" s="4" t="s">
        <v>113</v>
      </c>
      <c r="C7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7" s="4" t="s">
        <v>138</v>
      </c>
      <c r="E7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7" s="4" t="s">
        <v>87</v>
      </c>
      <c r="G7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77" s="900" t="str">
        <f ca="1">IF(TBLStructure[[#This Row],[Section]]="Primary",TBLStructure[[#This Row],[Note Title]],TBLStructure[[#This Row],[Number]]&amp;"."&amp;TBLStructure[[#This Row],[Sub Number]]&amp;TBLStructure[[#This Row],[Note Reference]])</f>
        <v>3.3E</v>
      </c>
      <c r="I77" s="4" t="str">
        <f ca="1">IF(TBLStructure[[#This Row],[Section]]="Primary",TBLStructure[[#This Row],[Note Title]],TBLStructure[[#This Row],[Full Note Ref]]&amp; ": " &amp; TBLStructure[[#This Row],[Note Title]])</f>
        <v>3.3E: Dividends</v>
      </c>
      <c r="J77" s="901" t="b">
        <v>1</v>
      </c>
      <c r="K77" s="4" t="s">
        <v>116</v>
      </c>
      <c r="L77" s="4" t="s">
        <v>55</v>
      </c>
      <c r="M7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7" s="4" t="s">
        <v>139</v>
      </c>
      <c r="O77" s="4" t="b">
        <f ca="1">TBLStructure[[#This Row],[Current Sheet Name]]=TBLStructure[[#This Row],[Sheet Name]]</f>
        <v>1</v>
      </c>
      <c r="P77" s="4" t="s">
        <v>56</v>
      </c>
      <c r="Q77" s="4">
        <v>2</v>
      </c>
    </row>
    <row r="78" spans="1:17" x14ac:dyDescent="0.2">
      <c r="A78" s="4">
        <v>71</v>
      </c>
      <c r="B78" s="4" t="s">
        <v>113</v>
      </c>
      <c r="C7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8" s="4" t="s">
        <v>138</v>
      </c>
      <c r="E7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8" s="4" t="s">
        <v>140</v>
      </c>
      <c r="G7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78" s="900" t="str">
        <f ca="1">IF(TBLStructure[[#This Row],[Section]]="Primary",TBLStructure[[#This Row],[Note Title]],TBLStructure[[#This Row],[Number]]&amp;"."&amp;TBLStructure[[#This Row],[Sub Number]]&amp;TBLStructure[[#This Row],[Note Reference]])</f>
        <v>3.3F</v>
      </c>
      <c r="I78" s="4" t="str">
        <f ca="1">IF(TBLStructure[[#This Row],[Section]]="Primary",TBLStructure[[#This Row],[Note Title]],TBLStructure[[#This Row],[Full Note Ref]]&amp; ": " &amp; TBLStructure[[#This Row],[Note Title]])</f>
        <v>3.3F: Other payables</v>
      </c>
      <c r="J78" s="901" t="b">
        <v>1</v>
      </c>
      <c r="K78" s="4" t="s">
        <v>116</v>
      </c>
      <c r="L78" s="4" t="s">
        <v>55</v>
      </c>
      <c r="M7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8" s="4" t="s">
        <v>139</v>
      </c>
      <c r="O78" s="4" t="b">
        <f ca="1">TBLStructure[[#This Row],[Current Sheet Name]]=TBLStructure[[#This Row],[Sheet Name]]</f>
        <v>1</v>
      </c>
      <c r="P78" s="4" t="s">
        <v>56</v>
      </c>
      <c r="Q78" s="4">
        <v>2</v>
      </c>
    </row>
    <row r="79" spans="1:17" x14ac:dyDescent="0.2">
      <c r="A79" s="4">
        <v>72</v>
      </c>
      <c r="B79" s="4" t="s">
        <v>113</v>
      </c>
      <c r="C7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9" s="4" t="s">
        <v>141</v>
      </c>
      <c r="E7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79" s="4" t="s">
        <v>142</v>
      </c>
      <c r="G7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79" s="900" t="str">
        <f ca="1">IF(TBLStructure[[#This Row],[Section]]="Primary",TBLStructure[[#This Row],[Note Title]],TBLStructure[[#This Row],[Number]]&amp;"."&amp;TBLStructure[[#This Row],[Sub Number]]&amp;TBLStructure[[#This Row],[Note Reference]])</f>
        <v>3.4A</v>
      </c>
      <c r="I79" s="4" t="str">
        <f ca="1">IF(TBLStructure[[#This Row],[Section]]="Primary",TBLStructure[[#This Row],[Note Title]],TBLStructure[[#This Row],[Full Note Ref]]&amp; ": " &amp; TBLStructure[[#This Row],[Note Title]])</f>
        <v>3.4A: Loans</v>
      </c>
      <c r="J79" s="901" t="b">
        <v>1</v>
      </c>
      <c r="K79" s="4" t="s">
        <v>116</v>
      </c>
      <c r="L79" s="4" t="s">
        <v>55</v>
      </c>
      <c r="M7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79" s="4" t="s">
        <v>143</v>
      </c>
      <c r="O79" s="4" t="b">
        <f ca="1">TBLStructure[[#This Row],[Current Sheet Name]]=TBLStructure[[#This Row],[Sheet Name]]</f>
        <v>1</v>
      </c>
      <c r="P79" s="4" t="s">
        <v>56</v>
      </c>
      <c r="Q79" s="4">
        <v>2</v>
      </c>
    </row>
    <row r="80" spans="1:17" x14ac:dyDescent="0.2">
      <c r="A80" s="4">
        <v>73</v>
      </c>
      <c r="B80" s="4" t="s">
        <v>113</v>
      </c>
      <c r="C8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0" s="4" t="s">
        <v>141</v>
      </c>
      <c r="E8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0" s="4" t="s">
        <v>144</v>
      </c>
      <c r="G8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0" s="900" t="str">
        <f ca="1">IF(TBLStructure[[#This Row],[Section]]="Primary",TBLStructure[[#This Row],[Note Title]],TBLStructure[[#This Row],[Number]]&amp;"."&amp;TBLStructure[[#This Row],[Sub Number]]&amp;TBLStructure[[#This Row],[Note Reference]])</f>
        <v>3.4B</v>
      </c>
      <c r="I80" s="4" t="str">
        <f ca="1">IF(TBLStructure[[#This Row],[Section]]="Primary",TBLStructure[[#This Row],[Note Title]],TBLStructure[[#This Row],[Full Note Ref]]&amp; ": " &amp; TBLStructure[[#This Row],[Note Title]])</f>
        <v>3.4B: Leases</v>
      </c>
      <c r="J80" s="901" t="b">
        <v>1</v>
      </c>
      <c r="K80" s="4" t="s">
        <v>116</v>
      </c>
      <c r="L80" s="4" t="s">
        <v>55</v>
      </c>
      <c r="M8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0" s="4" t="s">
        <v>143</v>
      </c>
      <c r="O80" s="4" t="b">
        <f ca="1">TBLStructure[[#This Row],[Current Sheet Name]]=TBLStructure[[#This Row],[Sheet Name]]</f>
        <v>1</v>
      </c>
      <c r="P80" s="4" t="s">
        <v>56</v>
      </c>
      <c r="Q80" s="4">
        <v>2</v>
      </c>
    </row>
    <row r="81" spans="1:17" x14ac:dyDescent="0.2">
      <c r="A81" s="4">
        <v>74</v>
      </c>
      <c r="B81" s="4" t="s">
        <v>113</v>
      </c>
      <c r="C8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1" s="4" t="s">
        <v>141</v>
      </c>
      <c r="E8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1" s="4" t="s">
        <v>145</v>
      </c>
      <c r="G8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81" s="900" t="str">
        <f ca="1">IF(TBLStructure[[#This Row],[Section]]="Primary",TBLStructure[[#This Row],[Note Title]],TBLStructure[[#This Row],[Number]]&amp;"."&amp;TBLStructure[[#This Row],[Sub Number]]&amp;TBLStructure[[#This Row],[Note Reference]])</f>
        <v>3.4C</v>
      </c>
      <c r="I81" s="4" t="str">
        <f ca="1">IF(TBLStructure[[#This Row],[Section]]="Primary",TBLStructure[[#This Row],[Note Title]],TBLStructure[[#This Row],[Full Note Ref]]&amp; ": " &amp; TBLStructure[[#This Row],[Note Title]])</f>
        <v>3.4C: Deposits</v>
      </c>
      <c r="J81" s="901" t="b">
        <v>1</v>
      </c>
      <c r="K81" s="4" t="s">
        <v>116</v>
      </c>
      <c r="L81" s="4" t="s">
        <v>55</v>
      </c>
      <c r="M8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1" s="4" t="s">
        <v>143</v>
      </c>
      <c r="O81" s="4" t="b">
        <f ca="1">TBLStructure[[#This Row],[Current Sheet Name]]=TBLStructure[[#This Row],[Sheet Name]]</f>
        <v>1</v>
      </c>
      <c r="P81" s="4" t="s">
        <v>56</v>
      </c>
      <c r="Q81" s="4">
        <v>2</v>
      </c>
    </row>
    <row r="82" spans="1:17" x14ac:dyDescent="0.2">
      <c r="A82" s="4">
        <v>75</v>
      </c>
      <c r="B82" s="4" t="s">
        <v>113</v>
      </c>
      <c r="C8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2" s="4" t="s">
        <v>141</v>
      </c>
      <c r="E8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2" s="4" t="s">
        <v>146</v>
      </c>
      <c r="G8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82" s="900" t="str">
        <f ca="1">IF(TBLStructure[[#This Row],[Section]]="Primary",TBLStructure[[#This Row],[Note Title]],TBLStructure[[#This Row],[Number]]&amp;"."&amp;TBLStructure[[#This Row],[Sub Number]]&amp;TBLStructure[[#This Row],[Note Reference]])</f>
        <v>3.4D</v>
      </c>
      <c r="I82" s="4" t="str">
        <f ca="1">IF(TBLStructure[[#This Row],[Section]]="Primary",TBLStructure[[#This Row],[Note Title]],TBLStructure[[#This Row],[Full Note Ref]]&amp; ": " &amp; TBLStructure[[#This Row],[Note Title]])</f>
        <v>3.4D: Other interest bearing liabilities</v>
      </c>
      <c r="J82" s="901" t="b">
        <v>1</v>
      </c>
      <c r="K82" s="4" t="s">
        <v>116</v>
      </c>
      <c r="L82" s="4" t="s">
        <v>55</v>
      </c>
      <c r="M8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2" s="4" t="s">
        <v>143</v>
      </c>
      <c r="O82" s="4" t="b">
        <f ca="1">TBLStructure[[#This Row],[Current Sheet Name]]=TBLStructure[[#This Row],[Sheet Name]]</f>
        <v>1</v>
      </c>
      <c r="P82" s="4" t="s">
        <v>56</v>
      </c>
      <c r="Q82" s="4">
        <v>2</v>
      </c>
    </row>
    <row r="83" spans="1:17" x14ac:dyDescent="0.2">
      <c r="A83" s="4">
        <v>76</v>
      </c>
      <c r="B83" s="4" t="s">
        <v>113</v>
      </c>
      <c r="C8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3" s="4" t="s">
        <v>147</v>
      </c>
      <c r="E8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83" s="4" t="s">
        <v>148</v>
      </c>
      <c r="G8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83" s="900" t="str">
        <f ca="1">IF(TBLStructure[[#This Row],[Section]]="Primary",TBLStructure[[#This Row],[Note Title]],TBLStructure[[#This Row],[Number]]&amp;"."&amp;TBLStructure[[#This Row],[Sub Number]]&amp;TBLStructure[[#This Row],[Note Reference]])</f>
        <v>3.5A</v>
      </c>
      <c r="I83" s="4" t="str">
        <f ca="1">IF(TBLStructure[[#This Row],[Section]]="Primary",TBLStructure[[#This Row],[Note Title]],TBLStructure[[#This Row],[Full Note Ref]]&amp; ": " &amp; TBLStructure[[#This Row],[Note Title]])</f>
        <v>3.5A: Competitive neutrality liabilities</v>
      </c>
      <c r="J83" s="901" t="b">
        <v>1</v>
      </c>
      <c r="K83" s="4" t="s">
        <v>116</v>
      </c>
      <c r="L83" s="4" t="s">
        <v>55</v>
      </c>
      <c r="M8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FPO3.5</v>
      </c>
      <c r="N83" s="4" t="s">
        <v>149</v>
      </c>
      <c r="O83" s="4" t="b">
        <f ca="1">TBLStructure[[#This Row],[Current Sheet Name]]=TBLStructure[[#This Row],[Sheet Name]]</f>
        <v>1</v>
      </c>
      <c r="P83" s="4" t="s">
        <v>56</v>
      </c>
      <c r="Q83" s="4">
        <v>2</v>
      </c>
    </row>
    <row r="84" spans="1:17" x14ac:dyDescent="0.2">
      <c r="A84" s="4">
        <v>77</v>
      </c>
      <c r="B84" s="4" t="s">
        <v>113</v>
      </c>
      <c r="C8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4" s="4" t="s">
        <v>147</v>
      </c>
      <c r="E8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84" s="4" t="s">
        <v>150</v>
      </c>
      <c r="G8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4" s="900" t="str">
        <f ca="1">IF(TBLStructure[[#This Row],[Section]]="Primary",TBLStructure[[#This Row],[Note Title]],TBLStructure[[#This Row],[Number]]&amp;"."&amp;TBLStructure[[#This Row],[Sub Number]]&amp;TBLStructure[[#This Row],[Note Reference]])</f>
        <v>3.5B</v>
      </c>
      <c r="I84" s="4" t="str">
        <f ca="1">IF(TBLStructure[[#This Row],[Section]]="Primary",TBLStructure[[#This Row],[Note Title]],TBLStructure[[#This Row],[Full Note Ref]]&amp; ": " &amp; TBLStructure[[#This Row],[Note Title]])</f>
        <v>3.5B: Other provisions</v>
      </c>
      <c r="J84" s="901" t="b">
        <v>1</v>
      </c>
      <c r="K84" s="4" t="s">
        <v>116</v>
      </c>
      <c r="L84" s="4" t="s">
        <v>55</v>
      </c>
      <c r="M8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FPO3.5</v>
      </c>
      <c r="N84" s="4" t="s">
        <v>149</v>
      </c>
      <c r="O84" s="4" t="b">
        <f ca="1">TBLStructure[[#This Row],[Current Sheet Name]]=TBLStructure[[#This Row],[Sheet Name]]</f>
        <v>1</v>
      </c>
      <c r="P84" s="4" t="s">
        <v>56</v>
      </c>
      <c r="Q84" s="4">
        <v>2</v>
      </c>
    </row>
    <row r="85" spans="1:17" x14ac:dyDescent="0.2">
      <c r="A85" s="4">
        <v>78</v>
      </c>
      <c r="B85" s="4" t="s">
        <v>151</v>
      </c>
      <c r="C8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5" s="4" t="s">
        <v>152</v>
      </c>
      <c r="E8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5" s="4" t="s">
        <v>115</v>
      </c>
      <c r="G8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85" s="900" t="str">
        <f ca="1">IF(TBLStructure[[#This Row],[Section]]="Primary",TBLStructure[[#This Row],[Note Title]],TBLStructure[[#This Row],[Number]]&amp;"."&amp;TBLStructure[[#This Row],[Sub Number]]&amp;TBLStructure[[#This Row],[Note Reference]])</f>
        <v>4.1A</v>
      </c>
      <c r="I85" s="4" t="str">
        <f ca="1">IF(TBLStructure[[#This Row],[Section]]="Primary",TBLStructure[[#This Row],[Note Title]],TBLStructure[[#This Row],[Full Note Ref]]&amp; ": " &amp; TBLStructure[[#This Row],[Note Title]])</f>
        <v>4.1A: Cash and cash equivalents</v>
      </c>
      <c r="J85" s="901" t="b">
        <v>1</v>
      </c>
      <c r="K85" s="4" t="s">
        <v>116</v>
      </c>
      <c r="L85" s="4" t="s">
        <v>62</v>
      </c>
      <c r="M8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5" s="4" t="s">
        <v>153</v>
      </c>
      <c r="O85" s="4" t="b">
        <f ca="1">TBLStructure[[#This Row],[Current Sheet Name]]=TBLStructure[[#This Row],[Sheet Name]]</f>
        <v>1</v>
      </c>
      <c r="P85" s="4" t="s">
        <v>56</v>
      </c>
      <c r="Q85" s="4">
        <v>2</v>
      </c>
    </row>
    <row r="86" spans="1:17" x14ac:dyDescent="0.2">
      <c r="A86" s="4">
        <v>79</v>
      </c>
      <c r="B86" s="4" t="s">
        <v>151</v>
      </c>
      <c r="C8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6" s="4" t="s">
        <v>152</v>
      </c>
      <c r="E8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6" s="4" t="s">
        <v>154</v>
      </c>
      <c r="G8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6" s="900" t="str">
        <f ca="1">IF(TBLStructure[[#This Row],[Section]]="Primary",TBLStructure[[#This Row],[Note Title]],TBLStructure[[#This Row],[Number]]&amp;"."&amp;TBLStructure[[#This Row],[Sub Number]]&amp;TBLStructure[[#This Row],[Note Reference]])</f>
        <v>4.1B</v>
      </c>
      <c r="I86" s="4" t="str">
        <f ca="1">IF(TBLStructure[[#This Row],[Section]]="Primary",TBLStructure[[#This Row],[Note Title]],TBLStructure[[#This Row],[Full Note Ref]]&amp; ": " &amp; TBLStructure[[#This Row],[Note Title]])</f>
        <v>4.1B: Taxation receivables</v>
      </c>
      <c r="J86" s="901" t="b">
        <v>1</v>
      </c>
      <c r="K86" s="4" t="s">
        <v>116</v>
      </c>
      <c r="L86" s="4" t="s">
        <v>62</v>
      </c>
      <c r="M8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6" s="4" t="s">
        <v>153</v>
      </c>
      <c r="O86" s="4" t="b">
        <f ca="1">TBLStructure[[#This Row],[Current Sheet Name]]=TBLStructure[[#This Row],[Sheet Name]]</f>
        <v>1</v>
      </c>
      <c r="P86" s="4" t="s">
        <v>56</v>
      </c>
      <c r="Q86" s="4">
        <v>2</v>
      </c>
    </row>
    <row r="87" spans="1:17" x14ac:dyDescent="0.2">
      <c r="A87" s="4">
        <v>80</v>
      </c>
      <c r="B87" s="4" t="s">
        <v>151</v>
      </c>
      <c r="C8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7" s="4" t="s">
        <v>152</v>
      </c>
      <c r="E8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7" s="4" t="s">
        <v>118</v>
      </c>
      <c r="G8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87" s="900" t="str">
        <f ca="1">IF(TBLStructure[[#This Row],[Section]]="Primary",TBLStructure[[#This Row],[Note Title]],TBLStructure[[#This Row],[Number]]&amp;"."&amp;TBLStructure[[#This Row],[Sub Number]]&amp;TBLStructure[[#This Row],[Note Reference]])</f>
        <v>4.1C</v>
      </c>
      <c r="I87" s="4" t="str">
        <f ca="1">IF(TBLStructure[[#This Row],[Section]]="Primary",TBLStructure[[#This Row],[Note Title]],TBLStructure[[#This Row],[Full Note Ref]]&amp; ": " &amp; TBLStructure[[#This Row],[Note Title]])</f>
        <v>4.1C: Trade and other receivables</v>
      </c>
      <c r="J87" s="901" t="b">
        <v>1</v>
      </c>
      <c r="K87" s="4" t="s">
        <v>116</v>
      </c>
      <c r="L87" s="4" t="s">
        <v>62</v>
      </c>
      <c r="M8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7" s="4" t="s">
        <v>153</v>
      </c>
      <c r="O87" s="4" t="b">
        <f ca="1">TBLStructure[[#This Row],[Current Sheet Name]]=TBLStructure[[#This Row],[Sheet Name]]</f>
        <v>1</v>
      </c>
      <c r="P87" s="4" t="s">
        <v>56</v>
      </c>
      <c r="Q87" s="4">
        <v>2</v>
      </c>
    </row>
    <row r="88" spans="1:17" x14ac:dyDescent="0.2">
      <c r="A88" s="4">
        <v>81</v>
      </c>
      <c r="B88" s="4" t="s">
        <v>151</v>
      </c>
      <c r="C8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8" s="4" t="s">
        <v>152</v>
      </c>
      <c r="E8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8" s="4" t="s">
        <v>119</v>
      </c>
      <c r="G8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88" s="900" t="str">
        <f ca="1">IF(TBLStructure[[#This Row],[Section]]="Primary",TBLStructure[[#This Row],[Note Title]],TBLStructure[[#This Row],[Number]]&amp;"."&amp;TBLStructure[[#This Row],[Sub Number]]&amp;TBLStructure[[#This Row],[Note Reference]])</f>
        <v>4.1D</v>
      </c>
      <c r="I88" s="4" t="str">
        <f ca="1">IF(TBLStructure[[#This Row],[Section]]="Primary",TBLStructure[[#This Row],[Note Title]],TBLStructure[[#This Row],[Full Note Ref]]&amp; ": " &amp; TBLStructure[[#This Row],[Note Title]])</f>
        <v>4.1D: Equity accounted investments</v>
      </c>
      <c r="J88" s="901" t="b">
        <v>1</v>
      </c>
      <c r="K88" s="4" t="s">
        <v>116</v>
      </c>
      <c r="L88" s="4" t="s">
        <v>62</v>
      </c>
      <c r="M8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8" s="4" t="s">
        <v>153</v>
      </c>
      <c r="O88" s="4" t="b">
        <f ca="1">TBLStructure[[#This Row],[Current Sheet Name]]=TBLStructure[[#This Row],[Sheet Name]]</f>
        <v>1</v>
      </c>
      <c r="P88" s="4" t="s">
        <v>56</v>
      </c>
      <c r="Q88" s="4">
        <v>2</v>
      </c>
    </row>
    <row r="89" spans="1:17" x14ac:dyDescent="0.2">
      <c r="A89" s="4">
        <v>82</v>
      </c>
      <c r="B89" s="4" t="s">
        <v>151</v>
      </c>
      <c r="C8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9" s="4" t="s">
        <v>152</v>
      </c>
      <c r="E8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9" s="4" t="s">
        <v>120</v>
      </c>
      <c r="G8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89" s="900" t="str">
        <f ca="1">IF(TBLStructure[[#This Row],[Section]]="Primary",TBLStructure[[#This Row],[Note Title]],TBLStructure[[#This Row],[Number]]&amp;"."&amp;TBLStructure[[#This Row],[Sub Number]]&amp;TBLStructure[[#This Row],[Note Reference]])</f>
        <v>4.1E</v>
      </c>
      <c r="I89" s="4" t="str">
        <f ca="1">IF(TBLStructure[[#This Row],[Section]]="Primary",TBLStructure[[#This Row],[Note Title]],TBLStructure[[#This Row],[Full Note Ref]]&amp; ": " &amp; TBLStructure[[#This Row],[Note Title]])</f>
        <v>4.1E: Other investments</v>
      </c>
      <c r="J89" s="901" t="b">
        <v>1</v>
      </c>
      <c r="K89" s="4" t="s">
        <v>116</v>
      </c>
      <c r="L89" s="4" t="s">
        <v>62</v>
      </c>
      <c r="M8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9" s="4" t="s">
        <v>153</v>
      </c>
      <c r="O89" s="4" t="b">
        <f ca="1">TBLStructure[[#This Row],[Current Sheet Name]]=TBLStructure[[#This Row],[Sheet Name]]</f>
        <v>1</v>
      </c>
      <c r="P89" s="4" t="s">
        <v>56</v>
      </c>
      <c r="Q89" s="4">
        <v>2</v>
      </c>
    </row>
    <row r="90" spans="1:17" x14ac:dyDescent="0.2">
      <c r="A90" s="4">
        <v>83</v>
      </c>
      <c r="B90" s="4" t="s">
        <v>151</v>
      </c>
      <c r="C9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0" s="4" t="s">
        <v>152</v>
      </c>
      <c r="E9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90" s="4" t="s">
        <v>121</v>
      </c>
      <c r="G9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90" s="900" t="str">
        <f ca="1">IF(TBLStructure[[#This Row],[Section]]="Primary",TBLStructure[[#This Row],[Note Title]],TBLStructure[[#This Row],[Number]]&amp;"."&amp;TBLStructure[[#This Row],[Sub Number]]&amp;TBLStructure[[#This Row],[Note Reference]])</f>
        <v>4.1F</v>
      </c>
      <c r="I90" s="4" t="str">
        <f ca="1">IF(TBLStructure[[#This Row],[Section]]="Primary",TBLStructure[[#This Row],[Note Title]],TBLStructure[[#This Row],[Full Note Ref]]&amp; ": " &amp; TBLStructure[[#This Row],[Note Title]])</f>
        <v>4.1F: Other financial assets</v>
      </c>
      <c r="J90" s="901" t="b">
        <v>1</v>
      </c>
      <c r="K90" s="4" t="s">
        <v>116</v>
      </c>
      <c r="L90" s="4" t="s">
        <v>62</v>
      </c>
      <c r="M9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90" s="4" t="s">
        <v>153</v>
      </c>
      <c r="O90" s="4" t="b">
        <f ca="1">TBLStructure[[#This Row],[Current Sheet Name]]=TBLStructure[[#This Row],[Sheet Name]]</f>
        <v>1</v>
      </c>
      <c r="P90" s="4" t="s">
        <v>56</v>
      </c>
      <c r="Q90" s="4">
        <v>2</v>
      </c>
    </row>
    <row r="91" spans="1:17" x14ac:dyDescent="0.2">
      <c r="A91" s="4">
        <v>84</v>
      </c>
      <c r="B91" s="4" t="s">
        <v>151</v>
      </c>
      <c r="C9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1" s="4" t="s">
        <v>155</v>
      </c>
      <c r="E9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1" s="4" t="s">
        <v>123</v>
      </c>
      <c r="G9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91" s="900" t="str">
        <f ca="1">IF(TBLStructure[[#This Row],[Section]]="Primary",TBLStructure[[#This Row],[Note Title]],TBLStructure[[#This Row],[Number]]&amp;"."&amp;TBLStructure[[#This Row],[Sub Number]]&amp;TBLStructure[[#This Row],[Note Reference]])</f>
        <v>4.2A</v>
      </c>
      <c r="I91" s="4" t="str">
        <f ca="1">IF(TBLStructure[[#This Row],[Section]]="Primary",TBLStructure[[#This Row],[Note Title]],TBLStructure[[#This Row],[Full Note Ref]]&amp; ": " &amp; TBLStructure[[#This Row],[Note Title]])</f>
        <v>4.2A: Reconciliation of the opening and closing balances of property, plant and equipment and intangibles</v>
      </c>
      <c r="J91" s="901" t="b">
        <v>1</v>
      </c>
      <c r="K91" s="4" t="s">
        <v>124</v>
      </c>
      <c r="L91" s="4" t="s">
        <v>62</v>
      </c>
      <c r="M9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FPOPPE4.2</v>
      </c>
      <c r="N91" s="4" t="s">
        <v>156</v>
      </c>
      <c r="O91" s="4" t="b">
        <f ca="1">TBLStructure[[#This Row],[Current Sheet Name]]=TBLStructure[[#This Row],[Sheet Name]]</f>
        <v>1</v>
      </c>
      <c r="P91" s="4" t="s">
        <v>126</v>
      </c>
      <c r="Q91" s="4">
        <v>2</v>
      </c>
    </row>
    <row r="92" spans="1:17" x14ac:dyDescent="0.2">
      <c r="A92" s="4">
        <v>85</v>
      </c>
      <c r="B92" s="4" t="s">
        <v>151</v>
      </c>
      <c r="C9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2" s="4" t="s">
        <v>155</v>
      </c>
      <c r="E9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2" s="4" t="s">
        <v>129</v>
      </c>
      <c r="G9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92" s="900" t="str">
        <f ca="1">IF(TBLStructure[[#This Row],[Section]]="Primary",TBLStructure[[#This Row],[Note Title]],TBLStructure[[#This Row],[Number]]&amp;"."&amp;TBLStructure[[#This Row],[Sub Number]]&amp;TBLStructure[[#This Row],[Note Reference]])</f>
        <v>4.2B</v>
      </c>
      <c r="I92" s="4" t="str">
        <f ca="1">IF(TBLStructure[[#This Row],[Section]]="Primary",TBLStructure[[#This Row],[Note Title]],TBLStructure[[#This Row],[Full Note Ref]]&amp; ": " &amp; TBLStructure[[#This Row],[Note Title]])</f>
        <v>4.2B: Investment property</v>
      </c>
      <c r="J92" s="901" t="b">
        <v>1</v>
      </c>
      <c r="K92" s="4" t="s">
        <v>116</v>
      </c>
      <c r="L92" s="4" t="s">
        <v>62</v>
      </c>
      <c r="M9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2" s="4" t="s">
        <v>157</v>
      </c>
      <c r="O92" s="4" t="b">
        <f ca="1">TBLStructure[[#This Row],[Current Sheet Name]]=TBLStructure[[#This Row],[Sheet Name]]</f>
        <v>1</v>
      </c>
      <c r="P92" s="4" t="s">
        <v>56</v>
      </c>
      <c r="Q92" s="4">
        <v>2</v>
      </c>
    </row>
    <row r="93" spans="1:17" x14ac:dyDescent="0.2">
      <c r="A93" s="4">
        <v>86</v>
      </c>
      <c r="B93" s="4" t="s">
        <v>151</v>
      </c>
      <c r="C9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3" s="4" t="s">
        <v>155</v>
      </c>
      <c r="E9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3" s="4" t="s">
        <v>131</v>
      </c>
      <c r="G9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93" s="900" t="str">
        <f ca="1">IF(TBLStructure[[#This Row],[Section]]="Primary",TBLStructure[[#This Row],[Note Title]],TBLStructure[[#This Row],[Number]]&amp;"."&amp;TBLStructure[[#This Row],[Sub Number]]&amp;TBLStructure[[#This Row],[Note Reference]])</f>
        <v>4.2C</v>
      </c>
      <c r="I93" s="4" t="str">
        <f ca="1">IF(TBLStructure[[#This Row],[Section]]="Primary",TBLStructure[[#This Row],[Note Title]],TBLStructure[[#This Row],[Full Note Ref]]&amp; ": " &amp; TBLStructure[[#This Row],[Note Title]])</f>
        <v>4.2C: Inventories</v>
      </c>
      <c r="J93" s="901" t="b">
        <v>1</v>
      </c>
      <c r="K93" s="4" t="s">
        <v>116</v>
      </c>
      <c r="L93" s="4" t="s">
        <v>62</v>
      </c>
      <c r="M9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3" s="4" t="s">
        <v>157</v>
      </c>
      <c r="O93" s="4" t="b">
        <f ca="1">TBLStructure[[#This Row],[Current Sheet Name]]=TBLStructure[[#This Row],[Sheet Name]]</f>
        <v>1</v>
      </c>
      <c r="P93" s="4" t="s">
        <v>56</v>
      </c>
      <c r="Q93" s="4">
        <v>2</v>
      </c>
    </row>
    <row r="94" spans="1:17" x14ac:dyDescent="0.2">
      <c r="A94" s="4">
        <v>87</v>
      </c>
      <c r="B94" s="4" t="s">
        <v>151</v>
      </c>
      <c r="C9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4" s="4" t="s">
        <v>155</v>
      </c>
      <c r="E9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4" s="4" t="s">
        <v>132</v>
      </c>
      <c r="G9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94" s="900" t="str">
        <f ca="1">IF(TBLStructure[[#This Row],[Section]]="Primary",TBLStructure[[#This Row],[Note Title]],TBLStructure[[#This Row],[Number]]&amp;"."&amp;TBLStructure[[#This Row],[Sub Number]]&amp;TBLStructure[[#This Row],[Note Reference]])</f>
        <v>4.2D</v>
      </c>
      <c r="I94" s="4" t="str">
        <f ca="1">IF(TBLStructure[[#This Row],[Section]]="Primary",TBLStructure[[#This Row],[Note Title]],TBLStructure[[#This Row],[Full Note Ref]]&amp; ": " &amp; TBLStructure[[#This Row],[Note Title]])</f>
        <v>4.2D: Tax assets (competitive neutrality)</v>
      </c>
      <c r="J94" s="901" t="b">
        <v>1</v>
      </c>
      <c r="K94" s="4" t="s">
        <v>116</v>
      </c>
      <c r="L94" s="4" t="s">
        <v>62</v>
      </c>
      <c r="M9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4" s="4" t="s">
        <v>157</v>
      </c>
      <c r="O94" s="4" t="b">
        <f ca="1">TBLStructure[[#This Row],[Current Sheet Name]]=TBLStructure[[#This Row],[Sheet Name]]</f>
        <v>1</v>
      </c>
      <c r="P94" s="4" t="s">
        <v>56</v>
      </c>
      <c r="Q94" s="4">
        <v>2</v>
      </c>
    </row>
    <row r="95" spans="1:17" x14ac:dyDescent="0.2">
      <c r="A95" s="4">
        <v>88</v>
      </c>
      <c r="B95" s="4" t="s">
        <v>151</v>
      </c>
      <c r="C9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5" s="4" t="s">
        <v>155</v>
      </c>
      <c r="E9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5" s="4" t="s">
        <v>133</v>
      </c>
      <c r="G9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95" s="900" t="str">
        <f ca="1">IF(TBLStructure[[#This Row],[Section]]="Primary",TBLStructure[[#This Row],[Note Title]],TBLStructure[[#This Row],[Number]]&amp;"."&amp;TBLStructure[[#This Row],[Sub Number]]&amp;TBLStructure[[#This Row],[Note Reference]])</f>
        <v>4.2E</v>
      </c>
      <c r="I95" s="4" t="str">
        <f ca="1">IF(TBLStructure[[#This Row],[Section]]="Primary",TBLStructure[[#This Row],[Note Title]],TBLStructure[[#This Row],[Full Note Ref]]&amp; ": " &amp; TBLStructure[[#This Row],[Note Title]])</f>
        <v>4.2E: Other non-financial assets</v>
      </c>
      <c r="J95" s="901" t="b">
        <v>1</v>
      </c>
      <c r="K95" s="4" t="s">
        <v>116</v>
      </c>
      <c r="L95" s="4" t="s">
        <v>62</v>
      </c>
      <c r="M9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5" s="4" t="s">
        <v>157</v>
      </c>
      <c r="O95" s="4" t="b">
        <f ca="1">TBLStructure[[#This Row],[Current Sheet Name]]=TBLStructure[[#This Row],[Sheet Name]]</f>
        <v>1</v>
      </c>
      <c r="P95" s="4" t="s">
        <v>56</v>
      </c>
      <c r="Q95" s="4">
        <v>2</v>
      </c>
    </row>
    <row r="96" spans="1:17" x14ac:dyDescent="0.2">
      <c r="A96" s="4">
        <v>89</v>
      </c>
      <c r="B96" s="4" t="s">
        <v>151</v>
      </c>
      <c r="C9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6" s="4" t="s">
        <v>155</v>
      </c>
      <c r="E9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6" s="4" t="s">
        <v>134</v>
      </c>
      <c r="G9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96" s="900" t="str">
        <f ca="1">IF(TBLStructure[[#This Row],[Section]]="Primary",TBLStructure[[#This Row],[Note Title]],TBLStructure[[#This Row],[Number]]&amp;"."&amp;TBLStructure[[#This Row],[Sub Number]]&amp;TBLStructure[[#This Row],[Note Reference]])</f>
        <v>4.2F</v>
      </c>
      <c r="I96" s="4" t="str">
        <f ca="1">IF(TBLStructure[[#This Row],[Section]]="Primary",TBLStructure[[#This Row],[Note Title]],TBLStructure[[#This Row],[Full Note Ref]]&amp; ": " &amp; TBLStructure[[#This Row],[Note Title]])</f>
        <v>4.2F: Joint operations</v>
      </c>
      <c r="J96" s="901" t="b">
        <v>1</v>
      </c>
      <c r="K96" s="4" t="s">
        <v>116</v>
      </c>
      <c r="L96" s="4" t="s">
        <v>62</v>
      </c>
      <c r="M9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6" s="4" t="s">
        <v>157</v>
      </c>
      <c r="O96" s="4" t="b">
        <f ca="1">TBLStructure[[#This Row],[Current Sheet Name]]=TBLStructure[[#This Row],[Sheet Name]]</f>
        <v>1</v>
      </c>
      <c r="P96" s="4" t="s">
        <v>56</v>
      </c>
      <c r="Q96" s="4">
        <v>2</v>
      </c>
    </row>
    <row r="97" spans="1:17" x14ac:dyDescent="0.2">
      <c r="A97" s="4">
        <v>165</v>
      </c>
      <c r="B97" s="4" t="s">
        <v>151</v>
      </c>
      <c r="C9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7" s="4" t="s">
        <v>155</v>
      </c>
      <c r="E9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7" s="4" t="s">
        <v>158</v>
      </c>
      <c r="G9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GHidden</v>
      </c>
      <c r="H97" s="900" t="str">
        <f ca="1">IF(TBLStructure[[#This Row],[Section]]="Primary",TBLStructure[[#This Row],[Note Title]],TBLStructure[[#This Row],[Number]]&amp;"."&amp;TBLStructure[[#This Row],[Sub Number]]&amp;TBLStructure[[#This Row],[Note Reference]])</f>
        <v>4.2GHidden</v>
      </c>
      <c r="I97" s="4" t="str">
        <f ca="1">IF(TBLStructure[[#This Row],[Section]]="Primary",TBLStructure[[#This Row],[Note Title]],TBLStructure[[#This Row],[Full Note Ref]]&amp; ": " &amp; TBLStructure[[#This Row],[Note Title]])</f>
        <v>4.2GHidden: Volunteer services</v>
      </c>
      <c r="J97" s="901" t="b">
        <v>0</v>
      </c>
      <c r="K97" s="4" t="s">
        <v>116</v>
      </c>
      <c r="L97" s="4" t="s">
        <v>62</v>
      </c>
      <c r="M9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7" s="4" t="s">
        <v>157</v>
      </c>
      <c r="O97" s="4" t="b">
        <f ca="1">TBLStructure[[#This Row],[Current Sheet Name]]=TBLStructure[[#This Row],[Sheet Name]]</f>
        <v>1</v>
      </c>
      <c r="P97" s="4" t="s">
        <v>56</v>
      </c>
      <c r="Q97" s="4">
        <v>2</v>
      </c>
    </row>
    <row r="98" spans="1:17" x14ac:dyDescent="0.2">
      <c r="A98" s="4">
        <v>166</v>
      </c>
      <c r="B98" s="4" t="s">
        <v>151</v>
      </c>
      <c r="C9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8" s="4" t="s">
        <v>155</v>
      </c>
      <c r="E9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8" s="4" t="s">
        <v>136</v>
      </c>
      <c r="G9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98" s="900" t="str">
        <f ca="1">IF(TBLStructure[[#This Row],[Section]]="Primary",TBLStructure[[#This Row],[Note Title]],TBLStructure[[#This Row],[Number]]&amp;"."&amp;TBLStructure[[#This Row],[Sub Number]]&amp;TBLStructure[[#This Row],[Note Reference]])</f>
        <v>4.2G</v>
      </c>
      <c r="I98" s="4" t="str">
        <f ca="1">IF(TBLStructure[[#This Row],[Section]]="Primary",TBLStructure[[#This Row],[Note Title]],TBLStructure[[#This Row],[Full Note Ref]]&amp; ": " &amp; TBLStructure[[#This Row],[Note Title]])</f>
        <v>4.2G: Transfers to acquire or construct a non-financial asset</v>
      </c>
      <c r="J98" s="901" t="b">
        <v>1</v>
      </c>
      <c r="K98" s="4" t="s">
        <v>116</v>
      </c>
      <c r="L98" s="4" t="s">
        <v>62</v>
      </c>
      <c r="M9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8" s="4" t="s">
        <v>157</v>
      </c>
      <c r="O98" s="4" t="b">
        <f ca="1">TBLStructure[[#This Row],[Current Sheet Name]]=TBLStructure[[#This Row],[Sheet Name]]</f>
        <v>1</v>
      </c>
      <c r="P98" s="4" t="s">
        <v>56</v>
      </c>
      <c r="Q98" s="4">
        <v>2</v>
      </c>
    </row>
    <row r="99" spans="1:17" x14ac:dyDescent="0.2">
      <c r="A99" s="4">
        <v>168</v>
      </c>
      <c r="B99" s="4" t="s">
        <v>151</v>
      </c>
      <c r="C9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9" s="4" t="s">
        <v>155</v>
      </c>
      <c r="E9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9" s="4" t="s">
        <v>137</v>
      </c>
      <c r="G9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99" s="900" t="str">
        <f ca="1">IF(TBLStructure[[#This Row],[Section]]="Primary",TBLStructure[[#This Row],[Note Title]],TBLStructure[[#This Row],[Number]]&amp;"."&amp;TBLStructure[[#This Row],[Sub Number]]&amp;TBLStructure[[#This Row],[Note Reference]])</f>
        <v>4.2H</v>
      </c>
      <c r="I99" s="4" t="str">
        <f ca="1">IF(TBLStructure[[#This Row],[Section]]="Primary",TBLStructure[[#This Row],[Note Title]],TBLStructure[[#This Row],[Full Note Ref]]&amp; ": " &amp; TBLStructure[[#This Row],[Note Title]])</f>
        <v>4.2H: Service concession arrangements</v>
      </c>
      <c r="J99" s="901" t="b">
        <v>1</v>
      </c>
      <c r="K99" s="4" t="s">
        <v>116</v>
      </c>
      <c r="L99" s="4" t="s">
        <v>62</v>
      </c>
      <c r="M9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9" s="4" t="s">
        <v>157</v>
      </c>
      <c r="O99" s="4" t="b">
        <f ca="1">TBLStructure[[#This Row],[Current Sheet Name]]=TBLStructure[[#This Row],[Sheet Name]]</f>
        <v>1</v>
      </c>
      <c r="P99" s="4" t="s">
        <v>56</v>
      </c>
      <c r="Q99" s="4">
        <v>2</v>
      </c>
    </row>
    <row r="100" spans="1:17" x14ac:dyDescent="0.2">
      <c r="A100" s="4">
        <v>90</v>
      </c>
      <c r="B100" s="4" t="s">
        <v>151</v>
      </c>
      <c r="C10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0" s="4" t="s">
        <v>159</v>
      </c>
      <c r="E10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0" s="4" t="s">
        <v>74</v>
      </c>
      <c r="G10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0" s="900" t="str">
        <f ca="1">IF(TBLStructure[[#This Row],[Section]]="Primary",TBLStructure[[#This Row],[Note Title]],TBLStructure[[#This Row],[Number]]&amp;"."&amp;TBLStructure[[#This Row],[Sub Number]]&amp;TBLStructure[[#This Row],[Note Reference]])</f>
        <v>4.3A</v>
      </c>
      <c r="I100" s="4" t="str">
        <f ca="1">IF(TBLStructure[[#This Row],[Section]]="Primary",TBLStructure[[#This Row],[Note Title]],TBLStructure[[#This Row],[Full Note Ref]]&amp; ": " &amp; TBLStructure[[#This Row],[Note Title]])</f>
        <v>4.3A: Suppliers</v>
      </c>
      <c r="J100" s="901" t="b">
        <v>1</v>
      </c>
      <c r="K100" s="4" t="s">
        <v>116</v>
      </c>
      <c r="L100" s="4" t="s">
        <v>62</v>
      </c>
      <c r="M10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0" s="4" t="s">
        <v>160</v>
      </c>
      <c r="O100" s="4" t="b">
        <f ca="1">TBLStructure[[#This Row],[Current Sheet Name]]=TBLStructure[[#This Row],[Sheet Name]]</f>
        <v>1</v>
      </c>
      <c r="P100" s="4" t="s">
        <v>56</v>
      </c>
      <c r="Q100" s="4">
        <v>2</v>
      </c>
    </row>
    <row r="101" spans="1:17" x14ac:dyDescent="0.2">
      <c r="A101" s="4">
        <v>91</v>
      </c>
      <c r="B101" s="4" t="s">
        <v>151</v>
      </c>
      <c r="C10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1" s="4" t="s">
        <v>159</v>
      </c>
      <c r="E10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1" s="4" t="s">
        <v>102</v>
      </c>
      <c r="G10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01" s="900" t="str">
        <f ca="1">IF(TBLStructure[[#This Row],[Section]]="Primary",TBLStructure[[#This Row],[Note Title]],TBLStructure[[#This Row],[Number]]&amp;"."&amp;TBLStructure[[#This Row],[Sub Number]]&amp;TBLStructure[[#This Row],[Note Reference]])</f>
        <v>4.3B</v>
      </c>
      <c r="I101" s="4" t="str">
        <f ca="1">IF(TBLStructure[[#This Row],[Section]]="Primary",TBLStructure[[#This Row],[Note Title]],TBLStructure[[#This Row],[Full Note Ref]]&amp; ": " &amp; TBLStructure[[#This Row],[Note Title]])</f>
        <v>4.3B: Subsidies</v>
      </c>
      <c r="J101" s="901" t="b">
        <v>1</v>
      </c>
      <c r="K101" s="4" t="s">
        <v>116</v>
      </c>
      <c r="L101" s="4" t="s">
        <v>62</v>
      </c>
      <c r="M10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1" s="4" t="s">
        <v>160</v>
      </c>
      <c r="O101" s="4" t="b">
        <f ca="1">TBLStructure[[#This Row],[Current Sheet Name]]=TBLStructure[[#This Row],[Sheet Name]]</f>
        <v>1</v>
      </c>
      <c r="P101" s="4" t="s">
        <v>56</v>
      </c>
      <c r="Q101" s="4">
        <v>2</v>
      </c>
    </row>
    <row r="102" spans="1:17" x14ac:dyDescent="0.2">
      <c r="A102" s="4">
        <v>92</v>
      </c>
      <c r="B102" s="4" t="s">
        <v>151</v>
      </c>
      <c r="C10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2" s="4" t="s">
        <v>159</v>
      </c>
      <c r="E10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2" s="4" t="s">
        <v>103</v>
      </c>
      <c r="G10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02" s="900" t="str">
        <f ca="1">IF(TBLStructure[[#This Row],[Section]]="Primary",TBLStructure[[#This Row],[Note Title]],TBLStructure[[#This Row],[Number]]&amp;"."&amp;TBLStructure[[#This Row],[Sub Number]]&amp;TBLStructure[[#This Row],[Note Reference]])</f>
        <v>4.3C</v>
      </c>
      <c r="I102" s="4" t="str">
        <f ca="1">IF(TBLStructure[[#This Row],[Section]]="Primary",TBLStructure[[#This Row],[Note Title]],TBLStructure[[#This Row],[Full Note Ref]]&amp; ": " &amp; TBLStructure[[#This Row],[Note Title]])</f>
        <v>4.3C: Personal benefits</v>
      </c>
      <c r="J102" s="901" t="b">
        <v>1</v>
      </c>
      <c r="K102" s="4" t="s">
        <v>116</v>
      </c>
      <c r="L102" s="4" t="s">
        <v>62</v>
      </c>
      <c r="M10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2" s="4" t="s">
        <v>160</v>
      </c>
      <c r="O102" s="4" t="b">
        <f ca="1">TBLStructure[[#This Row],[Current Sheet Name]]=TBLStructure[[#This Row],[Sheet Name]]</f>
        <v>1</v>
      </c>
      <c r="P102" s="4" t="s">
        <v>56</v>
      </c>
      <c r="Q102" s="4">
        <v>2</v>
      </c>
    </row>
    <row r="103" spans="1:17" x14ac:dyDescent="0.2">
      <c r="A103" s="4">
        <v>93</v>
      </c>
      <c r="B103" s="4" t="s">
        <v>151</v>
      </c>
      <c r="C10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3" s="4" t="s">
        <v>159</v>
      </c>
      <c r="E10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3" s="4" t="s">
        <v>75</v>
      </c>
      <c r="G10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03" s="900" t="str">
        <f ca="1">IF(TBLStructure[[#This Row],[Section]]="Primary",TBLStructure[[#This Row],[Note Title]],TBLStructure[[#This Row],[Number]]&amp;"."&amp;TBLStructure[[#This Row],[Sub Number]]&amp;TBLStructure[[#This Row],[Note Reference]])</f>
        <v>4.3D</v>
      </c>
      <c r="I103" s="4" t="str">
        <f ca="1">IF(TBLStructure[[#This Row],[Section]]="Primary",TBLStructure[[#This Row],[Note Title]],TBLStructure[[#This Row],[Full Note Ref]]&amp; ": " &amp; TBLStructure[[#This Row],[Note Title]])</f>
        <v>4.3D: Grants</v>
      </c>
      <c r="J103" s="901" t="b">
        <v>1</v>
      </c>
      <c r="K103" s="4" t="s">
        <v>116</v>
      </c>
      <c r="L103" s="4" t="s">
        <v>62</v>
      </c>
      <c r="M10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3" s="4" t="s">
        <v>160</v>
      </c>
      <c r="O103" s="4" t="b">
        <f ca="1">TBLStructure[[#This Row],[Current Sheet Name]]=TBLStructure[[#This Row],[Sheet Name]]</f>
        <v>1</v>
      </c>
      <c r="P103" s="4" t="s">
        <v>56</v>
      </c>
      <c r="Q103" s="4">
        <v>2</v>
      </c>
    </row>
    <row r="104" spans="1:17" x14ac:dyDescent="0.2">
      <c r="A104" s="4">
        <v>94</v>
      </c>
      <c r="B104" s="4" t="s">
        <v>151</v>
      </c>
      <c r="C10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4" s="4" t="s">
        <v>159</v>
      </c>
      <c r="E10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4" s="4" t="s">
        <v>140</v>
      </c>
      <c r="G10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04" s="900" t="str">
        <f ca="1">IF(TBLStructure[[#This Row],[Section]]="Primary",TBLStructure[[#This Row],[Note Title]],TBLStructure[[#This Row],[Number]]&amp;"."&amp;TBLStructure[[#This Row],[Sub Number]]&amp;TBLStructure[[#This Row],[Note Reference]])</f>
        <v>4.3E</v>
      </c>
      <c r="I104" s="4" t="str">
        <f ca="1">IF(TBLStructure[[#This Row],[Section]]="Primary",TBLStructure[[#This Row],[Note Title]],TBLStructure[[#This Row],[Full Note Ref]]&amp; ": " &amp; TBLStructure[[#This Row],[Note Title]])</f>
        <v>4.3E: Other payables</v>
      </c>
      <c r="J104" s="901" t="b">
        <v>1</v>
      </c>
      <c r="K104" s="4" t="s">
        <v>116</v>
      </c>
      <c r="L104" s="4" t="s">
        <v>62</v>
      </c>
      <c r="M10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4" s="4" t="s">
        <v>160</v>
      </c>
      <c r="O104" s="4" t="b">
        <f ca="1">TBLStructure[[#This Row],[Current Sheet Name]]=TBLStructure[[#This Row],[Sheet Name]]</f>
        <v>1</v>
      </c>
      <c r="P104" s="4" t="s">
        <v>56</v>
      </c>
      <c r="Q104" s="4">
        <v>2</v>
      </c>
    </row>
    <row r="105" spans="1:17" x14ac:dyDescent="0.2">
      <c r="A105" s="4">
        <v>95</v>
      </c>
      <c r="B105" s="4" t="s">
        <v>151</v>
      </c>
      <c r="C10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5" s="4" t="s">
        <v>161</v>
      </c>
      <c r="E10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5" s="4" t="s">
        <v>162</v>
      </c>
      <c r="G10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5" s="900" t="str">
        <f ca="1">IF(TBLStructure[[#This Row],[Section]]="Primary",TBLStructure[[#This Row],[Note Title]],TBLStructure[[#This Row],[Number]]&amp;"."&amp;TBLStructure[[#This Row],[Sub Number]]&amp;TBLStructure[[#This Row],[Note Reference]])</f>
        <v>4.4A</v>
      </c>
      <c r="I105" s="4" t="str">
        <f ca="1">IF(TBLStructure[[#This Row],[Section]]="Primary",TBLStructure[[#This Row],[Note Title]],TBLStructure[[#This Row],[Full Note Ref]]&amp; ": " &amp; TBLStructure[[#This Row],[Note Title]])</f>
        <v>4.4A: Australian Government securities</v>
      </c>
      <c r="J105" s="901" t="b">
        <v>1</v>
      </c>
      <c r="K105" s="4" t="s">
        <v>116</v>
      </c>
      <c r="L105" s="4" t="s">
        <v>62</v>
      </c>
      <c r="M10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5" s="4" t="s">
        <v>163</v>
      </c>
      <c r="O105" s="4" t="b">
        <f ca="1">TBLStructure[[#This Row],[Current Sheet Name]]=TBLStructure[[#This Row],[Sheet Name]]</f>
        <v>1</v>
      </c>
      <c r="P105" s="4" t="s">
        <v>56</v>
      </c>
      <c r="Q105" s="4">
        <v>2</v>
      </c>
    </row>
    <row r="106" spans="1:17" x14ac:dyDescent="0.2">
      <c r="A106" s="4">
        <v>96</v>
      </c>
      <c r="B106" s="4" t="s">
        <v>151</v>
      </c>
      <c r="C10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6" s="4" t="s">
        <v>161</v>
      </c>
      <c r="E10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6" s="4" t="s">
        <v>142</v>
      </c>
      <c r="G10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06" s="900" t="str">
        <f ca="1">IF(TBLStructure[[#This Row],[Section]]="Primary",TBLStructure[[#This Row],[Note Title]],TBLStructure[[#This Row],[Number]]&amp;"."&amp;TBLStructure[[#This Row],[Sub Number]]&amp;TBLStructure[[#This Row],[Note Reference]])</f>
        <v>4.4B</v>
      </c>
      <c r="I106" s="4" t="str">
        <f ca="1">IF(TBLStructure[[#This Row],[Section]]="Primary",TBLStructure[[#This Row],[Note Title]],TBLStructure[[#This Row],[Full Note Ref]]&amp; ": " &amp; TBLStructure[[#This Row],[Note Title]])</f>
        <v>4.4B: Loans</v>
      </c>
      <c r="J106" s="901" t="b">
        <v>1</v>
      </c>
      <c r="K106" s="4" t="s">
        <v>116</v>
      </c>
      <c r="L106" s="4" t="s">
        <v>62</v>
      </c>
      <c r="M10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6" s="4" t="s">
        <v>163</v>
      </c>
      <c r="O106" s="4" t="b">
        <f ca="1">TBLStructure[[#This Row],[Current Sheet Name]]=TBLStructure[[#This Row],[Sheet Name]]</f>
        <v>1</v>
      </c>
      <c r="P106" s="4" t="s">
        <v>56</v>
      </c>
      <c r="Q106" s="4">
        <v>2</v>
      </c>
    </row>
    <row r="107" spans="1:17" x14ac:dyDescent="0.2">
      <c r="A107" s="4">
        <v>97</v>
      </c>
      <c r="B107" s="4" t="s">
        <v>151</v>
      </c>
      <c r="C10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7" s="4" t="s">
        <v>161</v>
      </c>
      <c r="E10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7" s="4" t="s">
        <v>144</v>
      </c>
      <c r="G10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07" s="900" t="str">
        <f ca="1">IF(TBLStructure[[#This Row],[Section]]="Primary",TBLStructure[[#This Row],[Note Title]],TBLStructure[[#This Row],[Number]]&amp;"."&amp;TBLStructure[[#This Row],[Sub Number]]&amp;TBLStructure[[#This Row],[Note Reference]])</f>
        <v>4.4C</v>
      </c>
      <c r="I107" s="4" t="str">
        <f ca="1">IF(TBLStructure[[#This Row],[Section]]="Primary",TBLStructure[[#This Row],[Note Title]],TBLStructure[[#This Row],[Full Note Ref]]&amp; ": " &amp; TBLStructure[[#This Row],[Note Title]])</f>
        <v>4.4C: Leases</v>
      </c>
      <c r="J107" s="901" t="b">
        <v>1</v>
      </c>
      <c r="K107" s="4" t="s">
        <v>116</v>
      </c>
      <c r="L107" s="4" t="s">
        <v>62</v>
      </c>
      <c r="M10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7" s="4" t="s">
        <v>163</v>
      </c>
      <c r="O107" s="4" t="b">
        <f ca="1">TBLStructure[[#This Row],[Current Sheet Name]]=TBLStructure[[#This Row],[Sheet Name]]</f>
        <v>1</v>
      </c>
      <c r="P107" s="4" t="s">
        <v>56</v>
      </c>
      <c r="Q107" s="4">
        <v>2</v>
      </c>
    </row>
    <row r="108" spans="1:17" x14ac:dyDescent="0.2">
      <c r="A108" s="4">
        <v>98</v>
      </c>
      <c r="B108" s="4" t="s">
        <v>151</v>
      </c>
      <c r="C10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8" s="4" t="s">
        <v>161</v>
      </c>
      <c r="E10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8" s="4" t="s">
        <v>145</v>
      </c>
      <c r="G10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08" s="900" t="str">
        <f ca="1">IF(TBLStructure[[#This Row],[Section]]="Primary",TBLStructure[[#This Row],[Note Title]],TBLStructure[[#This Row],[Number]]&amp;"."&amp;TBLStructure[[#This Row],[Sub Number]]&amp;TBLStructure[[#This Row],[Note Reference]])</f>
        <v>4.4D</v>
      </c>
      <c r="I108" s="4" t="str">
        <f ca="1">IF(TBLStructure[[#This Row],[Section]]="Primary",TBLStructure[[#This Row],[Note Title]],TBLStructure[[#This Row],[Full Note Ref]]&amp; ": " &amp; TBLStructure[[#This Row],[Note Title]])</f>
        <v>4.4D: Deposits</v>
      </c>
      <c r="J108" s="901" t="b">
        <v>1</v>
      </c>
      <c r="K108" s="4" t="s">
        <v>116</v>
      </c>
      <c r="L108" s="4" t="s">
        <v>62</v>
      </c>
      <c r="M10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8" s="4" t="s">
        <v>163</v>
      </c>
      <c r="O108" s="4" t="b">
        <f ca="1">TBLStructure[[#This Row],[Current Sheet Name]]=TBLStructure[[#This Row],[Sheet Name]]</f>
        <v>1</v>
      </c>
      <c r="P108" s="4" t="s">
        <v>56</v>
      </c>
      <c r="Q108" s="4">
        <v>2</v>
      </c>
    </row>
    <row r="109" spans="1:17" x14ac:dyDescent="0.2">
      <c r="A109" s="4">
        <v>99</v>
      </c>
      <c r="B109" s="4" t="s">
        <v>151</v>
      </c>
      <c r="C10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9" s="4" t="s">
        <v>161</v>
      </c>
      <c r="E10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9" s="4" t="s">
        <v>146</v>
      </c>
      <c r="G10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09" s="900" t="str">
        <f ca="1">IF(TBLStructure[[#This Row],[Section]]="Primary",TBLStructure[[#This Row],[Note Title]],TBLStructure[[#This Row],[Number]]&amp;"."&amp;TBLStructure[[#This Row],[Sub Number]]&amp;TBLStructure[[#This Row],[Note Reference]])</f>
        <v>4.4E</v>
      </c>
      <c r="I109" s="4" t="str">
        <f ca="1">IF(TBLStructure[[#This Row],[Section]]="Primary",TBLStructure[[#This Row],[Note Title]],TBLStructure[[#This Row],[Full Note Ref]]&amp; ": " &amp; TBLStructure[[#This Row],[Note Title]])</f>
        <v>4.4E: Other interest bearing liabilities</v>
      </c>
      <c r="J109" s="901" t="b">
        <v>1</v>
      </c>
      <c r="K109" s="4" t="s">
        <v>116</v>
      </c>
      <c r="L109" s="4" t="s">
        <v>62</v>
      </c>
      <c r="M10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9" s="4" t="s">
        <v>163</v>
      </c>
      <c r="O109" s="4" t="b">
        <f ca="1">TBLStructure[[#This Row],[Current Sheet Name]]=TBLStructure[[#This Row],[Sheet Name]]</f>
        <v>1</v>
      </c>
      <c r="P109" s="4" t="s">
        <v>56</v>
      </c>
      <c r="Q109" s="4">
        <v>2</v>
      </c>
    </row>
    <row r="110" spans="1:17" x14ac:dyDescent="0.2">
      <c r="A110" s="4">
        <v>100</v>
      </c>
      <c r="B110" s="4" t="s">
        <v>151</v>
      </c>
      <c r="C11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0" s="4" t="s">
        <v>164</v>
      </c>
      <c r="E11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0" s="4" t="s">
        <v>165</v>
      </c>
      <c r="G11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0" s="900" t="str">
        <f ca="1">IF(TBLStructure[[#This Row],[Section]]="Primary",TBLStructure[[#This Row],[Note Title]],TBLStructure[[#This Row],[Number]]&amp;"."&amp;TBLStructure[[#This Row],[Sub Number]]&amp;TBLStructure[[#This Row],[Note Reference]])</f>
        <v>4.5A</v>
      </c>
      <c r="I110" s="4" t="str">
        <f ca="1">IF(TBLStructure[[#This Row],[Section]]="Primary",TBLStructure[[#This Row],[Note Title]],TBLStructure[[#This Row],[Full Note Ref]]&amp; ": " &amp; TBLStructure[[#This Row],[Note Title]])</f>
        <v>4.5A: Taxation refunds to be provided for</v>
      </c>
      <c r="J110" s="901" t="b">
        <v>1</v>
      </c>
      <c r="K110" s="4" t="s">
        <v>116</v>
      </c>
      <c r="L110" s="4" t="s">
        <v>62</v>
      </c>
      <c r="M11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0" s="4" t="s">
        <v>166</v>
      </c>
      <c r="O110" s="4" t="b">
        <f ca="1">TBLStructure[[#This Row],[Current Sheet Name]]=TBLStructure[[#This Row],[Sheet Name]]</f>
        <v>1</v>
      </c>
      <c r="P110" s="4" t="s">
        <v>56</v>
      </c>
      <c r="Q110" s="4">
        <v>2</v>
      </c>
    </row>
    <row r="111" spans="1:17" x14ac:dyDescent="0.2">
      <c r="A111" s="4">
        <v>101</v>
      </c>
      <c r="B111" s="4" t="s">
        <v>151</v>
      </c>
      <c r="C11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1" s="4" t="s">
        <v>164</v>
      </c>
      <c r="E11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1" s="4" t="s">
        <v>148</v>
      </c>
      <c r="G11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1" s="900" t="str">
        <f ca="1">IF(TBLStructure[[#This Row],[Section]]="Primary",TBLStructure[[#This Row],[Note Title]],TBLStructure[[#This Row],[Number]]&amp;"."&amp;TBLStructure[[#This Row],[Sub Number]]&amp;TBLStructure[[#This Row],[Note Reference]])</f>
        <v>4.5B</v>
      </c>
      <c r="I111" s="4" t="str">
        <f ca="1">IF(TBLStructure[[#This Row],[Section]]="Primary",TBLStructure[[#This Row],[Note Title]],TBLStructure[[#This Row],[Full Note Ref]]&amp; ": " &amp; TBLStructure[[#This Row],[Note Title]])</f>
        <v>4.5B: Competitive neutrality liabilities</v>
      </c>
      <c r="J111" s="901" t="b">
        <v>1</v>
      </c>
      <c r="K111" s="4" t="s">
        <v>116</v>
      </c>
      <c r="L111" s="4" t="s">
        <v>62</v>
      </c>
      <c r="M11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1" s="4" t="s">
        <v>166</v>
      </c>
      <c r="O111" s="4" t="b">
        <f ca="1">TBLStructure[[#This Row],[Current Sheet Name]]=TBLStructure[[#This Row],[Sheet Name]]</f>
        <v>1</v>
      </c>
      <c r="P111" s="4" t="s">
        <v>56</v>
      </c>
      <c r="Q111" s="4">
        <v>2</v>
      </c>
    </row>
    <row r="112" spans="1:17" x14ac:dyDescent="0.2">
      <c r="A112" s="4">
        <v>102</v>
      </c>
      <c r="B112" s="4" t="s">
        <v>151</v>
      </c>
      <c r="C11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2" s="4" t="s">
        <v>164</v>
      </c>
      <c r="E11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2" s="4" t="s">
        <v>150</v>
      </c>
      <c r="G11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12" s="900" t="str">
        <f ca="1">IF(TBLStructure[[#This Row],[Section]]="Primary",TBLStructure[[#This Row],[Note Title]],TBLStructure[[#This Row],[Number]]&amp;"."&amp;TBLStructure[[#This Row],[Sub Number]]&amp;TBLStructure[[#This Row],[Note Reference]])</f>
        <v>4.5C</v>
      </c>
      <c r="I112" s="4" t="str">
        <f ca="1">IF(TBLStructure[[#This Row],[Section]]="Primary",TBLStructure[[#This Row],[Note Title]],TBLStructure[[#This Row],[Full Note Ref]]&amp; ": " &amp; TBLStructure[[#This Row],[Note Title]])</f>
        <v>4.5C: Other provisions</v>
      </c>
      <c r="J112" s="901" t="b">
        <v>1</v>
      </c>
      <c r="K112" s="4" t="s">
        <v>116</v>
      </c>
      <c r="L112" s="4" t="s">
        <v>62</v>
      </c>
      <c r="M11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2" s="4" t="s">
        <v>166</v>
      </c>
      <c r="O112" s="4" t="b">
        <f ca="1">TBLStructure[[#This Row],[Current Sheet Name]]=TBLStructure[[#This Row],[Sheet Name]]</f>
        <v>1</v>
      </c>
      <c r="P112" s="4" t="s">
        <v>56</v>
      </c>
      <c r="Q112" s="4">
        <v>2</v>
      </c>
    </row>
    <row r="113" spans="1:17" x14ac:dyDescent="0.2">
      <c r="A113" s="4">
        <v>103</v>
      </c>
      <c r="B113" s="4" t="s">
        <v>167</v>
      </c>
      <c r="C11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3" s="4" t="s">
        <v>168</v>
      </c>
      <c r="E11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3" s="4" t="s">
        <v>169</v>
      </c>
      <c r="G11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3" s="900" t="str">
        <f ca="1">IF(TBLStructure[[#This Row],[Section]]="Primary",TBLStructure[[#This Row],[Note Title]],TBLStructure[[#This Row],[Number]]&amp;"."&amp;TBLStructure[[#This Row],[Sub Number]]&amp;TBLStructure[[#This Row],[Note Reference]])</f>
        <v>5.1A</v>
      </c>
      <c r="I113" s="4" t="str">
        <f ca="1">IF(TBLStructure[[#This Row],[Section]]="Primary",TBLStructure[[#This Row],[Note Title]],TBLStructure[[#This Row],[Full Note Ref]]&amp; ": " &amp; TBLStructure[[#This Row],[Note Title]])</f>
        <v>5.1A: Annual appropriations ('recoverable GST exclusive')</v>
      </c>
      <c r="J113" s="901" t="b">
        <v>1</v>
      </c>
      <c r="K113" s="4" t="s">
        <v>170</v>
      </c>
      <c r="M11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3" s="4" t="s">
        <v>171</v>
      </c>
      <c r="O113" s="4" t="b">
        <f ca="1">TBLStructure[[#This Row],[Current Sheet Name]]=TBLStructure[[#This Row],[Sheet Name]]</f>
        <v>1</v>
      </c>
      <c r="P113" s="4" t="s">
        <v>126</v>
      </c>
      <c r="Q113" s="4">
        <v>2</v>
      </c>
    </row>
    <row r="114" spans="1:17" x14ac:dyDescent="0.2">
      <c r="A114" s="4">
        <v>104</v>
      </c>
      <c r="B114" s="4" t="s">
        <v>167</v>
      </c>
      <c r="C11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4" s="4" t="s">
        <v>168</v>
      </c>
      <c r="E11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4" s="4" t="s">
        <v>172</v>
      </c>
      <c r="G11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4" s="900" t="str">
        <f ca="1">IF(TBLStructure[[#This Row],[Section]]="Primary",TBLStructure[[#This Row],[Note Title]],TBLStructure[[#This Row],[Number]]&amp;"."&amp;TBLStructure[[#This Row],[Sub Number]]&amp;TBLStructure[[#This Row],[Note Reference]])</f>
        <v>5.1B</v>
      </c>
      <c r="I114" s="4" t="str">
        <f ca="1">IF(TBLStructure[[#This Row],[Section]]="Primary",TBLStructure[[#This Row],[Note Title]],TBLStructure[[#This Row],[Full Note Ref]]&amp; ": " &amp; TBLStructure[[#This Row],[Note Title]])</f>
        <v>5.1B: Unspent annual appropriations ('recoverable GST exclusive')</v>
      </c>
      <c r="J114" s="901" t="b">
        <v>1</v>
      </c>
      <c r="K114" s="4" t="s">
        <v>170</v>
      </c>
      <c r="M11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4" s="4" t="s">
        <v>171</v>
      </c>
      <c r="O114" s="4" t="b">
        <f ca="1">TBLStructure[[#This Row],[Current Sheet Name]]=TBLStructure[[#This Row],[Sheet Name]]</f>
        <v>1</v>
      </c>
      <c r="P114" s="4" t="s">
        <v>126</v>
      </c>
      <c r="Q114" s="4">
        <v>2</v>
      </c>
    </row>
    <row r="115" spans="1:17" x14ac:dyDescent="0.2">
      <c r="A115" s="4">
        <v>105</v>
      </c>
      <c r="B115" s="4" t="s">
        <v>167</v>
      </c>
      <c r="C11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5" s="4" t="s">
        <v>168</v>
      </c>
      <c r="E11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5" s="4" t="s">
        <v>173</v>
      </c>
      <c r="G11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15" s="900" t="str">
        <f ca="1">IF(TBLStructure[[#This Row],[Section]]="Primary",TBLStructure[[#This Row],[Note Title]],TBLStructure[[#This Row],[Number]]&amp;"."&amp;TBLStructure[[#This Row],[Sub Number]]&amp;TBLStructure[[#This Row],[Note Reference]])</f>
        <v>5.1C</v>
      </c>
      <c r="I115" s="4" t="str">
        <f ca="1">IF(TBLStructure[[#This Row],[Section]]="Primary",TBLStructure[[#This Row],[Note Title]],TBLStructure[[#This Row],[Full Note Ref]]&amp; ": " &amp; TBLStructure[[#This Row],[Note Title]])</f>
        <v>5.1C: Special appropriations ('recoverable GST exclusive')</v>
      </c>
      <c r="J115" s="901" t="b">
        <v>1</v>
      </c>
      <c r="K115" s="4" t="s">
        <v>170</v>
      </c>
      <c r="M11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5" s="4" t="s">
        <v>171</v>
      </c>
      <c r="O115" s="4" t="b">
        <f ca="1">TBLStructure[[#This Row],[Current Sheet Name]]=TBLStructure[[#This Row],[Sheet Name]]</f>
        <v>1</v>
      </c>
      <c r="P115" s="4" t="s">
        <v>126</v>
      </c>
      <c r="Q115" s="4">
        <v>2</v>
      </c>
    </row>
    <row r="116" spans="1:17" x14ac:dyDescent="0.2">
      <c r="A116" s="4">
        <v>106</v>
      </c>
      <c r="B116" s="4" t="s">
        <v>167</v>
      </c>
      <c r="C11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6" s="4" t="s">
        <v>168</v>
      </c>
      <c r="E11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6" s="4" t="s">
        <v>174</v>
      </c>
      <c r="G11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16" s="900" t="str">
        <f ca="1">IF(TBLStructure[[#This Row],[Section]]="Primary",TBLStructure[[#This Row],[Note Title]],TBLStructure[[#This Row],[Number]]&amp;"."&amp;TBLStructure[[#This Row],[Sub Number]]&amp;TBLStructure[[#This Row],[Note Reference]])</f>
        <v>5.1D</v>
      </c>
      <c r="I116" s="4" t="str">
        <f ca="1">IF(TBLStructure[[#This Row],[Section]]="Primary",TBLStructure[[#This Row],[Note Title]],TBLStructure[[#This Row],[Full Note Ref]]&amp; ": " &amp; TBLStructure[[#This Row],[Note Title]])</f>
        <v>5.1D: Disclosures by agent in relation to annual and special appropriations ('recoverable GST exclusive')</v>
      </c>
      <c r="J116" s="901" t="b">
        <v>1</v>
      </c>
      <c r="K116" s="4" t="s">
        <v>170</v>
      </c>
      <c r="M11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6" s="4" t="s">
        <v>171</v>
      </c>
      <c r="O116" s="4" t="b">
        <f ca="1">TBLStructure[[#This Row],[Current Sheet Name]]=TBLStructure[[#This Row],[Sheet Name]]</f>
        <v>1</v>
      </c>
      <c r="P116" s="4" t="s">
        <v>126</v>
      </c>
      <c r="Q116" s="4">
        <v>2</v>
      </c>
    </row>
    <row r="117" spans="1:17" x14ac:dyDescent="0.2">
      <c r="A117" s="4">
        <v>107</v>
      </c>
      <c r="B117" s="4" t="s">
        <v>167</v>
      </c>
      <c r="C11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7" s="4" t="s">
        <v>175</v>
      </c>
      <c r="E11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17" s="4" t="s">
        <v>176</v>
      </c>
      <c r="G11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7" s="900" t="str">
        <f ca="1">IF(TBLStructure[[#This Row],[Section]]="Primary",TBLStructure[[#This Row],[Note Title]],TBLStructure[[#This Row],[Number]]&amp;"."&amp;TBLStructure[[#This Row],[Sub Number]]&amp;TBLStructure[[#This Row],[Note Reference]])</f>
        <v>5.2A</v>
      </c>
      <c r="I117" s="4" t="str">
        <f ca="1">IF(TBLStructure[[#This Row],[Section]]="Primary",TBLStructure[[#This Row],[Note Title]],TBLStructure[[#This Row],[Full Note Ref]]&amp; ": " &amp; TBLStructure[[#This Row],[Note Title]])</f>
        <v>5.2A: Special accounts</v>
      </c>
      <c r="J117" s="901" t="b">
        <v>1</v>
      </c>
      <c r="K117" s="4" t="s">
        <v>170</v>
      </c>
      <c r="M11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F5.2</v>
      </c>
      <c r="N117" s="4" t="s">
        <v>177</v>
      </c>
      <c r="O117" s="4" t="b">
        <f ca="1">TBLStructure[[#This Row],[Current Sheet Name]]=TBLStructure[[#This Row],[Sheet Name]]</f>
        <v>1</v>
      </c>
      <c r="P117" s="4" t="s">
        <v>56</v>
      </c>
      <c r="Q117" s="4">
        <v>2</v>
      </c>
    </row>
    <row r="118" spans="1:17" x14ac:dyDescent="0.2">
      <c r="A118" s="4">
        <v>108</v>
      </c>
      <c r="B118" s="4" t="s">
        <v>167</v>
      </c>
      <c r="C11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8" s="4" t="s">
        <v>178</v>
      </c>
      <c r="E11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18" s="4" t="s">
        <v>179</v>
      </c>
      <c r="G11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8" s="900" t="str">
        <f ca="1">IF(TBLStructure[[#This Row],[Section]]="Primary",TBLStructure[[#This Row],[Note Title]],TBLStructure[[#This Row],[Number]]&amp;"."&amp;TBLStructure[[#This Row],[Sub Number]]&amp;TBLStructure[[#This Row],[Note Reference]])</f>
        <v>5.3A</v>
      </c>
      <c r="I118" s="4" t="str">
        <f ca="1">IF(TBLStructure[[#This Row],[Section]]="Primary",TBLStructure[[#This Row],[Note Title]],TBLStructure[[#This Row],[Full Note Ref]]&amp; ": " &amp; TBLStructure[[#This Row],[Note Title]])</f>
        <v>5.3A: Regulatory charging summary</v>
      </c>
      <c r="J118" s="901" t="b">
        <v>1</v>
      </c>
      <c r="K118" s="4" t="s">
        <v>170</v>
      </c>
      <c r="M11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F5.3</v>
      </c>
      <c r="N118" s="4" t="s">
        <v>180</v>
      </c>
      <c r="O118" s="4" t="b">
        <f ca="1">TBLStructure[[#This Row],[Current Sheet Name]]=TBLStructure[[#This Row],[Sheet Name]]</f>
        <v>1</v>
      </c>
      <c r="P118" s="4" t="s">
        <v>56</v>
      </c>
      <c r="Q118" s="4">
        <v>2</v>
      </c>
    </row>
    <row r="119" spans="1:17" x14ac:dyDescent="0.2">
      <c r="A119" s="4">
        <v>109</v>
      </c>
      <c r="B119" s="4" t="s">
        <v>167</v>
      </c>
      <c r="C11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9" s="4" t="s">
        <v>181</v>
      </c>
      <c r="E11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19" s="4" t="s">
        <v>182</v>
      </c>
      <c r="G11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9" s="900" t="str">
        <f ca="1">IF(TBLStructure[[#This Row],[Section]]="Primary",TBLStructure[[#This Row],[Note Title]],TBLStructure[[#This Row],[Number]]&amp;"."&amp;TBLStructure[[#This Row],[Sub Number]]&amp;TBLStructure[[#This Row],[Note Reference]])</f>
        <v>5.4A</v>
      </c>
      <c r="I119" s="4" t="str">
        <f ca="1">IF(TBLStructure[[#This Row],[Section]]="Primary",TBLStructure[[#This Row],[Note Title]],TBLStructure[[#This Row],[Full Note Ref]]&amp; ": " &amp; TBLStructure[[#This Row],[Note Title]])</f>
        <v>5.4A: Net cash appropriation arrangements</v>
      </c>
      <c r="J119" s="901" t="b">
        <v>1</v>
      </c>
      <c r="K119" s="4" t="s">
        <v>170</v>
      </c>
      <c r="M11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F5.4</v>
      </c>
      <c r="N119" s="4" t="s">
        <v>183</v>
      </c>
      <c r="O119" s="4" t="b">
        <f ca="1">TBLStructure[[#This Row],[Current Sheet Name]]=TBLStructure[[#This Row],[Sheet Name]]</f>
        <v>1</v>
      </c>
      <c r="P119" s="4" t="s">
        <v>56</v>
      </c>
      <c r="Q119" s="4">
        <v>2</v>
      </c>
    </row>
    <row r="120" spans="1:17" x14ac:dyDescent="0.2">
      <c r="A120" s="4">
        <v>160</v>
      </c>
      <c r="B120" s="4" t="s">
        <v>167</v>
      </c>
      <c r="C12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20" s="4" t="s">
        <v>184</v>
      </c>
      <c r="E12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20" s="4" t="s">
        <v>185</v>
      </c>
      <c r="G12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0" s="900" t="str">
        <f ca="1">IF(TBLStructure[[#This Row],[Section]]="Primary",TBLStructure[[#This Row],[Note Title]],TBLStructure[[#This Row],[Number]]&amp;"."&amp;TBLStructure[[#This Row],[Sub Number]]&amp;TBLStructure[[#This Row],[Note Reference]])</f>
        <v>5.5A</v>
      </c>
      <c r="I120" s="4" t="str">
        <f ca="1">IF(TBLStructure[[#This Row],[Section]]="Primary",TBLStructure[[#This Row],[Note Title]],TBLStructure[[#This Row],[Full Note Ref]]&amp; ": " &amp; TBLStructure[[#This Row],[Note Title]])</f>
        <v>5.5A: Cash flow reconciliation</v>
      </c>
      <c r="J120" s="901" t="b">
        <v>1</v>
      </c>
      <c r="K120" s="4" t="s">
        <v>170</v>
      </c>
      <c r="L120" s="4" t="s">
        <v>55</v>
      </c>
      <c r="M12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F5.5</v>
      </c>
      <c r="N120" s="4" t="s">
        <v>186</v>
      </c>
      <c r="O120" s="4" t="b">
        <f ca="1">TBLStructure[[#This Row],[Current Sheet Name]]=TBLStructure[[#This Row],[Sheet Name]]</f>
        <v>1</v>
      </c>
      <c r="P120" s="4" t="s">
        <v>56</v>
      </c>
      <c r="Q120" s="4">
        <v>1</v>
      </c>
    </row>
    <row r="121" spans="1:17" x14ac:dyDescent="0.2">
      <c r="A121" s="4">
        <v>161</v>
      </c>
      <c r="B121" s="4" t="s">
        <v>167</v>
      </c>
      <c r="C12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21" s="4" t="s">
        <v>184</v>
      </c>
      <c r="E12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21" s="4" t="s">
        <v>187</v>
      </c>
      <c r="G12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1" s="900" t="str">
        <f ca="1">IF(TBLStructure[[#This Row],[Section]]="Primary",TBLStructure[[#This Row],[Note Title]],TBLStructure[[#This Row],[Number]]&amp;"."&amp;TBLStructure[[#This Row],[Sub Number]]&amp;TBLStructure[[#This Row],[Note Reference]])</f>
        <v>5.5B</v>
      </c>
      <c r="I121" s="4" t="str">
        <f ca="1">IF(TBLStructure[[#This Row],[Section]]="Primary",TBLStructure[[#This Row],[Note Title]],TBLStructure[[#This Row],[Full Note Ref]]&amp; ": " &amp; TBLStructure[[#This Row],[Note Title]])</f>
        <v>5.5B: Administered - cash flow reconciliation</v>
      </c>
      <c r="J121" s="901" t="b">
        <v>1</v>
      </c>
      <c r="K121" s="4" t="s">
        <v>170</v>
      </c>
      <c r="L121" s="4" t="s">
        <v>62</v>
      </c>
      <c r="M12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F5.5</v>
      </c>
      <c r="N121" s="4" t="s">
        <v>186</v>
      </c>
      <c r="O121" s="4" t="b">
        <f ca="1">TBLStructure[[#This Row],[Current Sheet Name]]=TBLStructure[[#This Row],[Sheet Name]]</f>
        <v>1</v>
      </c>
      <c r="P121" s="4" t="s">
        <v>56</v>
      </c>
      <c r="Q121" s="4">
        <v>1</v>
      </c>
    </row>
    <row r="122" spans="1:17" x14ac:dyDescent="0.2">
      <c r="A122" s="4">
        <v>110</v>
      </c>
      <c r="B122" s="4" t="s">
        <v>188</v>
      </c>
      <c r="C12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2" s="4" t="s">
        <v>189</v>
      </c>
      <c r="E12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2" s="4" t="s">
        <v>190</v>
      </c>
      <c r="G12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2" s="900" t="str">
        <f ca="1">IF(TBLStructure[[#This Row],[Section]]="Primary",TBLStructure[[#This Row],[Note Title]],TBLStructure[[#This Row],[Number]]&amp;"."&amp;TBLStructure[[#This Row],[Sub Number]]&amp;TBLStructure[[#This Row],[Note Reference]])</f>
        <v>6.1A</v>
      </c>
      <c r="I122" s="4" t="str">
        <f ca="1">IF(TBLStructure[[#This Row],[Section]]="Primary",TBLStructure[[#This Row],[Note Title]],TBLStructure[[#This Row],[Full Note Ref]]&amp; ": " &amp; TBLStructure[[#This Row],[Note Title]])</f>
        <v>6.1A: Employee provisions</v>
      </c>
      <c r="J122" s="901" t="b">
        <v>1</v>
      </c>
      <c r="K122" s="4" t="s">
        <v>191</v>
      </c>
      <c r="L122" s="4" t="s">
        <v>55</v>
      </c>
      <c r="M12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PR6.1</v>
      </c>
      <c r="N122" s="4" t="s">
        <v>192</v>
      </c>
      <c r="O122" s="4" t="b">
        <f ca="1">TBLStructure[[#This Row],[Current Sheet Name]]=TBLStructure[[#This Row],[Sheet Name]]</f>
        <v>1</v>
      </c>
      <c r="P122" s="4" t="s">
        <v>56</v>
      </c>
      <c r="Q122" s="4">
        <v>2</v>
      </c>
    </row>
    <row r="123" spans="1:17" x14ac:dyDescent="0.2">
      <c r="A123" s="4">
        <v>111</v>
      </c>
      <c r="B123" s="4" t="s">
        <v>188</v>
      </c>
      <c r="C12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3" s="4" t="s">
        <v>189</v>
      </c>
      <c r="E12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3" s="4" t="s">
        <v>193</v>
      </c>
      <c r="G12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3" s="900" t="str">
        <f ca="1">IF(TBLStructure[[#This Row],[Section]]="Primary",TBLStructure[[#This Row],[Note Title]],TBLStructure[[#This Row],[Number]]&amp;"."&amp;TBLStructure[[#This Row],[Sub Number]]&amp;TBLStructure[[#This Row],[Note Reference]])</f>
        <v>6.1B</v>
      </c>
      <c r="I123" s="4" t="str">
        <f ca="1">IF(TBLStructure[[#This Row],[Section]]="Primary",TBLStructure[[#This Row],[Note Title]],TBLStructure[[#This Row],[Full Note Ref]]&amp; ": " &amp; TBLStructure[[#This Row],[Note Title]])</f>
        <v>6.1B: Administered - employee provisions</v>
      </c>
      <c r="J123" s="901" t="b">
        <v>1</v>
      </c>
      <c r="K123" s="4" t="s">
        <v>191</v>
      </c>
      <c r="L123" s="4" t="s">
        <v>62</v>
      </c>
      <c r="M12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PR6.1</v>
      </c>
      <c r="N123" s="4" t="s">
        <v>192</v>
      </c>
      <c r="O123" s="4" t="b">
        <f ca="1">TBLStructure[[#This Row],[Current Sheet Name]]=TBLStructure[[#This Row],[Sheet Name]]</f>
        <v>1</v>
      </c>
      <c r="P123" s="4" t="s">
        <v>56</v>
      </c>
      <c r="Q123" s="4">
        <v>2</v>
      </c>
    </row>
    <row r="124" spans="1:17" x14ac:dyDescent="0.2">
      <c r="A124" s="4">
        <v>112</v>
      </c>
      <c r="B124" s="4" t="s">
        <v>188</v>
      </c>
      <c r="C12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4" s="4" t="s">
        <v>194</v>
      </c>
      <c r="E12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4" s="4" t="s">
        <v>195</v>
      </c>
      <c r="G12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4" s="900" t="str">
        <f ca="1">IF(TBLStructure[[#This Row],[Section]]="Primary",TBLStructure[[#This Row],[Note Title]],TBLStructure[[#This Row],[Number]]&amp;"."&amp;TBLStructure[[#This Row],[Sub Number]]&amp;TBLStructure[[#This Row],[Note Reference]])</f>
        <v>6.2A</v>
      </c>
      <c r="I124" s="4" t="str">
        <f ca="1">IF(TBLStructure[[#This Row],[Section]]="Primary",TBLStructure[[#This Row],[Note Title]],TBLStructure[[#This Row],[Full Note Ref]]&amp; ": " &amp; TBLStructure[[#This Row],[Note Title]])</f>
        <v>6.2A: Senior management personnel remuneration</v>
      </c>
      <c r="J124" s="901" t="b">
        <v>1</v>
      </c>
      <c r="K124" s="4" t="s">
        <v>191</v>
      </c>
      <c r="M12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PR6.2</v>
      </c>
      <c r="N124" s="4" t="s">
        <v>196</v>
      </c>
      <c r="O124" s="4" t="b">
        <f ca="1">TBLStructure[[#This Row],[Current Sheet Name]]=TBLStructure[[#This Row],[Sheet Name]]</f>
        <v>1</v>
      </c>
      <c r="P124" s="4" t="s">
        <v>56</v>
      </c>
      <c r="Q124" s="4">
        <v>2</v>
      </c>
    </row>
    <row r="125" spans="1:17" x14ac:dyDescent="0.2">
      <c r="A125" s="4">
        <v>113</v>
      </c>
      <c r="B125" s="4" t="s">
        <v>188</v>
      </c>
      <c r="C12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5" s="4" t="s">
        <v>197</v>
      </c>
      <c r="E12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25" s="4" t="s">
        <v>198</v>
      </c>
      <c r="G12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5" s="900" t="str">
        <f ca="1">IF(TBLStructure[[#This Row],[Section]]="Primary",TBLStructure[[#This Row],[Note Title]],TBLStructure[[#This Row],[Number]]&amp;"."&amp;TBLStructure[[#This Row],[Sub Number]]&amp;TBLStructure[[#This Row],[Note Reference]])</f>
        <v>6.3A</v>
      </c>
      <c r="I125" s="4" t="str">
        <f ca="1">IF(TBLStructure[[#This Row],[Section]]="Primary",TBLStructure[[#This Row],[Note Title]],TBLStructure[[#This Row],[Full Note Ref]]&amp; ": " &amp; TBLStructure[[#This Row],[Note Title]])</f>
        <v>6.3A: Related party disclosures</v>
      </c>
      <c r="J125" s="901" t="b">
        <v>1</v>
      </c>
      <c r="K125" s="4" t="s">
        <v>191</v>
      </c>
      <c r="M12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PR6.3</v>
      </c>
      <c r="N125" s="4" t="s">
        <v>199</v>
      </c>
      <c r="O125" s="4" t="b">
        <f ca="1">TBLStructure[[#This Row],[Current Sheet Name]]=TBLStructure[[#This Row],[Sheet Name]]</f>
        <v>1</v>
      </c>
      <c r="P125" s="4" t="s">
        <v>56</v>
      </c>
      <c r="Q125" s="4">
        <v>2</v>
      </c>
    </row>
    <row r="126" spans="1:17" x14ac:dyDescent="0.2">
      <c r="A126" s="4">
        <v>114</v>
      </c>
      <c r="B126" s="4" t="s">
        <v>200</v>
      </c>
      <c r="C12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6" s="4" t="s">
        <v>201</v>
      </c>
      <c r="E12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6" s="4" t="s">
        <v>202</v>
      </c>
      <c r="G12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6" s="900" t="str">
        <f ca="1">IF(TBLStructure[[#This Row],[Section]]="Primary",TBLStructure[[#This Row],[Note Title]],TBLStructure[[#This Row],[Number]]&amp;"."&amp;TBLStructure[[#This Row],[Sub Number]]&amp;TBLStructure[[#This Row],[Note Reference]])</f>
        <v>7.1A</v>
      </c>
      <c r="I126" s="4" t="str">
        <f ca="1">IF(TBLStructure[[#This Row],[Section]]="Primary",TBLStructure[[#This Row],[Note Title]],TBLStructure[[#This Row],[Full Note Ref]]&amp; ": " &amp; TBLStructure[[#This Row],[Note Title]])</f>
        <v xml:space="preserve">7.1A: Contingent assets and liabilities </v>
      </c>
      <c r="J126" s="901" t="b">
        <v>1</v>
      </c>
      <c r="K126" s="4" t="s">
        <v>203</v>
      </c>
      <c r="L126" s="4" t="s">
        <v>55</v>
      </c>
      <c r="M12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MU7.1</v>
      </c>
      <c r="N126" s="4" t="s">
        <v>204</v>
      </c>
      <c r="O126" s="4" t="b">
        <f ca="1">TBLStructure[[#This Row],[Current Sheet Name]]=TBLStructure[[#This Row],[Sheet Name]]</f>
        <v>1</v>
      </c>
      <c r="P126" s="4" t="s">
        <v>56</v>
      </c>
      <c r="Q126" s="4">
        <v>2</v>
      </c>
    </row>
    <row r="127" spans="1:17" x14ac:dyDescent="0.2">
      <c r="A127" s="4">
        <v>115</v>
      </c>
      <c r="B127" s="4" t="s">
        <v>200</v>
      </c>
      <c r="C12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7" s="4" t="s">
        <v>201</v>
      </c>
      <c r="E12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7" s="4" t="s">
        <v>205</v>
      </c>
      <c r="G12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7" s="900" t="str">
        <f ca="1">IF(TBLStructure[[#This Row],[Section]]="Primary",TBLStructure[[#This Row],[Note Title]],TBLStructure[[#This Row],[Number]]&amp;"."&amp;TBLStructure[[#This Row],[Sub Number]]&amp;TBLStructure[[#This Row],[Note Reference]])</f>
        <v>7.1B</v>
      </c>
      <c r="I127" s="4" t="str">
        <f ca="1">IF(TBLStructure[[#This Row],[Section]]="Primary",TBLStructure[[#This Row],[Note Title]],TBLStructure[[#This Row],[Full Note Ref]]&amp; ": " &amp; TBLStructure[[#This Row],[Note Title]])</f>
        <v>7.1B: Administered - contingent assets and liabilities</v>
      </c>
      <c r="J127" s="901" t="b">
        <v>1</v>
      </c>
      <c r="K127" s="4" t="s">
        <v>203</v>
      </c>
      <c r="L127" s="4" t="s">
        <v>62</v>
      </c>
      <c r="M12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MU7.1</v>
      </c>
      <c r="N127" s="4" t="s">
        <v>204</v>
      </c>
      <c r="O127" s="4" t="b">
        <f ca="1">TBLStructure[[#This Row],[Current Sheet Name]]=TBLStructure[[#This Row],[Sheet Name]]</f>
        <v>1</v>
      </c>
      <c r="P127" s="4" t="s">
        <v>56</v>
      </c>
      <c r="Q127" s="4">
        <v>2</v>
      </c>
    </row>
    <row r="128" spans="1:17" x14ac:dyDescent="0.2">
      <c r="A128" s="4">
        <v>116</v>
      </c>
      <c r="B128" s="4" t="s">
        <v>200</v>
      </c>
      <c r="C12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8" s="4" t="s">
        <v>206</v>
      </c>
      <c r="E12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8" s="4" t="s">
        <v>207</v>
      </c>
      <c r="G12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8" s="900" t="str">
        <f ca="1">IF(TBLStructure[[#This Row],[Section]]="Primary",TBLStructure[[#This Row],[Note Title]],TBLStructure[[#This Row],[Number]]&amp;"."&amp;TBLStructure[[#This Row],[Sub Number]]&amp;TBLStructure[[#This Row],[Note Reference]])</f>
        <v>7.2A</v>
      </c>
      <c r="I128" s="4" t="str">
        <f ca="1">IF(TBLStructure[[#This Row],[Section]]="Primary",TBLStructure[[#This Row],[Note Title]],TBLStructure[[#This Row],[Full Note Ref]]&amp; ": " &amp; TBLStructure[[#This Row],[Note Title]])</f>
        <v>7.2A: Categories of financial instruments</v>
      </c>
      <c r="J128" s="901" t="b">
        <v>1</v>
      </c>
      <c r="K128" s="4" t="s">
        <v>203</v>
      </c>
      <c r="L128" s="4" t="s">
        <v>55</v>
      </c>
      <c r="M12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28" s="4" t="s">
        <v>208</v>
      </c>
      <c r="O128" s="4" t="b">
        <f ca="1">TBLStructure[[#This Row],[Current Sheet Name]]=TBLStructure[[#This Row],[Sheet Name]]</f>
        <v>1</v>
      </c>
      <c r="P128" s="4" t="s">
        <v>56</v>
      </c>
      <c r="Q128" s="4">
        <v>2</v>
      </c>
    </row>
    <row r="129" spans="1:17" x14ac:dyDescent="0.2">
      <c r="A129" s="4">
        <v>117</v>
      </c>
      <c r="B129" s="4" t="s">
        <v>200</v>
      </c>
      <c r="C12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9" s="4" t="s">
        <v>206</v>
      </c>
      <c r="E12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9" s="4" t="s">
        <v>209</v>
      </c>
      <c r="G12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9" s="900" t="str">
        <f ca="1">IF(TBLStructure[[#This Row],[Section]]="Primary",TBLStructure[[#This Row],[Note Title]],TBLStructure[[#This Row],[Number]]&amp;"."&amp;TBLStructure[[#This Row],[Sub Number]]&amp;TBLStructure[[#This Row],[Note Reference]])</f>
        <v>7.2B</v>
      </c>
      <c r="I129" s="4" t="str">
        <f ca="1">IF(TBLStructure[[#This Row],[Section]]="Primary",TBLStructure[[#This Row],[Note Title]],TBLStructure[[#This Row],[Full Note Ref]]&amp; ": " &amp; TBLStructure[[#This Row],[Note Title]])</f>
        <v>7.2B: Net gains or losses on financial assets</v>
      </c>
      <c r="J129" s="901" t="b">
        <v>1</v>
      </c>
      <c r="K129" s="4" t="s">
        <v>203</v>
      </c>
      <c r="L129" s="4" t="s">
        <v>55</v>
      </c>
      <c r="M12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29" s="4" t="s">
        <v>208</v>
      </c>
      <c r="O129" s="4" t="b">
        <f ca="1">TBLStructure[[#This Row],[Current Sheet Name]]=TBLStructure[[#This Row],[Sheet Name]]</f>
        <v>1</v>
      </c>
      <c r="P129" s="4" t="s">
        <v>56</v>
      </c>
      <c r="Q129" s="4">
        <v>2</v>
      </c>
    </row>
    <row r="130" spans="1:17" x14ac:dyDescent="0.2">
      <c r="A130" s="4">
        <v>118</v>
      </c>
      <c r="B130" s="4" t="s">
        <v>200</v>
      </c>
      <c r="C13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0" s="4" t="s">
        <v>206</v>
      </c>
      <c r="E13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0" s="4" t="s">
        <v>210</v>
      </c>
      <c r="G13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30" s="900" t="str">
        <f ca="1">IF(TBLStructure[[#This Row],[Section]]="Primary",TBLStructure[[#This Row],[Note Title]],TBLStructure[[#This Row],[Number]]&amp;"."&amp;TBLStructure[[#This Row],[Sub Number]]&amp;TBLStructure[[#This Row],[Note Reference]])</f>
        <v>7.2C</v>
      </c>
      <c r="I130" s="4" t="str">
        <f ca="1">IF(TBLStructure[[#This Row],[Section]]="Primary",TBLStructure[[#This Row],[Note Title]],TBLStructure[[#This Row],[Full Note Ref]]&amp; ": " &amp; TBLStructure[[#This Row],[Note Title]])</f>
        <v>7.2C: Net gains or losses on financial liabilities</v>
      </c>
      <c r="J130" s="901" t="b">
        <v>1</v>
      </c>
      <c r="K130" s="4" t="s">
        <v>203</v>
      </c>
      <c r="L130" s="4" t="s">
        <v>55</v>
      </c>
      <c r="M13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0" s="4" t="s">
        <v>208</v>
      </c>
      <c r="O130" s="4" t="b">
        <f ca="1">TBLStructure[[#This Row],[Current Sheet Name]]=TBLStructure[[#This Row],[Sheet Name]]</f>
        <v>1</v>
      </c>
      <c r="P130" s="4" t="s">
        <v>56</v>
      </c>
      <c r="Q130" s="4">
        <v>2</v>
      </c>
    </row>
    <row r="131" spans="1:17" x14ac:dyDescent="0.2">
      <c r="A131" s="4">
        <v>119</v>
      </c>
      <c r="B131" s="4" t="s">
        <v>200</v>
      </c>
      <c r="C13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1" s="4" t="s">
        <v>206</v>
      </c>
      <c r="E13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1" s="4" t="s">
        <v>211</v>
      </c>
      <c r="G13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31" s="900" t="str">
        <f ca="1">IF(TBLStructure[[#This Row],[Section]]="Primary",TBLStructure[[#This Row],[Note Title]],TBLStructure[[#This Row],[Number]]&amp;"."&amp;TBLStructure[[#This Row],[Sub Number]]&amp;TBLStructure[[#This Row],[Note Reference]])</f>
        <v>7.2D</v>
      </c>
      <c r="I131" s="4" t="str">
        <f ca="1">IF(TBLStructure[[#This Row],[Section]]="Primary",TBLStructure[[#This Row],[Note Title]],TBLStructure[[#This Row],[Full Note Ref]]&amp; ": " &amp; TBLStructure[[#This Row],[Note Title]])</f>
        <v>7.2D: Fee income and expense</v>
      </c>
      <c r="J131" s="901" t="b">
        <v>1</v>
      </c>
      <c r="K131" s="4" t="s">
        <v>203</v>
      </c>
      <c r="L131" s="4" t="s">
        <v>55</v>
      </c>
      <c r="M13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1" s="4" t="s">
        <v>208</v>
      </c>
      <c r="O131" s="4" t="b">
        <f ca="1">TBLStructure[[#This Row],[Current Sheet Name]]=TBLStructure[[#This Row],[Sheet Name]]</f>
        <v>1</v>
      </c>
      <c r="P131" s="4" t="s">
        <v>56</v>
      </c>
      <c r="Q131" s="4">
        <v>1</v>
      </c>
    </row>
    <row r="132" spans="1:17" x14ac:dyDescent="0.2">
      <c r="A132" s="4">
        <v>120</v>
      </c>
      <c r="B132" s="4" t="s">
        <v>200</v>
      </c>
      <c r="C13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2" s="4" t="s">
        <v>206</v>
      </c>
      <c r="E13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2" s="4" t="s">
        <v>212</v>
      </c>
      <c r="G13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32" s="900" t="str">
        <f ca="1">IF(TBLStructure[[#This Row],[Section]]="Primary",TBLStructure[[#This Row],[Note Title]],TBLStructure[[#This Row],[Number]]&amp;"."&amp;TBLStructure[[#This Row],[Sub Number]]&amp;TBLStructure[[#This Row],[Note Reference]])</f>
        <v>7.2E</v>
      </c>
      <c r="I132" s="4" t="str">
        <f ca="1">IF(TBLStructure[[#This Row],[Section]]="Primary",TBLStructure[[#This Row],[Note Title]],TBLStructure[[#This Row],[Full Note Ref]]&amp; ": " &amp; TBLStructure[[#This Row],[Note Title]])</f>
        <v>7.2E: Fair value of financial instruments</v>
      </c>
      <c r="J132" s="901" t="b">
        <v>1</v>
      </c>
      <c r="K132" s="4" t="s">
        <v>203</v>
      </c>
      <c r="L132" s="4" t="s">
        <v>55</v>
      </c>
      <c r="M13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2" s="4" t="s">
        <v>208</v>
      </c>
      <c r="O132" s="4" t="b">
        <f ca="1">TBLStructure[[#This Row],[Current Sheet Name]]=TBLStructure[[#This Row],[Sheet Name]]</f>
        <v>1</v>
      </c>
      <c r="P132" s="4" t="s">
        <v>56</v>
      </c>
      <c r="Q132" s="4">
        <v>1</v>
      </c>
    </row>
    <row r="133" spans="1:17" x14ac:dyDescent="0.2">
      <c r="A133" s="4">
        <v>149</v>
      </c>
      <c r="B133" s="4" t="s">
        <v>200</v>
      </c>
      <c r="C13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3" s="4" t="s">
        <v>206</v>
      </c>
      <c r="E13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3" s="4" t="s">
        <v>213</v>
      </c>
      <c r="G13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33" s="900" t="str">
        <f ca="1">IF(TBLStructure[[#This Row],[Section]]="Primary",TBLStructure[[#This Row],[Note Title]],TBLStructure[[#This Row],[Number]]&amp;"."&amp;TBLStructure[[#This Row],[Sub Number]]&amp;TBLStructure[[#This Row],[Note Reference]])</f>
        <v>7.2F</v>
      </c>
      <c r="I133" s="4" t="str">
        <f ca="1">IF(TBLStructure[[#This Row],[Section]]="Primary",TBLStructure[[#This Row],[Note Title]],TBLStructure[[#This Row],[Full Note Ref]]&amp; ": " &amp; TBLStructure[[#This Row],[Note Title]])</f>
        <v>7.2F: Financial assets designated at fair value through profit or loss</v>
      </c>
      <c r="J133" s="901" t="b">
        <v>1</v>
      </c>
      <c r="K133" s="4" t="s">
        <v>203</v>
      </c>
      <c r="L133" s="4" t="s">
        <v>55</v>
      </c>
      <c r="M13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3" s="4" t="s">
        <v>208</v>
      </c>
      <c r="O133" s="4" t="b">
        <f ca="1">TBLStructure[[#This Row],[Current Sheet Name]]=TBLStructure[[#This Row],[Sheet Name]]</f>
        <v>1</v>
      </c>
      <c r="P133" s="4" t="s">
        <v>56</v>
      </c>
      <c r="Q133" s="4">
        <v>1</v>
      </c>
    </row>
    <row r="134" spans="1:17" x14ac:dyDescent="0.2">
      <c r="A134" s="4">
        <v>121</v>
      </c>
      <c r="B134" s="4" t="s">
        <v>200</v>
      </c>
      <c r="C13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4" s="4" t="s">
        <v>206</v>
      </c>
      <c r="E13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4" s="4" t="s">
        <v>214</v>
      </c>
      <c r="G13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34" s="900" t="str">
        <f ca="1">IF(TBLStructure[[#This Row],[Section]]="Primary",TBLStructure[[#This Row],[Note Title]],TBLStructure[[#This Row],[Number]]&amp;"."&amp;TBLStructure[[#This Row],[Sub Number]]&amp;TBLStructure[[#This Row],[Note Reference]])</f>
        <v>7.2G</v>
      </c>
      <c r="I134" s="4" t="str">
        <f ca="1">IF(TBLStructure[[#This Row],[Section]]="Primary",TBLStructure[[#This Row],[Note Title]],TBLStructure[[#This Row],[Full Note Ref]]&amp; ": " &amp; TBLStructure[[#This Row],[Note Title]])</f>
        <v>7.2G: Financial liabilities designated at fair value through profit or loss</v>
      </c>
      <c r="J134" s="901" t="b">
        <v>1</v>
      </c>
      <c r="K134" s="4" t="s">
        <v>203</v>
      </c>
      <c r="L134" s="4" t="s">
        <v>55</v>
      </c>
      <c r="M13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4" s="4" t="s">
        <v>208</v>
      </c>
      <c r="O134" s="4" t="b">
        <f ca="1">TBLStructure[[#This Row],[Current Sheet Name]]=TBLStructure[[#This Row],[Sheet Name]]</f>
        <v>1</v>
      </c>
      <c r="P134" s="4" t="s">
        <v>56</v>
      </c>
      <c r="Q134" s="4">
        <v>1</v>
      </c>
    </row>
    <row r="135" spans="1:17" x14ac:dyDescent="0.2">
      <c r="A135" s="4">
        <v>122</v>
      </c>
      <c r="B135" s="4" t="s">
        <v>200</v>
      </c>
      <c r="C13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5" s="4" t="s">
        <v>206</v>
      </c>
      <c r="E13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5" s="4" t="s">
        <v>215</v>
      </c>
      <c r="G13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35" s="900" t="str">
        <f ca="1">IF(TBLStructure[[#This Row],[Section]]="Primary",TBLStructure[[#This Row],[Note Title]],TBLStructure[[#This Row],[Number]]&amp;"."&amp;TBLStructure[[#This Row],[Sub Number]]&amp;TBLStructure[[#This Row],[Note Reference]])</f>
        <v>7.2H</v>
      </c>
      <c r="I135" s="4" t="str">
        <f ca="1">IF(TBLStructure[[#This Row],[Section]]="Primary",TBLStructure[[#This Row],[Note Title]],TBLStructure[[#This Row],[Full Note Ref]]&amp; ": " &amp; TBLStructure[[#This Row],[Note Title]])</f>
        <v>7.2H: Financial assets reclassified</v>
      </c>
      <c r="J135" s="901" t="b">
        <v>1</v>
      </c>
      <c r="K135" s="4" t="s">
        <v>203</v>
      </c>
      <c r="L135" s="4" t="s">
        <v>55</v>
      </c>
      <c r="M13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5" s="4" t="s">
        <v>208</v>
      </c>
      <c r="O135" s="4" t="b">
        <f ca="1">TBLStructure[[#This Row],[Current Sheet Name]]=TBLStructure[[#This Row],[Sheet Name]]</f>
        <v>1</v>
      </c>
      <c r="P135" s="4" t="s">
        <v>56</v>
      </c>
      <c r="Q135" s="4">
        <v>2</v>
      </c>
    </row>
    <row r="136" spans="1:17" x14ac:dyDescent="0.2">
      <c r="A136" s="4">
        <v>123</v>
      </c>
      <c r="B136" s="4" t="s">
        <v>200</v>
      </c>
      <c r="C13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6" s="4" t="s">
        <v>206</v>
      </c>
      <c r="E13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6" s="4" t="s">
        <v>216</v>
      </c>
      <c r="G13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36" s="900" t="str">
        <f ca="1">IF(TBLStructure[[#This Row],[Section]]="Primary",TBLStructure[[#This Row],[Note Title]],TBLStructure[[#This Row],[Number]]&amp;"."&amp;TBLStructure[[#This Row],[Sub Number]]&amp;TBLStructure[[#This Row],[Note Reference]])</f>
        <v>7.2I</v>
      </c>
      <c r="I136" s="4" t="str">
        <f ca="1">IF(TBLStructure[[#This Row],[Section]]="Primary",TBLStructure[[#This Row],[Note Title]],TBLStructure[[#This Row],[Full Note Ref]]&amp; ": " &amp; TBLStructure[[#This Row],[Note Title]])</f>
        <v>7.2I: Credit risk</v>
      </c>
      <c r="J136" s="901" t="b">
        <v>1</v>
      </c>
      <c r="K136" s="4" t="s">
        <v>203</v>
      </c>
      <c r="L136" s="4" t="s">
        <v>55</v>
      </c>
      <c r="M13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6" s="4" t="s">
        <v>208</v>
      </c>
      <c r="O136" s="4" t="b">
        <f ca="1">TBLStructure[[#This Row],[Current Sheet Name]]=TBLStructure[[#This Row],[Sheet Name]]</f>
        <v>1</v>
      </c>
      <c r="P136" s="4" t="s">
        <v>56</v>
      </c>
      <c r="Q136" s="4">
        <v>1</v>
      </c>
    </row>
    <row r="137" spans="1:17" x14ac:dyDescent="0.2">
      <c r="A137" s="4">
        <v>124</v>
      </c>
      <c r="B137" s="4" t="s">
        <v>200</v>
      </c>
      <c r="C13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7" s="4" t="s">
        <v>206</v>
      </c>
      <c r="E13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7" s="4" t="s">
        <v>217</v>
      </c>
      <c r="G13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137" s="900" t="str">
        <f ca="1">IF(TBLStructure[[#This Row],[Section]]="Primary",TBLStructure[[#This Row],[Note Title]],TBLStructure[[#This Row],[Number]]&amp;"."&amp;TBLStructure[[#This Row],[Sub Number]]&amp;TBLStructure[[#This Row],[Note Reference]])</f>
        <v>7.2J</v>
      </c>
      <c r="I137" s="4" t="str">
        <f ca="1">IF(TBLStructure[[#This Row],[Section]]="Primary",TBLStructure[[#This Row],[Note Title]],TBLStructure[[#This Row],[Full Note Ref]]&amp; ": " &amp; TBLStructure[[#This Row],[Note Title]])</f>
        <v>7.2J: Liquidity risk</v>
      </c>
      <c r="J137" s="901" t="b">
        <v>1</v>
      </c>
      <c r="K137" s="4" t="s">
        <v>218</v>
      </c>
      <c r="L137" s="4" t="s">
        <v>55</v>
      </c>
      <c r="M13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MUL7.2</v>
      </c>
      <c r="N137" s="4" t="s">
        <v>219</v>
      </c>
      <c r="O137" s="4" t="b">
        <f ca="1">TBLStructure[[#This Row],[Current Sheet Name]]=TBLStructure[[#This Row],[Sheet Name]]</f>
        <v>1</v>
      </c>
      <c r="P137" s="4" t="s">
        <v>126</v>
      </c>
      <c r="Q137" s="4">
        <v>1</v>
      </c>
    </row>
    <row r="138" spans="1:17" x14ac:dyDescent="0.2">
      <c r="A138" s="4">
        <v>125</v>
      </c>
      <c r="B138" s="4" t="s">
        <v>200</v>
      </c>
      <c r="C13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8" s="4" t="s">
        <v>206</v>
      </c>
      <c r="E13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8" s="4" t="s">
        <v>220</v>
      </c>
      <c r="G13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138" s="900" t="str">
        <f ca="1">IF(TBLStructure[[#This Row],[Section]]="Primary",TBLStructure[[#This Row],[Note Title]],TBLStructure[[#This Row],[Number]]&amp;"."&amp;TBLStructure[[#This Row],[Sub Number]]&amp;TBLStructure[[#This Row],[Note Reference]])</f>
        <v>7.2K</v>
      </c>
      <c r="I138" s="4" t="str">
        <f ca="1">IF(TBLStructure[[#This Row],[Section]]="Primary",TBLStructure[[#This Row],[Note Title]],TBLStructure[[#This Row],[Full Note Ref]]&amp; ": " &amp; TBLStructure[[#This Row],[Note Title]])</f>
        <v>7.2K: Market risk</v>
      </c>
      <c r="J138" s="901" t="b">
        <v>1</v>
      </c>
      <c r="K138" s="4" t="s">
        <v>218</v>
      </c>
      <c r="L138" s="4" t="s">
        <v>55</v>
      </c>
      <c r="M13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MUL7.2</v>
      </c>
      <c r="N138" s="4" t="s">
        <v>219</v>
      </c>
      <c r="O138" s="4" t="b">
        <f ca="1">TBLStructure[[#This Row],[Current Sheet Name]]=TBLStructure[[#This Row],[Sheet Name]]</f>
        <v>1</v>
      </c>
      <c r="P138" s="4" t="s">
        <v>126</v>
      </c>
      <c r="Q138" s="4">
        <v>1</v>
      </c>
    </row>
    <row r="139" spans="1:17" x14ac:dyDescent="0.2">
      <c r="A139" s="4">
        <v>126</v>
      </c>
      <c r="B139" s="4" t="s">
        <v>200</v>
      </c>
      <c r="C13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9" s="4" t="s">
        <v>206</v>
      </c>
      <c r="E13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9" s="4" t="s">
        <v>221</v>
      </c>
      <c r="G13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139" s="900" t="str">
        <f ca="1">IF(TBLStructure[[#This Row],[Section]]="Primary",TBLStructure[[#This Row],[Note Title]],TBLStructure[[#This Row],[Number]]&amp;"."&amp;TBLStructure[[#This Row],[Sub Number]]&amp;TBLStructure[[#This Row],[Note Reference]])</f>
        <v>7.2L</v>
      </c>
      <c r="I139" s="4" t="str">
        <f ca="1">IF(TBLStructure[[#This Row],[Section]]="Primary",TBLStructure[[#This Row],[Note Title]],TBLStructure[[#This Row],[Full Note Ref]]&amp; ": " &amp; TBLStructure[[#This Row],[Note Title]])</f>
        <v>7.2L: Assets pledged or held as collateral</v>
      </c>
      <c r="J139" s="901" t="b">
        <v>1</v>
      </c>
      <c r="K139" s="4" t="s">
        <v>222</v>
      </c>
      <c r="L139" s="4" t="s">
        <v>55</v>
      </c>
      <c r="M13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MUA7.2</v>
      </c>
      <c r="N139" s="4" t="s">
        <v>223</v>
      </c>
      <c r="O139" s="4" t="b">
        <f ca="1">TBLStructure[[#This Row],[Current Sheet Name]]=TBLStructure[[#This Row],[Sheet Name]]</f>
        <v>1</v>
      </c>
      <c r="P139" s="4" t="s">
        <v>56</v>
      </c>
      <c r="Q139" s="4">
        <v>2</v>
      </c>
    </row>
    <row r="140" spans="1:17" x14ac:dyDescent="0.2">
      <c r="A140" s="4">
        <v>127</v>
      </c>
      <c r="B140" s="4" t="s">
        <v>200</v>
      </c>
      <c r="C14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0" s="4" t="s">
        <v>224</v>
      </c>
      <c r="E14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0" s="4" t="s">
        <v>207</v>
      </c>
      <c r="G14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40" s="900" t="str">
        <f ca="1">IF(TBLStructure[[#This Row],[Section]]="Primary",TBLStructure[[#This Row],[Note Title]],TBLStructure[[#This Row],[Number]]&amp;"."&amp;TBLStructure[[#This Row],[Sub Number]]&amp;TBLStructure[[#This Row],[Note Reference]])</f>
        <v>7.3A</v>
      </c>
      <c r="I140" s="4" t="str">
        <f ca="1">IF(TBLStructure[[#This Row],[Section]]="Primary",TBLStructure[[#This Row],[Note Title]],TBLStructure[[#This Row],[Full Note Ref]]&amp; ": " &amp; TBLStructure[[#This Row],[Note Title]])</f>
        <v>7.3A: Categories of financial instruments</v>
      </c>
      <c r="J140" s="901" t="b">
        <v>1</v>
      </c>
      <c r="K140" s="4" t="s">
        <v>203</v>
      </c>
      <c r="L140" s="4" t="s">
        <v>62</v>
      </c>
      <c r="M14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0" s="4" t="s">
        <v>225</v>
      </c>
      <c r="O140" s="4" t="b">
        <f ca="1">TBLStructure[[#This Row],[Current Sheet Name]]=TBLStructure[[#This Row],[Sheet Name]]</f>
        <v>1</v>
      </c>
      <c r="P140" s="4" t="s">
        <v>56</v>
      </c>
      <c r="Q140" s="4">
        <v>2</v>
      </c>
    </row>
    <row r="141" spans="1:17" x14ac:dyDescent="0.2">
      <c r="A141" s="4">
        <v>128</v>
      </c>
      <c r="B141" s="4" t="s">
        <v>200</v>
      </c>
      <c r="C14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1" s="4" t="s">
        <v>224</v>
      </c>
      <c r="E14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1" s="4" t="s">
        <v>209</v>
      </c>
      <c r="G14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41" s="900" t="str">
        <f ca="1">IF(TBLStructure[[#This Row],[Section]]="Primary",TBLStructure[[#This Row],[Note Title]],TBLStructure[[#This Row],[Number]]&amp;"."&amp;TBLStructure[[#This Row],[Sub Number]]&amp;TBLStructure[[#This Row],[Note Reference]])</f>
        <v>7.3B</v>
      </c>
      <c r="I141" s="4" t="str">
        <f ca="1">IF(TBLStructure[[#This Row],[Section]]="Primary",TBLStructure[[#This Row],[Note Title]],TBLStructure[[#This Row],[Full Note Ref]]&amp; ": " &amp; TBLStructure[[#This Row],[Note Title]])</f>
        <v>7.3B: Net gains or losses on financial assets</v>
      </c>
      <c r="J141" s="901" t="b">
        <v>1</v>
      </c>
      <c r="K141" s="4" t="s">
        <v>203</v>
      </c>
      <c r="L141" s="4" t="s">
        <v>62</v>
      </c>
      <c r="M14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1" s="4" t="s">
        <v>225</v>
      </c>
      <c r="O141" s="4" t="b">
        <f ca="1">TBLStructure[[#This Row],[Current Sheet Name]]=TBLStructure[[#This Row],[Sheet Name]]</f>
        <v>1</v>
      </c>
      <c r="P141" s="4" t="s">
        <v>56</v>
      </c>
      <c r="Q141" s="4">
        <v>2</v>
      </c>
    </row>
    <row r="142" spans="1:17" x14ac:dyDescent="0.2">
      <c r="A142" s="4">
        <v>129</v>
      </c>
      <c r="B142" s="4" t="s">
        <v>200</v>
      </c>
      <c r="C14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2" s="4" t="s">
        <v>224</v>
      </c>
      <c r="E14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2" s="4" t="s">
        <v>210</v>
      </c>
      <c r="G14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42" s="900" t="str">
        <f ca="1">IF(TBLStructure[[#This Row],[Section]]="Primary",TBLStructure[[#This Row],[Note Title]],TBLStructure[[#This Row],[Number]]&amp;"."&amp;TBLStructure[[#This Row],[Sub Number]]&amp;TBLStructure[[#This Row],[Note Reference]])</f>
        <v>7.3C</v>
      </c>
      <c r="I142" s="4" t="str">
        <f ca="1">IF(TBLStructure[[#This Row],[Section]]="Primary",TBLStructure[[#This Row],[Note Title]],TBLStructure[[#This Row],[Full Note Ref]]&amp; ": " &amp; TBLStructure[[#This Row],[Note Title]])</f>
        <v>7.3C: Net gains or losses on financial liabilities</v>
      </c>
      <c r="J142" s="901" t="b">
        <v>1</v>
      </c>
      <c r="K142" s="4" t="s">
        <v>203</v>
      </c>
      <c r="L142" s="4" t="s">
        <v>62</v>
      </c>
      <c r="M14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2" s="4" t="s">
        <v>225</v>
      </c>
      <c r="O142" s="4" t="b">
        <f ca="1">TBLStructure[[#This Row],[Current Sheet Name]]=TBLStructure[[#This Row],[Sheet Name]]</f>
        <v>1</v>
      </c>
      <c r="P142" s="4" t="s">
        <v>56</v>
      </c>
      <c r="Q142" s="4">
        <v>2</v>
      </c>
    </row>
    <row r="143" spans="1:17" x14ac:dyDescent="0.2">
      <c r="A143" s="4">
        <v>130</v>
      </c>
      <c r="B143" s="4" t="s">
        <v>200</v>
      </c>
      <c r="C14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3" s="4" t="s">
        <v>224</v>
      </c>
      <c r="E14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3" s="4" t="s">
        <v>211</v>
      </c>
      <c r="G14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43" s="900" t="str">
        <f ca="1">IF(TBLStructure[[#This Row],[Section]]="Primary",TBLStructure[[#This Row],[Note Title]],TBLStructure[[#This Row],[Number]]&amp;"."&amp;TBLStructure[[#This Row],[Sub Number]]&amp;TBLStructure[[#This Row],[Note Reference]])</f>
        <v>7.3D</v>
      </c>
      <c r="I143" s="4" t="str">
        <f ca="1">IF(TBLStructure[[#This Row],[Section]]="Primary",TBLStructure[[#This Row],[Note Title]],TBLStructure[[#This Row],[Full Note Ref]]&amp; ": " &amp; TBLStructure[[#This Row],[Note Title]])</f>
        <v>7.3D: Fee income and expense</v>
      </c>
      <c r="J143" s="901" t="b">
        <v>1</v>
      </c>
      <c r="K143" s="4" t="s">
        <v>203</v>
      </c>
      <c r="L143" s="4" t="s">
        <v>62</v>
      </c>
      <c r="M14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3" s="4" t="s">
        <v>225</v>
      </c>
      <c r="O143" s="4" t="b">
        <f ca="1">TBLStructure[[#This Row],[Current Sheet Name]]=TBLStructure[[#This Row],[Sheet Name]]</f>
        <v>1</v>
      </c>
      <c r="P143" s="4" t="s">
        <v>56</v>
      </c>
      <c r="Q143" s="4">
        <v>1</v>
      </c>
    </row>
    <row r="144" spans="1:17" x14ac:dyDescent="0.2">
      <c r="A144" s="4">
        <v>131</v>
      </c>
      <c r="B144" s="4" t="s">
        <v>200</v>
      </c>
      <c r="C14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4" s="4" t="s">
        <v>224</v>
      </c>
      <c r="E14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4" s="4" t="s">
        <v>212</v>
      </c>
      <c r="G14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44" s="900" t="str">
        <f ca="1">IF(TBLStructure[[#This Row],[Section]]="Primary",TBLStructure[[#This Row],[Note Title]],TBLStructure[[#This Row],[Number]]&amp;"."&amp;TBLStructure[[#This Row],[Sub Number]]&amp;TBLStructure[[#This Row],[Note Reference]])</f>
        <v>7.3E</v>
      </c>
      <c r="I144" s="4" t="str">
        <f ca="1">IF(TBLStructure[[#This Row],[Section]]="Primary",TBLStructure[[#This Row],[Note Title]],TBLStructure[[#This Row],[Full Note Ref]]&amp; ": " &amp; TBLStructure[[#This Row],[Note Title]])</f>
        <v>7.3E: Fair value of financial instruments</v>
      </c>
      <c r="J144" s="901" t="b">
        <v>1</v>
      </c>
      <c r="K144" s="4" t="s">
        <v>203</v>
      </c>
      <c r="L144" s="4" t="s">
        <v>62</v>
      </c>
      <c r="M14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4" s="4" t="s">
        <v>225</v>
      </c>
      <c r="O144" s="4" t="b">
        <f ca="1">TBLStructure[[#This Row],[Current Sheet Name]]=TBLStructure[[#This Row],[Sheet Name]]</f>
        <v>1</v>
      </c>
      <c r="P144" s="4" t="s">
        <v>56</v>
      </c>
      <c r="Q144" s="4">
        <v>1</v>
      </c>
    </row>
    <row r="145" spans="1:17" x14ac:dyDescent="0.2">
      <c r="A145" s="4">
        <v>152</v>
      </c>
      <c r="B145" s="4" t="s">
        <v>200</v>
      </c>
      <c r="C14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5" s="4" t="s">
        <v>224</v>
      </c>
      <c r="E14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5" s="4" t="s">
        <v>213</v>
      </c>
      <c r="G14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45" s="900" t="str">
        <f ca="1">IF(TBLStructure[[#This Row],[Section]]="Primary",TBLStructure[[#This Row],[Note Title]],TBLStructure[[#This Row],[Number]]&amp;"."&amp;TBLStructure[[#This Row],[Sub Number]]&amp;TBLStructure[[#This Row],[Note Reference]])</f>
        <v>7.3F</v>
      </c>
      <c r="I145" s="4" t="str">
        <f ca="1">IF(TBLStructure[[#This Row],[Section]]="Primary",TBLStructure[[#This Row],[Note Title]],TBLStructure[[#This Row],[Full Note Ref]]&amp; ": " &amp; TBLStructure[[#This Row],[Note Title]])</f>
        <v>7.3F: Financial assets designated at fair value through profit or loss</v>
      </c>
      <c r="J145" s="901" t="b">
        <v>1</v>
      </c>
      <c r="K145" s="4" t="s">
        <v>203</v>
      </c>
      <c r="L145" s="4" t="s">
        <v>62</v>
      </c>
      <c r="M14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5" s="4" t="s">
        <v>225</v>
      </c>
      <c r="O145" s="4" t="b">
        <f ca="1">TBLStructure[[#This Row],[Current Sheet Name]]=TBLStructure[[#This Row],[Sheet Name]]</f>
        <v>1</v>
      </c>
      <c r="P145" s="4" t="s">
        <v>56</v>
      </c>
      <c r="Q145" s="4">
        <v>1</v>
      </c>
    </row>
    <row r="146" spans="1:17" x14ac:dyDescent="0.2">
      <c r="A146" s="4">
        <v>132</v>
      </c>
      <c r="B146" s="4" t="s">
        <v>200</v>
      </c>
      <c r="C14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6" s="4" t="s">
        <v>224</v>
      </c>
      <c r="E14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6" s="4" t="s">
        <v>214</v>
      </c>
      <c r="G14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46" s="900" t="str">
        <f ca="1">IF(TBLStructure[[#This Row],[Section]]="Primary",TBLStructure[[#This Row],[Note Title]],TBLStructure[[#This Row],[Number]]&amp;"."&amp;TBLStructure[[#This Row],[Sub Number]]&amp;TBLStructure[[#This Row],[Note Reference]])</f>
        <v>7.3G</v>
      </c>
      <c r="I146" s="4" t="str">
        <f ca="1">IF(TBLStructure[[#This Row],[Section]]="Primary",TBLStructure[[#This Row],[Note Title]],TBLStructure[[#This Row],[Full Note Ref]]&amp; ": " &amp; TBLStructure[[#This Row],[Note Title]])</f>
        <v>7.3G: Financial liabilities designated at fair value through profit or loss</v>
      </c>
      <c r="J146" s="901" t="b">
        <v>1</v>
      </c>
      <c r="K146" s="4" t="s">
        <v>203</v>
      </c>
      <c r="L146" s="4" t="s">
        <v>62</v>
      </c>
      <c r="M14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6" s="4" t="s">
        <v>225</v>
      </c>
      <c r="O146" s="4" t="b">
        <f ca="1">TBLStructure[[#This Row],[Current Sheet Name]]=TBLStructure[[#This Row],[Sheet Name]]</f>
        <v>1</v>
      </c>
      <c r="P146" s="4" t="s">
        <v>56</v>
      </c>
      <c r="Q146" s="4">
        <v>1</v>
      </c>
    </row>
    <row r="147" spans="1:17" x14ac:dyDescent="0.2">
      <c r="A147" s="4">
        <v>133</v>
      </c>
      <c r="B147" s="4" t="s">
        <v>200</v>
      </c>
      <c r="C14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7" s="4" t="s">
        <v>224</v>
      </c>
      <c r="E14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7" s="4" t="s">
        <v>215</v>
      </c>
      <c r="G14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47" s="900" t="str">
        <f ca="1">IF(TBLStructure[[#This Row],[Section]]="Primary",TBLStructure[[#This Row],[Note Title]],TBLStructure[[#This Row],[Number]]&amp;"."&amp;TBLStructure[[#This Row],[Sub Number]]&amp;TBLStructure[[#This Row],[Note Reference]])</f>
        <v>7.3H</v>
      </c>
      <c r="I147" s="4" t="str">
        <f ca="1">IF(TBLStructure[[#This Row],[Section]]="Primary",TBLStructure[[#This Row],[Note Title]],TBLStructure[[#This Row],[Full Note Ref]]&amp; ": " &amp; TBLStructure[[#This Row],[Note Title]])</f>
        <v>7.3H: Financial assets reclassified</v>
      </c>
      <c r="J147" s="901" t="b">
        <v>1</v>
      </c>
      <c r="K147" s="4" t="s">
        <v>203</v>
      </c>
      <c r="L147" s="4" t="s">
        <v>62</v>
      </c>
      <c r="M14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7" s="4" t="s">
        <v>225</v>
      </c>
      <c r="O147" s="4" t="b">
        <f ca="1">TBLStructure[[#This Row],[Current Sheet Name]]=TBLStructure[[#This Row],[Sheet Name]]</f>
        <v>1</v>
      </c>
      <c r="P147" s="4" t="s">
        <v>56</v>
      </c>
      <c r="Q147" s="4">
        <v>2</v>
      </c>
    </row>
    <row r="148" spans="1:17" x14ac:dyDescent="0.2">
      <c r="A148" s="4">
        <v>134</v>
      </c>
      <c r="B148" s="4" t="s">
        <v>200</v>
      </c>
      <c r="C14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8" s="4" t="s">
        <v>224</v>
      </c>
      <c r="E14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8" s="4" t="s">
        <v>216</v>
      </c>
      <c r="G14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48" s="900" t="str">
        <f ca="1">IF(TBLStructure[[#This Row],[Section]]="Primary",TBLStructure[[#This Row],[Note Title]],TBLStructure[[#This Row],[Number]]&amp;"."&amp;TBLStructure[[#This Row],[Sub Number]]&amp;TBLStructure[[#This Row],[Note Reference]])</f>
        <v>7.3I</v>
      </c>
      <c r="I148" s="4" t="str">
        <f ca="1">IF(TBLStructure[[#This Row],[Section]]="Primary",TBLStructure[[#This Row],[Note Title]],TBLStructure[[#This Row],[Full Note Ref]]&amp; ": " &amp; TBLStructure[[#This Row],[Note Title]])</f>
        <v>7.3I: Credit risk</v>
      </c>
      <c r="J148" s="901" t="b">
        <v>1</v>
      </c>
      <c r="K148" s="4" t="s">
        <v>203</v>
      </c>
      <c r="L148" s="4" t="s">
        <v>62</v>
      </c>
      <c r="M14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8" s="4" t="s">
        <v>225</v>
      </c>
      <c r="O148" s="4" t="b">
        <f ca="1">TBLStructure[[#This Row],[Current Sheet Name]]=TBLStructure[[#This Row],[Sheet Name]]</f>
        <v>1</v>
      </c>
      <c r="P148" s="4" t="s">
        <v>56</v>
      </c>
      <c r="Q148" s="4">
        <v>1</v>
      </c>
    </row>
    <row r="149" spans="1:17" x14ac:dyDescent="0.2">
      <c r="A149" s="4">
        <v>135</v>
      </c>
      <c r="B149" s="4" t="s">
        <v>200</v>
      </c>
      <c r="C14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9" s="4" t="s">
        <v>224</v>
      </c>
      <c r="E14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9" s="4" t="s">
        <v>217</v>
      </c>
      <c r="G14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149" s="900" t="str">
        <f ca="1">IF(TBLStructure[[#This Row],[Section]]="Primary",TBLStructure[[#This Row],[Note Title]],TBLStructure[[#This Row],[Number]]&amp;"."&amp;TBLStructure[[#This Row],[Sub Number]]&amp;TBLStructure[[#This Row],[Note Reference]])</f>
        <v>7.3J</v>
      </c>
      <c r="I149" s="4" t="str">
        <f ca="1">IF(TBLStructure[[#This Row],[Section]]="Primary",TBLStructure[[#This Row],[Note Title]],TBLStructure[[#This Row],[Full Note Ref]]&amp; ": " &amp; TBLStructure[[#This Row],[Note Title]])</f>
        <v>7.3J: Liquidity risk</v>
      </c>
      <c r="J149" s="901" t="b">
        <v>1</v>
      </c>
      <c r="K149" s="4" t="s">
        <v>218</v>
      </c>
      <c r="L149" s="4" t="s">
        <v>62</v>
      </c>
      <c r="M14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MUL7.3</v>
      </c>
      <c r="N149" s="4" t="s">
        <v>226</v>
      </c>
      <c r="O149" s="4" t="b">
        <f ca="1">TBLStructure[[#This Row],[Current Sheet Name]]=TBLStructure[[#This Row],[Sheet Name]]</f>
        <v>1</v>
      </c>
      <c r="P149" s="4" t="s">
        <v>126</v>
      </c>
      <c r="Q149" s="4">
        <v>1</v>
      </c>
    </row>
    <row r="150" spans="1:17" x14ac:dyDescent="0.2">
      <c r="A150" s="4">
        <v>136</v>
      </c>
      <c r="B150" s="4" t="s">
        <v>200</v>
      </c>
      <c r="C15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0" s="4" t="s">
        <v>224</v>
      </c>
      <c r="E15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0" s="4" t="s">
        <v>220</v>
      </c>
      <c r="G15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150" s="900" t="str">
        <f ca="1">IF(TBLStructure[[#This Row],[Section]]="Primary",TBLStructure[[#This Row],[Note Title]],TBLStructure[[#This Row],[Number]]&amp;"."&amp;TBLStructure[[#This Row],[Sub Number]]&amp;TBLStructure[[#This Row],[Note Reference]])</f>
        <v>7.3K</v>
      </c>
      <c r="I150" s="4" t="str">
        <f ca="1">IF(TBLStructure[[#This Row],[Section]]="Primary",TBLStructure[[#This Row],[Note Title]],TBLStructure[[#This Row],[Full Note Ref]]&amp; ": " &amp; TBLStructure[[#This Row],[Note Title]])</f>
        <v>7.3K: Market risk</v>
      </c>
      <c r="J150" s="901" t="b">
        <v>1</v>
      </c>
      <c r="K150" s="4" t="s">
        <v>218</v>
      </c>
      <c r="L150" s="4" t="s">
        <v>62</v>
      </c>
      <c r="M15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MUL7.3</v>
      </c>
      <c r="N150" s="4" t="s">
        <v>226</v>
      </c>
      <c r="O150" s="4" t="b">
        <f ca="1">TBLStructure[[#This Row],[Current Sheet Name]]=TBLStructure[[#This Row],[Sheet Name]]</f>
        <v>1</v>
      </c>
      <c r="P150" s="4" t="s">
        <v>126</v>
      </c>
      <c r="Q150" s="4">
        <v>1</v>
      </c>
    </row>
    <row r="151" spans="1:17" x14ac:dyDescent="0.2">
      <c r="A151" s="4">
        <v>137</v>
      </c>
      <c r="B151" s="4" t="s">
        <v>200</v>
      </c>
      <c r="C15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1" s="4" t="s">
        <v>224</v>
      </c>
      <c r="E15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1" s="4" t="s">
        <v>221</v>
      </c>
      <c r="G15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151" s="900" t="str">
        <f ca="1">IF(TBLStructure[[#This Row],[Section]]="Primary",TBLStructure[[#This Row],[Note Title]],TBLStructure[[#This Row],[Number]]&amp;"."&amp;TBLStructure[[#This Row],[Sub Number]]&amp;TBLStructure[[#This Row],[Note Reference]])</f>
        <v>7.3L</v>
      </c>
      <c r="I151" s="4" t="str">
        <f ca="1">IF(TBLStructure[[#This Row],[Section]]="Primary",TBLStructure[[#This Row],[Note Title]],TBLStructure[[#This Row],[Full Note Ref]]&amp; ": " &amp; TBLStructure[[#This Row],[Note Title]])</f>
        <v>7.3L: Assets pledged or held as collateral</v>
      </c>
      <c r="J151" s="901" t="b">
        <v>1</v>
      </c>
      <c r="K151" s="4" t="s">
        <v>222</v>
      </c>
      <c r="L151" s="4" t="s">
        <v>62</v>
      </c>
      <c r="M15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MUA7.3</v>
      </c>
      <c r="N151" s="4" t="s">
        <v>227</v>
      </c>
      <c r="O151" s="4" t="b">
        <f ca="1">TBLStructure[[#This Row],[Current Sheet Name]]=TBLStructure[[#This Row],[Sheet Name]]</f>
        <v>1</v>
      </c>
      <c r="P151" s="4" t="s">
        <v>56</v>
      </c>
      <c r="Q151" s="4">
        <v>2</v>
      </c>
    </row>
    <row r="152" spans="1:17" x14ac:dyDescent="0.2">
      <c r="A152" s="4">
        <v>138</v>
      </c>
      <c r="B152" s="4" t="s">
        <v>200</v>
      </c>
      <c r="C152"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2" s="4" t="s">
        <v>228</v>
      </c>
      <c r="E152"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52" s="4" t="s">
        <v>229</v>
      </c>
      <c r="G152"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2" s="900" t="str">
        <f ca="1">IF(TBLStructure[[#This Row],[Section]]="Primary",TBLStructure[[#This Row],[Note Title]],TBLStructure[[#This Row],[Number]]&amp;"."&amp;TBLStructure[[#This Row],[Sub Number]]&amp;TBLStructure[[#This Row],[Note Reference]])</f>
        <v>7.4A</v>
      </c>
      <c r="I152" s="4" t="str">
        <f ca="1">IF(TBLStructure[[#This Row],[Section]]="Primary",TBLStructure[[#This Row],[Note Title]],TBLStructure[[#This Row],[Full Note Ref]]&amp; ": " &amp; TBLStructure[[#This Row],[Note Title]])</f>
        <v>7.4A: Fair value measurement</v>
      </c>
      <c r="J152" s="901" t="b">
        <v>1</v>
      </c>
      <c r="K152" s="4" t="s">
        <v>203</v>
      </c>
      <c r="L152" s="4" t="s">
        <v>55</v>
      </c>
      <c r="M15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MU7.4</v>
      </c>
      <c r="N152" s="4" t="s">
        <v>230</v>
      </c>
      <c r="O152" s="4" t="b">
        <f ca="1">TBLStructure[[#This Row],[Current Sheet Name]]=TBLStructure[[#This Row],[Sheet Name]]</f>
        <v>1</v>
      </c>
      <c r="P152" s="4" t="s">
        <v>126</v>
      </c>
      <c r="Q152" s="4">
        <v>2</v>
      </c>
    </row>
    <row r="153" spans="1:17" x14ac:dyDescent="0.2">
      <c r="A153" s="4">
        <v>139</v>
      </c>
      <c r="B153" s="4" t="s">
        <v>200</v>
      </c>
      <c r="C153"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3" s="4" t="s">
        <v>228</v>
      </c>
      <c r="E153"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53" s="4" t="s">
        <v>231</v>
      </c>
      <c r="G153"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3" s="900" t="str">
        <f ca="1">IF(TBLStructure[[#This Row],[Section]]="Primary",TBLStructure[[#This Row],[Note Title]],TBLStructure[[#This Row],[Number]]&amp;"."&amp;TBLStructure[[#This Row],[Sub Number]]&amp;TBLStructure[[#This Row],[Note Reference]])</f>
        <v>7.4B</v>
      </c>
      <c r="I153" s="4" t="str">
        <f ca="1">IF(TBLStructure[[#This Row],[Section]]="Primary",TBLStructure[[#This Row],[Note Title]],TBLStructure[[#This Row],[Full Note Ref]]&amp; ": " &amp; TBLStructure[[#This Row],[Note Title]])</f>
        <v>7.4B: Reconciliation for recurring level 3 fair value measurements</v>
      </c>
      <c r="J153" s="901" t="b">
        <v>1</v>
      </c>
      <c r="K153" s="4" t="s">
        <v>203</v>
      </c>
      <c r="L153" s="4" t="s">
        <v>55</v>
      </c>
      <c r="M15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MU7.4</v>
      </c>
      <c r="N153" s="4" t="s">
        <v>230</v>
      </c>
      <c r="O153" s="4" t="b">
        <f ca="1">TBLStructure[[#This Row],[Current Sheet Name]]=TBLStructure[[#This Row],[Sheet Name]]</f>
        <v>1</v>
      </c>
      <c r="P153" s="4" t="s">
        <v>126</v>
      </c>
      <c r="Q153" s="4">
        <v>1</v>
      </c>
    </row>
    <row r="154" spans="1:17" x14ac:dyDescent="0.2">
      <c r="A154" s="4">
        <v>140</v>
      </c>
      <c r="B154" s="4" t="s">
        <v>200</v>
      </c>
      <c r="C154"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4" s="4" t="s">
        <v>232</v>
      </c>
      <c r="E154"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54" s="4" t="s">
        <v>233</v>
      </c>
      <c r="G154"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4" s="900" t="str">
        <f ca="1">IF(TBLStructure[[#This Row],[Section]]="Primary",TBLStructure[[#This Row],[Note Title]],TBLStructure[[#This Row],[Number]]&amp;"."&amp;TBLStructure[[#This Row],[Sub Number]]&amp;TBLStructure[[#This Row],[Note Reference]])</f>
        <v>7.5A</v>
      </c>
      <c r="I154" s="4" t="str">
        <f ca="1">IF(TBLStructure[[#This Row],[Section]]="Primary",TBLStructure[[#This Row],[Note Title]],TBLStructure[[#This Row],[Full Note Ref]]&amp; ": " &amp; TBLStructure[[#This Row],[Note Title]])</f>
        <v>7.5A: Administered - fair value measurement</v>
      </c>
      <c r="J154" s="901" t="b">
        <v>1</v>
      </c>
      <c r="K154" s="4" t="s">
        <v>203</v>
      </c>
      <c r="L154" s="4" t="s">
        <v>62</v>
      </c>
      <c r="M15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MU7.5</v>
      </c>
      <c r="N154" s="4" t="s">
        <v>234</v>
      </c>
      <c r="O154" s="4" t="b">
        <f ca="1">TBLStructure[[#This Row],[Current Sheet Name]]=TBLStructure[[#This Row],[Sheet Name]]</f>
        <v>1</v>
      </c>
      <c r="P154" s="4" t="s">
        <v>126</v>
      </c>
      <c r="Q154" s="4">
        <v>2</v>
      </c>
    </row>
    <row r="155" spans="1:17" x14ac:dyDescent="0.2">
      <c r="A155" s="4">
        <v>141</v>
      </c>
      <c r="B155" s="4" t="s">
        <v>200</v>
      </c>
      <c r="C155"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5" s="4" t="s">
        <v>232</v>
      </c>
      <c r="E155"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55" s="4" t="s">
        <v>231</v>
      </c>
      <c r="G155"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5" s="900" t="str">
        <f ca="1">IF(TBLStructure[[#This Row],[Section]]="Primary",TBLStructure[[#This Row],[Note Title]],TBLStructure[[#This Row],[Number]]&amp;"."&amp;TBLStructure[[#This Row],[Sub Number]]&amp;TBLStructure[[#This Row],[Note Reference]])</f>
        <v>7.5B</v>
      </c>
      <c r="I155" s="4" t="str">
        <f ca="1">IF(TBLStructure[[#This Row],[Section]]="Primary",TBLStructure[[#This Row],[Note Title]],TBLStructure[[#This Row],[Full Note Ref]]&amp; ": " &amp; TBLStructure[[#This Row],[Note Title]])</f>
        <v>7.5B: Reconciliation for recurring level 3 fair value measurements</v>
      </c>
      <c r="J155" s="901" t="b">
        <v>1</v>
      </c>
      <c r="K155" s="4" t="s">
        <v>203</v>
      </c>
      <c r="L155" s="4" t="s">
        <v>62</v>
      </c>
      <c r="M15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MU7.5</v>
      </c>
      <c r="N155" s="4" t="s">
        <v>234</v>
      </c>
      <c r="O155" s="4" t="b">
        <f ca="1">TBLStructure[[#This Row],[Current Sheet Name]]=TBLStructure[[#This Row],[Sheet Name]]</f>
        <v>1</v>
      </c>
      <c r="P155" s="4" t="s">
        <v>126</v>
      </c>
      <c r="Q155" s="4">
        <v>1</v>
      </c>
    </row>
    <row r="156" spans="1:17" x14ac:dyDescent="0.2">
      <c r="A156" s="4">
        <v>148</v>
      </c>
      <c r="B156" s="4" t="s">
        <v>235</v>
      </c>
      <c r="C156"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6" s="4" t="s">
        <v>236</v>
      </c>
      <c r="E156"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6" s="4" t="s">
        <v>237</v>
      </c>
      <c r="G156"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6" s="900" t="str">
        <f ca="1">IF(TBLStructure[[#This Row],[Section]]="Primary",TBLStructure[[#This Row],[Note Title]],TBLStructure[[#This Row],[Number]]&amp;"."&amp;TBLStructure[[#This Row],[Sub Number]]&amp;TBLStructure[[#This Row],[Note Reference]])</f>
        <v>8.1A</v>
      </c>
      <c r="I156" s="4" t="str">
        <f ca="1">IF(TBLStructure[[#This Row],[Section]]="Primary",TBLStructure[[#This Row],[Note Title]],TBLStructure[[#This Row],[Full Note Ref]]&amp; ": " &amp; TBLStructure[[#This Row],[Note Title]])</f>
        <v>8.1A: Current/non-current distinction for assets and liabilities</v>
      </c>
      <c r="J156" s="901" t="b">
        <v>1</v>
      </c>
      <c r="K156" s="4" t="s">
        <v>238</v>
      </c>
      <c r="L156" s="4" t="s">
        <v>55</v>
      </c>
      <c r="M15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OI8.1</v>
      </c>
      <c r="N156" s="4" t="s">
        <v>239</v>
      </c>
      <c r="O156" s="4" t="b">
        <f ca="1">TBLStructure[[#This Row],[Current Sheet Name]]=TBLStructure[[#This Row],[Sheet Name]]</f>
        <v>1</v>
      </c>
      <c r="P156" s="4" t="s">
        <v>56</v>
      </c>
      <c r="Q156" s="4">
        <v>2</v>
      </c>
    </row>
    <row r="157" spans="1:17" x14ac:dyDescent="0.2">
      <c r="A157" s="4">
        <v>151</v>
      </c>
      <c r="B157" s="4" t="s">
        <v>235</v>
      </c>
      <c r="C157"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7" s="4" t="s">
        <v>236</v>
      </c>
      <c r="E157"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7" s="4" t="s">
        <v>240</v>
      </c>
      <c r="G157"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7" s="900" t="str">
        <f ca="1">IF(TBLStructure[[#This Row],[Section]]="Primary",TBLStructure[[#This Row],[Note Title]],TBLStructure[[#This Row],[Number]]&amp;"."&amp;TBLStructure[[#This Row],[Sub Number]]&amp;TBLStructure[[#This Row],[Note Reference]])</f>
        <v>8.1B</v>
      </c>
      <c r="I157" s="4" t="str">
        <f ca="1">IF(TBLStructure[[#This Row],[Section]]="Primary",TBLStructure[[#This Row],[Note Title]],TBLStructure[[#This Row],[Full Note Ref]]&amp; ": " &amp; TBLStructure[[#This Row],[Note Title]])</f>
        <v>8.1B: Administered - current/non-current distinction for assets and liabilities</v>
      </c>
      <c r="J157" s="901" t="b">
        <v>1</v>
      </c>
      <c r="K157" s="4" t="s">
        <v>238</v>
      </c>
      <c r="L157" s="4" t="s">
        <v>62</v>
      </c>
      <c r="M15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OI8.1</v>
      </c>
      <c r="N157" s="4" t="s">
        <v>239</v>
      </c>
      <c r="O157" s="4" t="b">
        <f ca="1">TBLStructure[[#This Row],[Current Sheet Name]]=TBLStructure[[#This Row],[Sheet Name]]</f>
        <v>1</v>
      </c>
      <c r="P157" s="4" t="s">
        <v>56</v>
      </c>
      <c r="Q157" s="4">
        <v>2</v>
      </c>
    </row>
    <row r="158" spans="1:17" x14ac:dyDescent="0.2">
      <c r="A158" s="4">
        <v>142</v>
      </c>
      <c r="B158" s="4" t="s">
        <v>235</v>
      </c>
      <c r="C158"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8" s="4" t="s">
        <v>241</v>
      </c>
      <c r="E158"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58" s="4" t="s">
        <v>242</v>
      </c>
      <c r="G158"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8" s="900" t="str">
        <f ca="1">IF(TBLStructure[[#This Row],[Section]]="Primary",TBLStructure[[#This Row],[Note Title]],TBLStructure[[#This Row],[Number]]&amp;"."&amp;TBLStructure[[#This Row],[Sub Number]]&amp;TBLStructure[[#This Row],[Note Reference]])</f>
        <v>8.2A</v>
      </c>
      <c r="I158" s="4" t="str">
        <f ca="1">IF(TBLStructure[[#This Row],[Section]]="Primary",TBLStructure[[#This Row],[Note Title]],TBLStructure[[#This Row],[Full Note Ref]]&amp; ": " &amp; TBLStructure[[#This Row],[Note Title]])</f>
        <v>8.2A: Assets held in trust</v>
      </c>
      <c r="J158" s="901" t="b">
        <v>1</v>
      </c>
      <c r="K158" s="4" t="s">
        <v>238</v>
      </c>
      <c r="M15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OI8.2</v>
      </c>
      <c r="N158" s="4" t="s">
        <v>243</v>
      </c>
      <c r="O158" s="4" t="b">
        <f ca="1">TBLStructure[[#This Row],[Current Sheet Name]]=TBLStructure[[#This Row],[Sheet Name]]</f>
        <v>1</v>
      </c>
      <c r="P158" s="4" t="s">
        <v>56</v>
      </c>
      <c r="Q158" s="4">
        <v>2</v>
      </c>
    </row>
    <row r="159" spans="1:17" x14ac:dyDescent="0.2">
      <c r="A159" s="4">
        <v>143</v>
      </c>
      <c r="B159" s="4" t="s">
        <v>235</v>
      </c>
      <c r="C159"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9" s="4" t="s">
        <v>244</v>
      </c>
      <c r="E159"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9" s="4" t="s">
        <v>244</v>
      </c>
      <c r="G159"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9" s="900" t="str">
        <f ca="1">IF(TBLStructure[[#This Row],[Section]]="Primary",TBLStructure[[#This Row],[Note Title]],TBLStructure[[#This Row],[Number]]&amp;"."&amp;TBLStructure[[#This Row],[Sub Number]]&amp;TBLStructure[[#This Row],[Note Reference]])</f>
        <v>8.3A</v>
      </c>
      <c r="I159" s="4" t="str">
        <f ca="1">IF(TBLStructure[[#This Row],[Section]]="Primary",TBLStructure[[#This Row],[Note Title]],TBLStructure[[#This Row],[Full Note Ref]]&amp; ": " &amp; TBLStructure[[#This Row],[Note Title]])</f>
        <v>8.3A: Restructuring</v>
      </c>
      <c r="J159" s="901" t="b">
        <v>1</v>
      </c>
      <c r="K159" s="4" t="s">
        <v>238</v>
      </c>
      <c r="L159" s="4" t="s">
        <v>55</v>
      </c>
      <c r="M15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OI8.3</v>
      </c>
      <c r="N159" s="4" t="s">
        <v>245</v>
      </c>
      <c r="O159" s="4" t="b">
        <f ca="1">TBLStructure[[#This Row],[Current Sheet Name]]=TBLStructure[[#This Row],[Sheet Name]]</f>
        <v>1</v>
      </c>
      <c r="P159" s="4" t="s">
        <v>56</v>
      </c>
      <c r="Q159" s="4">
        <v>2</v>
      </c>
    </row>
    <row r="160" spans="1:17" x14ac:dyDescent="0.2">
      <c r="A160" s="4">
        <v>144</v>
      </c>
      <c r="B160" s="4" t="s">
        <v>235</v>
      </c>
      <c r="C160"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60" s="4" t="s">
        <v>244</v>
      </c>
      <c r="E160"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60" s="4" t="s">
        <v>246</v>
      </c>
      <c r="G160"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60" s="900" t="str">
        <f ca="1">IF(TBLStructure[[#This Row],[Section]]="Primary",TBLStructure[[#This Row],[Note Title]],TBLStructure[[#This Row],[Number]]&amp;"."&amp;TBLStructure[[#This Row],[Sub Number]]&amp;TBLStructure[[#This Row],[Note Reference]])</f>
        <v>8.3B</v>
      </c>
      <c r="I160" s="4" t="str">
        <f ca="1">IF(TBLStructure[[#This Row],[Section]]="Primary",TBLStructure[[#This Row],[Note Title]],TBLStructure[[#This Row],[Full Note Ref]]&amp; ": " &amp; TBLStructure[[#This Row],[Note Title]])</f>
        <v>8.3B: Administered - restructuring</v>
      </c>
      <c r="J160" s="901" t="b">
        <v>1</v>
      </c>
      <c r="K160" s="4" t="s">
        <v>238</v>
      </c>
      <c r="L160" s="4" t="s">
        <v>62</v>
      </c>
      <c r="M16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OI8.3</v>
      </c>
      <c r="N160" s="4" t="s">
        <v>245</v>
      </c>
      <c r="O160" s="4" t="b">
        <f ca="1">TBLStructure[[#This Row],[Current Sheet Name]]=TBLStructure[[#This Row],[Sheet Name]]</f>
        <v>1</v>
      </c>
      <c r="P160" s="4" t="s">
        <v>56</v>
      </c>
      <c r="Q160" s="4">
        <v>2</v>
      </c>
    </row>
    <row r="161" spans="1:17" x14ac:dyDescent="0.2">
      <c r="A161" s="4">
        <v>145</v>
      </c>
      <c r="B161" s="4" t="s">
        <v>235</v>
      </c>
      <c r="C161" s="900">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61" s="4" t="s">
        <v>19</v>
      </c>
      <c r="E161" s="900">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61" s="4" t="s">
        <v>247</v>
      </c>
      <c r="G161" s="900"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61" s="900" t="str">
        <f ca="1">IF(TBLStructure[[#This Row],[Section]]="Primary",TBLStructure[[#This Row],[Note Title]],TBLStructure[[#This Row],[Number]]&amp;"."&amp;TBLStructure[[#This Row],[Sub Number]]&amp;TBLStructure[[#This Row],[Note Reference]])</f>
        <v>8.4A</v>
      </c>
      <c r="I161" s="4" t="str">
        <f ca="1">IF(TBLStructure[[#This Row],[Section]]="Primary",TBLStructure[[#This Row],[Note Title]],TBLStructure[[#This Row],[Full Note Ref]]&amp; ": " &amp; TBLStructure[[#This Row],[Note Title]])</f>
        <v>8.4A: Net cost of outcome delivery</v>
      </c>
      <c r="J161" s="901" t="b">
        <v>1</v>
      </c>
      <c r="K161" s="4" t="s">
        <v>238</v>
      </c>
      <c r="M16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OI8.4</v>
      </c>
      <c r="N161" s="4" t="s">
        <v>248</v>
      </c>
      <c r="O161" s="4" t="b">
        <f ca="1">TBLStructure[[#This Row],[Current Sheet Name]]=TBLStructure[[#This Row],[Sheet Name]]</f>
        <v>1</v>
      </c>
      <c r="P161" s="4" t="s">
        <v>126</v>
      </c>
      <c r="Q161" s="4">
        <v>1</v>
      </c>
    </row>
  </sheetData>
  <sheetProtection formatCells="0" formatColumns="0" formatRows="0" insertColumns="0" insertRows="0" insertHyperlinks="0" deleteColumns="0" deleteRows="0" sort="0" autoFilter="0" pivotTables="0"/>
  <dataValidations count="2">
    <dataValidation type="list" allowBlank="1" showInputMessage="1" showErrorMessage="1" sqref="P2:P161" xr:uid="{44C5539F-98DE-421B-81EF-A5067522E3F0}">
      <formula1>"Portrait,Landscape"</formula1>
    </dataValidation>
    <dataValidation type="list" allowBlank="1" showInputMessage="1" showErrorMessage="1" sqref="J2:J161" xr:uid="{F31E18A1-F649-469C-93CB-ADB24A4D2E99}">
      <formula1>"TRUE,FALSE"</formula1>
    </dataValidation>
  </dataValidations>
  <printOptions horizontalCentered="1"/>
  <pageMargins left="0.23622047244094491" right="0.23622047244094491" top="0.74803149606299213" bottom="0.74803149606299213" header="0.31496062992125984" footer="0.31496062992125984"/>
  <pageSetup paperSize="8" scale="54"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79A0-9229-42F1-9A90-E0C22CA4E9BA}">
  <sheetPr codeName="Sheet19">
    <tabColor rgb="FF7030A0"/>
  </sheetPr>
  <dimension ref="A1:J70"/>
  <sheetViews>
    <sheetView showGridLines="0" tabSelected="1" view="pageBreakPreview" topLeftCell="D49" zoomScaleNormal="72" zoomScaleSheetLayoutView="100" workbookViewId="0">
      <selection activeCell="G209" sqref="G209"/>
    </sheetView>
  </sheetViews>
  <sheetFormatPr defaultColWidth="8.6640625" defaultRowHeight="11.4" x14ac:dyDescent="0.2"/>
  <cols>
    <col min="1" max="1" width="4.33203125" style="4" hidden="1" customWidth="1"/>
    <col min="2" max="3" width="10.6640625" style="4" hidden="1" customWidth="1"/>
    <col min="4" max="4" width="18.109375" style="4" customWidth="1"/>
    <col min="5" max="5" width="37.33203125" style="4" customWidth="1"/>
    <col min="6" max="6" width="8.33203125" style="5" customWidth="1"/>
    <col min="7" max="7" width="11.33203125" style="6" customWidth="1"/>
    <col min="8" max="8" width="11.33203125" style="4" customWidth="1"/>
    <col min="9" max="9" width="4" style="4" customWidth="1"/>
    <col min="10" max="10" width="11.33203125" style="4" customWidth="1"/>
    <col min="11" max="11" width="27.33203125" style="4" customWidth="1"/>
    <col min="12" max="16384" width="8.6640625" style="4"/>
  </cols>
  <sheetData>
    <row r="1" spans="1:10" x14ac:dyDescent="0.2">
      <c r="A1" s="4" t="s">
        <v>0</v>
      </c>
      <c r="B1" s="929" t="s">
        <v>249</v>
      </c>
      <c r="C1" s="929"/>
    </row>
    <row r="2" spans="1:10" ht="15" customHeight="1" x14ac:dyDescent="0.2">
      <c r="A2" s="4">
        <v>3</v>
      </c>
      <c r="B2" s="4" t="s">
        <v>250</v>
      </c>
      <c r="C2" s="4">
        <v>1</v>
      </c>
      <c r="E2" s="930" t="str">
        <f>INDEX(TBLStructure[Full Note Title],MATCH(C2,TBLStructure[Model Reference],0))</f>
        <v>Statement of Comprehensive Income</v>
      </c>
      <c r="F2" s="930"/>
      <c r="G2" s="930"/>
      <c r="H2" s="930"/>
      <c r="I2" s="7"/>
    </row>
    <row r="3" spans="1:10" ht="15" customHeight="1" thickBot="1" x14ac:dyDescent="0.25">
      <c r="A3" s="4">
        <v>3</v>
      </c>
      <c r="E3" s="905" t="str">
        <f>CONCATENATE("for the period ended 30 June "&amp;Contents!F3)</f>
        <v>for the period ended 30 June 20X2</v>
      </c>
      <c r="F3" s="8"/>
      <c r="G3" s="9"/>
      <c r="H3" s="9"/>
      <c r="I3" s="9"/>
      <c r="J3" s="9"/>
    </row>
    <row r="4" spans="1:10" s="1" customFormat="1" ht="27" customHeight="1" x14ac:dyDescent="0.25">
      <c r="A4" s="4">
        <v>3</v>
      </c>
      <c r="D4" s="10" t="s">
        <v>251</v>
      </c>
      <c r="E4" s="11"/>
      <c r="F4" s="12"/>
      <c r="G4" s="13" t="str">
        <f>Contents!$F$3</f>
        <v>20X2</v>
      </c>
      <c r="H4" s="14" t="str">
        <f>Contents!$F$4</f>
        <v>20X1</v>
      </c>
      <c r="I4" s="15"/>
      <c r="J4" s="16" t="s">
        <v>252</v>
      </c>
    </row>
    <row r="5" spans="1:10" ht="12" customHeight="1" thickBot="1" x14ac:dyDescent="0.25">
      <c r="A5" s="4">
        <v>3</v>
      </c>
      <c r="E5" s="17"/>
      <c r="F5" s="18" t="s">
        <v>253</v>
      </c>
      <c r="G5" s="19" t="s">
        <v>254</v>
      </c>
      <c r="H5" s="20" t="s">
        <v>254</v>
      </c>
      <c r="I5" s="20"/>
      <c r="J5" s="20" t="s">
        <v>254</v>
      </c>
    </row>
    <row r="6" spans="1:10" ht="12" customHeight="1" x14ac:dyDescent="0.2">
      <c r="A6" s="4">
        <v>3</v>
      </c>
      <c r="E6" s="21" t="s">
        <v>255</v>
      </c>
      <c r="F6" s="22"/>
      <c r="G6" s="23"/>
      <c r="H6" s="24"/>
      <c r="I6" s="24"/>
      <c r="J6" s="24"/>
    </row>
    <row r="7" spans="1:10" ht="12" customHeight="1" x14ac:dyDescent="0.25">
      <c r="A7" s="4">
        <v>3</v>
      </c>
      <c r="E7" s="25" t="s">
        <v>70</v>
      </c>
      <c r="F7" s="906"/>
      <c r="G7" s="23"/>
      <c r="H7" s="24"/>
      <c r="I7" s="24"/>
      <c r="J7" s="24"/>
    </row>
    <row r="8" spans="1:10" ht="12" customHeight="1" x14ac:dyDescent="0.2">
      <c r="A8" s="4">
        <v>3</v>
      </c>
      <c r="B8" s="4" t="s">
        <v>256</v>
      </c>
      <c r="C8" s="4">
        <v>9</v>
      </c>
      <c r="E8" s="26" t="str">
        <f>INDEX(TBLStructure[Note Title],MATCH(C8,TBLStructure[Model Reference],0))</f>
        <v>Employee benefits</v>
      </c>
      <c r="F8" s="27" t="str">
        <f ca="1">INDEX(TBLStructure[Full Note Ref],MATCH(C8,TBLStructure[Model Reference],0))</f>
        <v>1.1A</v>
      </c>
      <c r="G8" s="28">
        <f>'FPE1.1'!F16</f>
        <v>0</v>
      </c>
      <c r="H8" s="66">
        <f>'FPE1.1'!G16</f>
        <v>0</v>
      </c>
      <c r="I8" s="29"/>
      <c r="J8" s="29">
        <v>0</v>
      </c>
    </row>
    <row r="9" spans="1:10" ht="12" customHeight="1" x14ac:dyDescent="0.2">
      <c r="A9" s="4">
        <v>3</v>
      </c>
      <c r="B9" s="4" t="s">
        <v>256</v>
      </c>
      <c r="C9" s="4">
        <v>10</v>
      </c>
      <c r="E9" s="26" t="str">
        <f>INDEX(TBLStructure[Note Title],MATCH(C9,TBLStructure[Model Reference],0))</f>
        <v>Suppliers</v>
      </c>
      <c r="F9" s="27" t="str">
        <f ca="1">INDEX(TBLStructure[Full Note Ref],MATCH(C9,TBLStructure[Model Reference],0))</f>
        <v>1.1B</v>
      </c>
      <c r="G9" s="28">
        <f>'FPE1.1'!F42</f>
        <v>0</v>
      </c>
      <c r="H9" s="66">
        <f>'FPE1.1'!G42</f>
        <v>0</v>
      </c>
      <c r="I9" s="29"/>
      <c r="J9" s="29">
        <v>0</v>
      </c>
    </row>
    <row r="10" spans="1:10" ht="12" customHeight="1" x14ac:dyDescent="0.2">
      <c r="A10" s="4">
        <v>3</v>
      </c>
      <c r="B10" s="4" t="s">
        <v>256</v>
      </c>
      <c r="C10" s="4">
        <v>11</v>
      </c>
      <c r="E10" s="26" t="str">
        <f>INDEX(TBLStructure[Note Title],MATCH(C10,TBLStructure[Model Reference],0))</f>
        <v>Grants</v>
      </c>
      <c r="F10" s="27" t="str">
        <f ca="1">INDEX(TBLStructure[Full Note Ref],MATCH(C10,TBLStructure[Model Reference],0))</f>
        <v>1.1C</v>
      </c>
      <c r="G10" s="28">
        <f>'FPE1.1'!F58</f>
        <v>0</v>
      </c>
      <c r="H10" s="66">
        <f>'FPE1.1'!G58</f>
        <v>0</v>
      </c>
      <c r="I10" s="29"/>
      <c r="J10" s="29">
        <v>0</v>
      </c>
    </row>
    <row r="11" spans="1:10" ht="12" customHeight="1" x14ac:dyDescent="0.2">
      <c r="A11" s="4">
        <v>3</v>
      </c>
      <c r="B11" s="4" t="s">
        <v>256</v>
      </c>
      <c r="C11" s="4">
        <v>60</v>
      </c>
      <c r="E11" s="26" t="s">
        <v>257</v>
      </c>
      <c r="F11" s="27" t="str">
        <f ca="1">INDEX(TBLStructure[Full Note Ref],MATCH(C11,TBLStructure[Model Reference],0))</f>
        <v>3.2A</v>
      </c>
      <c r="G11" s="28">
        <f>FPOPPE3.2!L28+FPOPPE3.2!L29</f>
        <v>0</v>
      </c>
      <c r="H11" s="29">
        <f>FPOPPE3.2!L123+FPOPPE3.2!L124</f>
        <v>0</v>
      </c>
      <c r="I11" s="29"/>
      <c r="J11" s="29">
        <v>0</v>
      </c>
    </row>
    <row r="12" spans="1:10" ht="12" customHeight="1" x14ac:dyDescent="0.2">
      <c r="A12" s="4">
        <v>3</v>
      </c>
      <c r="B12" s="4" t="s">
        <v>256</v>
      </c>
      <c r="C12" s="4">
        <v>12</v>
      </c>
      <c r="D12" s="4" t="s">
        <v>258</v>
      </c>
      <c r="E12" s="26" t="str">
        <f>INDEX(TBLStructure[Note Title],MATCH(C12,TBLStructure[Model Reference],0))</f>
        <v>Finance costs</v>
      </c>
      <c r="F12" s="27" t="str">
        <f ca="1">INDEX(TBLStructure[Full Note Ref],MATCH(C12,TBLStructure[Model Reference],0))</f>
        <v>1.1D</v>
      </c>
      <c r="G12" s="28">
        <f>'FPE1.1'!F66</f>
        <v>0</v>
      </c>
      <c r="H12" s="66">
        <f>'FPE1.1'!G66</f>
        <v>0</v>
      </c>
      <c r="I12" s="29"/>
      <c r="J12" s="29">
        <v>0</v>
      </c>
    </row>
    <row r="13" spans="1:10" x14ac:dyDescent="0.2">
      <c r="A13" s="4">
        <v>3</v>
      </c>
      <c r="B13" s="4" t="s">
        <v>256</v>
      </c>
      <c r="C13" s="4">
        <v>146</v>
      </c>
      <c r="D13" s="30" t="s">
        <v>259</v>
      </c>
      <c r="E13" s="31" t="str">
        <f>INDEX(TBLStructure[Note Title],MATCH(C13,TBLStructure[Model Reference],0))</f>
        <v>Impairment loss on financial instruments</v>
      </c>
      <c r="F13" s="27" t="str">
        <f ca="1">INDEX(TBLStructure[Full Note Ref],MATCH(C13,TBLStructure[Model Reference],0))</f>
        <v>1.1E</v>
      </c>
      <c r="G13" s="32">
        <f>'FPE1.1'!F75</f>
        <v>0</v>
      </c>
      <c r="H13" s="33">
        <v>0</v>
      </c>
      <c r="I13" s="33"/>
      <c r="J13" s="33">
        <v>0</v>
      </c>
    </row>
    <row r="14" spans="1:10" ht="12" customHeight="1" x14ac:dyDescent="0.2">
      <c r="A14" s="4">
        <v>3</v>
      </c>
      <c r="B14" s="4" t="s">
        <v>256</v>
      </c>
      <c r="C14" s="4">
        <v>13</v>
      </c>
      <c r="E14" s="26" t="str">
        <f>INDEX(TBLStructure[Note Title],MATCH(C14,TBLStructure[Model Reference],0))</f>
        <v>Write-down and impairment of other assets</v>
      </c>
      <c r="F14" s="27" t="str">
        <f ca="1">INDEX(TBLStructure[Full Note Ref],MATCH(C14,TBLStructure[Model Reference],0))</f>
        <v>1.1F</v>
      </c>
      <c r="G14" s="32">
        <f>'FPE1.1'!F83</f>
        <v>0</v>
      </c>
      <c r="H14" s="324">
        <f>'FPE1.1'!G83</f>
        <v>0</v>
      </c>
      <c r="I14" s="29"/>
      <c r="J14" s="29">
        <v>0</v>
      </c>
    </row>
    <row r="15" spans="1:10" ht="12" customHeight="1" x14ac:dyDescent="0.2">
      <c r="A15" s="4">
        <v>3</v>
      </c>
      <c r="B15" s="4" t="s">
        <v>256</v>
      </c>
      <c r="C15" s="4">
        <v>14</v>
      </c>
      <c r="E15" s="26" t="str">
        <f>INDEX(TBLStructure[Note Title],MATCH(C15,TBLStructure[Model Reference],0))</f>
        <v>Foreign exchange losses</v>
      </c>
      <c r="F15" s="27" t="str">
        <f ca="1">INDEX(TBLStructure[Full Note Ref],MATCH(C15,TBLStructure[Model Reference],0))</f>
        <v>1.1G</v>
      </c>
      <c r="G15" s="28">
        <f>'FPE1.1'!F88</f>
        <v>0</v>
      </c>
      <c r="H15" s="66">
        <f>'FPE1.1'!G88</f>
        <v>0</v>
      </c>
      <c r="I15" s="29"/>
      <c r="J15" s="29">
        <v>0</v>
      </c>
    </row>
    <row r="16" spans="1:10" ht="12" customHeight="1" x14ac:dyDescent="0.2">
      <c r="A16" s="4">
        <v>3</v>
      </c>
      <c r="B16" s="4" t="s">
        <v>256</v>
      </c>
      <c r="C16" s="4" t="s">
        <v>260</v>
      </c>
      <c r="E16" s="26" t="s">
        <v>261</v>
      </c>
      <c r="F16" s="27"/>
      <c r="G16" s="28">
        <v>0</v>
      </c>
      <c r="H16" s="29">
        <v>0</v>
      </c>
      <c r="I16" s="29"/>
      <c r="J16" s="29">
        <v>0</v>
      </c>
    </row>
    <row r="17" spans="1:10" ht="12" customHeight="1" x14ac:dyDescent="0.2">
      <c r="A17" s="4">
        <v>3</v>
      </c>
      <c r="B17" s="4" t="s">
        <v>256</v>
      </c>
      <c r="C17" s="4">
        <v>15</v>
      </c>
      <c r="E17" s="26" t="str">
        <f>INDEX(TBLStructure[Note Title],MATCH(C17,TBLStructure[Model Reference],0))</f>
        <v>Other expenses</v>
      </c>
      <c r="F17" s="27" t="str">
        <f ca="1">INDEX(TBLStructure[Full Note Ref],MATCH(C17,TBLStructure[Model Reference],0))</f>
        <v>1.1H</v>
      </c>
      <c r="G17" s="28">
        <f>'FPE1.1'!F96</f>
        <v>0</v>
      </c>
      <c r="H17" s="29">
        <f>'FPE1.1'!G96</f>
        <v>0</v>
      </c>
      <c r="I17" s="29"/>
      <c r="J17" s="29">
        <v>0</v>
      </c>
    </row>
    <row r="18" spans="1:10" ht="12" customHeight="1" x14ac:dyDescent="0.2">
      <c r="A18" s="4">
        <v>3</v>
      </c>
      <c r="E18" s="25" t="s">
        <v>262</v>
      </c>
      <c r="F18" s="34"/>
      <c r="G18" s="35">
        <f>SUM(G7:G17)</f>
        <v>0</v>
      </c>
      <c r="H18" s="36">
        <f>SUM(H7:H17)</f>
        <v>0</v>
      </c>
      <c r="I18" s="29"/>
      <c r="J18" s="36">
        <f>SUM(J7:J17)</f>
        <v>0</v>
      </c>
    </row>
    <row r="19" spans="1:10" ht="6" customHeight="1" x14ac:dyDescent="0.2">
      <c r="A19" s="4">
        <v>3</v>
      </c>
      <c r="E19" s="25"/>
      <c r="F19" s="34"/>
      <c r="G19" s="28"/>
      <c r="H19" s="29"/>
      <c r="I19" s="29"/>
      <c r="J19" s="29"/>
    </row>
    <row r="20" spans="1:10" ht="12" customHeight="1" x14ac:dyDescent="0.2">
      <c r="A20" s="4">
        <v>3</v>
      </c>
      <c r="E20" s="25" t="s">
        <v>263</v>
      </c>
      <c r="F20" s="34"/>
      <c r="G20" s="28"/>
      <c r="H20" s="29"/>
      <c r="I20" s="29"/>
      <c r="J20" s="29"/>
    </row>
    <row r="21" spans="1:10" ht="3.6" customHeight="1" x14ac:dyDescent="0.2">
      <c r="A21" s="4">
        <v>3</v>
      </c>
      <c r="E21" s="25"/>
      <c r="F21" s="34"/>
      <c r="G21" s="28"/>
      <c r="H21" s="29"/>
      <c r="I21" s="29"/>
      <c r="J21" s="29"/>
    </row>
    <row r="22" spans="1:10" ht="12" customHeight="1" x14ac:dyDescent="0.2">
      <c r="A22" s="4">
        <v>3</v>
      </c>
      <c r="E22" s="22" t="s">
        <v>264</v>
      </c>
      <c r="F22" s="34"/>
      <c r="G22" s="28"/>
      <c r="H22" s="29"/>
      <c r="I22" s="29"/>
      <c r="J22" s="29"/>
    </row>
    <row r="23" spans="1:10" ht="12" customHeight="1" x14ac:dyDescent="0.2">
      <c r="A23" s="4">
        <v>3</v>
      </c>
      <c r="B23" s="4" t="s">
        <v>256</v>
      </c>
      <c r="C23" s="4">
        <v>17</v>
      </c>
      <c r="E23" s="26" t="str">
        <f>INDEX(TBLStructure[Note Title],MATCH(C23,TBLStructure[Model Reference],0))</f>
        <v>Revenue from contracts with customers</v>
      </c>
      <c r="F23" s="27" t="str">
        <f ca="1">INDEX(TBLStructure[Full Note Ref],MATCH(C23,TBLStructure[Model Reference],0))</f>
        <v>1.2A</v>
      </c>
      <c r="G23" s="28">
        <f>'FPE1.2'!F11</f>
        <v>0</v>
      </c>
      <c r="H23" s="29">
        <f>'FPE1.2'!G11</f>
        <v>0</v>
      </c>
      <c r="I23" s="29"/>
      <c r="J23" s="29">
        <v>0</v>
      </c>
    </row>
    <row r="24" spans="1:10" ht="12" customHeight="1" x14ac:dyDescent="0.2">
      <c r="A24" s="4">
        <v>3</v>
      </c>
      <c r="B24" s="4" t="s">
        <v>256</v>
      </c>
      <c r="C24" s="4">
        <v>18</v>
      </c>
      <c r="E24" s="26" t="str">
        <f>INDEX(TBLStructure[Note Title],MATCH(C24,TBLStructure[Model Reference],0))</f>
        <v>Fees and fines</v>
      </c>
      <c r="F24" s="27" t="str">
        <f ca="1">INDEX(TBLStructure[Full Note Ref],MATCH(C24,TBLStructure[Model Reference],0))</f>
        <v>1.2B</v>
      </c>
      <c r="G24" s="28">
        <f>'FPE1.2'!F43</f>
        <v>0</v>
      </c>
      <c r="H24" s="29">
        <f>'FPE1.2'!G43</f>
        <v>0</v>
      </c>
      <c r="I24" s="29"/>
      <c r="J24" s="29">
        <v>0</v>
      </c>
    </row>
    <row r="25" spans="1:10" ht="12" customHeight="1" x14ac:dyDescent="0.2">
      <c r="A25" s="4">
        <v>3</v>
      </c>
      <c r="B25" s="4" t="s">
        <v>256</v>
      </c>
      <c r="C25" s="4">
        <v>19</v>
      </c>
      <c r="E25" s="26" t="str">
        <f>INDEX(TBLStructure[Note Title],MATCH(C25,TBLStructure[Model Reference],0))</f>
        <v>Interest</v>
      </c>
      <c r="F25" s="27" t="str">
        <f ca="1">INDEX(TBLStructure[Full Note Ref],MATCH(C25,TBLStructure[Model Reference],0))</f>
        <v>1.2C</v>
      </c>
      <c r="G25" s="28">
        <f>'FPE1.2'!F50</f>
        <v>0</v>
      </c>
      <c r="H25" s="29">
        <f>'FPE1.2'!G50</f>
        <v>0</v>
      </c>
      <c r="I25" s="29"/>
      <c r="J25" s="29">
        <v>0</v>
      </c>
    </row>
    <row r="26" spans="1:10" ht="12" customHeight="1" x14ac:dyDescent="0.2">
      <c r="A26" s="4">
        <v>3</v>
      </c>
      <c r="B26" s="4" t="s">
        <v>256</v>
      </c>
      <c r="C26" s="4">
        <v>20</v>
      </c>
      <c r="E26" s="26" t="str">
        <f>INDEX(TBLStructure[Note Title],MATCH(C26,TBLStructure[Model Reference],0))</f>
        <v>Dividends</v>
      </c>
      <c r="F26" s="27" t="str">
        <f ca="1">INDEX(TBLStructure[Full Note Ref],MATCH(C26,TBLStructure[Model Reference],0))</f>
        <v>1.2D</v>
      </c>
      <c r="G26" s="28">
        <f>'FPE1.2'!F59</f>
        <v>0</v>
      </c>
      <c r="H26" s="29">
        <f>'FPE1.2'!G59</f>
        <v>0</v>
      </c>
      <c r="I26" s="29"/>
      <c r="J26" s="29">
        <v>0</v>
      </c>
    </row>
    <row r="27" spans="1:10" ht="12" customHeight="1" x14ac:dyDescent="0.2">
      <c r="A27" s="4">
        <v>3</v>
      </c>
      <c r="B27" s="4" t="s">
        <v>256</v>
      </c>
      <c r="C27" s="4">
        <v>21</v>
      </c>
      <c r="E27" s="26" t="str">
        <f>INDEX(TBLStructure[Note Title],MATCH(C27,TBLStructure[Model Reference],0))</f>
        <v>Rental income</v>
      </c>
      <c r="F27" s="27" t="str">
        <f ca="1">INDEX(TBLStructure[Full Note Ref],MATCH(C27,TBLStructure[Model Reference],0))</f>
        <v>1.2E</v>
      </c>
      <c r="G27" s="28">
        <f>'FPE1.2'!F71</f>
        <v>0</v>
      </c>
      <c r="H27" s="28">
        <f>'FPE1.2'!G71</f>
        <v>0</v>
      </c>
      <c r="I27" s="29"/>
      <c r="J27" s="29">
        <v>0</v>
      </c>
    </row>
    <row r="28" spans="1:10" ht="12" customHeight="1" x14ac:dyDescent="0.2">
      <c r="A28" s="4">
        <v>3</v>
      </c>
      <c r="B28" s="4" t="s">
        <v>256</v>
      </c>
      <c r="C28" s="4">
        <v>23</v>
      </c>
      <c r="E28" s="26" t="str">
        <f>INDEX(TBLStructure[Note Title],MATCH(C28,TBLStructure[Model Reference],0))</f>
        <v>Other revenue</v>
      </c>
      <c r="F28" s="27" t="str">
        <f ca="1">INDEX(TBLStructure[Full Note Ref],MATCH(C28,TBLStructure[Model Reference],0))</f>
        <v>1.2F</v>
      </c>
      <c r="G28" s="28">
        <f>'FPE1.2'!F114</f>
        <v>0</v>
      </c>
      <c r="H28" s="29">
        <f>'FPE1.2'!G114</f>
        <v>0</v>
      </c>
      <c r="I28" s="29"/>
      <c r="J28" s="29">
        <v>0</v>
      </c>
    </row>
    <row r="29" spans="1:10" ht="12" customHeight="1" x14ac:dyDescent="0.2">
      <c r="A29" s="4">
        <v>3</v>
      </c>
      <c r="D29" s="4" t="s">
        <v>265</v>
      </c>
      <c r="E29" s="22" t="s">
        <v>266</v>
      </c>
      <c r="F29" s="27"/>
      <c r="G29" s="35">
        <f>SUM(G22:G28)</f>
        <v>0</v>
      </c>
      <c r="H29" s="36">
        <f>SUM(H22:H28)</f>
        <v>0</v>
      </c>
      <c r="I29" s="29"/>
      <c r="J29" s="36">
        <f>SUM(J22:J28)</f>
        <v>0</v>
      </c>
    </row>
    <row r="30" spans="1:10" ht="6.6" customHeight="1" x14ac:dyDescent="0.2">
      <c r="A30" s="4">
        <v>3</v>
      </c>
      <c r="E30" s="37"/>
      <c r="F30" s="27"/>
      <c r="G30" s="28"/>
      <c r="H30" s="29"/>
      <c r="I30" s="29"/>
      <c r="J30" s="29"/>
    </row>
    <row r="31" spans="1:10" ht="12" customHeight="1" x14ac:dyDescent="0.2">
      <c r="A31" s="4">
        <v>3</v>
      </c>
      <c r="D31" s="4" t="s">
        <v>267</v>
      </c>
      <c r="E31" s="22" t="s">
        <v>268</v>
      </c>
      <c r="F31" s="27"/>
      <c r="G31" s="28"/>
      <c r="H31" s="29"/>
      <c r="I31" s="29"/>
      <c r="J31" s="29"/>
    </row>
    <row r="32" spans="1:10" ht="12" customHeight="1" x14ac:dyDescent="0.2">
      <c r="A32" s="4">
        <v>3</v>
      </c>
      <c r="B32" s="4" t="s">
        <v>256</v>
      </c>
      <c r="C32" s="4" t="s">
        <v>260</v>
      </c>
      <c r="E32" s="26" t="s">
        <v>269</v>
      </c>
      <c r="F32" s="27"/>
      <c r="G32" s="28"/>
      <c r="H32" s="29"/>
      <c r="I32" s="29"/>
      <c r="J32" s="29"/>
    </row>
    <row r="33" spans="1:10" ht="12" customHeight="1" x14ac:dyDescent="0.2">
      <c r="A33" s="4">
        <v>3</v>
      </c>
      <c r="B33" s="4" t="s">
        <v>256</v>
      </c>
      <c r="C33" s="4">
        <v>24</v>
      </c>
      <c r="E33" s="26" t="str">
        <f>INDEX(TBLStructure[Note Title],MATCH(C33,TBLStructure[Model Reference],0))</f>
        <v>Foreign exchange gains</v>
      </c>
      <c r="F33" s="27" t="str">
        <f ca="1">INDEX(TBLStructure[Full Note Ref],MATCH(C33,TBLStructure[Model Reference],0))</f>
        <v>1.2G</v>
      </c>
      <c r="G33" s="28">
        <f>'FPE1.2'!F128</f>
        <v>0</v>
      </c>
      <c r="H33" s="29">
        <f>'FPE1.2'!G128</f>
        <v>0</v>
      </c>
      <c r="I33" s="29"/>
      <c r="J33" s="29">
        <v>0</v>
      </c>
    </row>
    <row r="34" spans="1:10" ht="12" customHeight="1" x14ac:dyDescent="0.2">
      <c r="A34" s="4">
        <v>3</v>
      </c>
      <c r="B34" s="4" t="s">
        <v>256</v>
      </c>
      <c r="C34" s="4">
        <v>25</v>
      </c>
      <c r="D34" s="4" t="s">
        <v>270</v>
      </c>
      <c r="E34" s="26" t="str">
        <f>INDEX(TBLStructure[Note Title],MATCH(C34,TBLStructure[Model Reference],0))</f>
        <v>Reversal of write-downs and impairments</v>
      </c>
      <c r="F34" s="27" t="str">
        <f ca="1">INDEX(TBLStructure[Full Note Ref],MATCH(C34,TBLStructure[Model Reference],0))</f>
        <v>1.2H</v>
      </c>
      <c r="G34" s="28">
        <f>'FPE1.2'!F133</f>
        <v>0</v>
      </c>
      <c r="H34" s="29">
        <f>'FPE1.2'!G133</f>
        <v>0</v>
      </c>
      <c r="I34" s="29"/>
      <c r="J34" s="29">
        <v>0</v>
      </c>
    </row>
    <row r="35" spans="1:10" ht="12" customHeight="1" x14ac:dyDescent="0.2">
      <c r="A35" s="4">
        <v>3</v>
      </c>
      <c r="B35" s="4" t="s">
        <v>256</v>
      </c>
      <c r="C35" s="4">
        <v>26</v>
      </c>
      <c r="E35" s="26" t="str">
        <f>INDEX(TBLStructure[Note Title],MATCH(C35,TBLStructure[Model Reference],0))</f>
        <v>Other gains</v>
      </c>
      <c r="F35" s="27" t="str">
        <f ca="1">INDEX(TBLStructure[Full Note Ref],MATCH(C35,TBLStructure[Model Reference],0))</f>
        <v>1.2I</v>
      </c>
      <c r="G35" s="28">
        <f>'FPE1.2'!F144</f>
        <v>0</v>
      </c>
      <c r="H35" s="29">
        <f>'FPE1.2'!G144</f>
        <v>0</v>
      </c>
      <c r="I35" s="29"/>
      <c r="J35" s="29">
        <v>0</v>
      </c>
    </row>
    <row r="36" spans="1:10" ht="12" customHeight="1" x14ac:dyDescent="0.2">
      <c r="A36" s="4">
        <v>3</v>
      </c>
      <c r="E36" s="22" t="s">
        <v>271</v>
      </c>
      <c r="F36" s="27"/>
      <c r="G36" s="35">
        <f>SUM(G31:G35)</f>
        <v>0</v>
      </c>
      <c r="H36" s="36">
        <f>SUM(H31:H35)</f>
        <v>0</v>
      </c>
      <c r="I36" s="29"/>
      <c r="J36" s="36">
        <f>SUM(J31:J35)</f>
        <v>0</v>
      </c>
    </row>
    <row r="37" spans="1:10" ht="12" customHeight="1" x14ac:dyDescent="0.2">
      <c r="A37" s="4">
        <v>3</v>
      </c>
      <c r="E37" s="25" t="s">
        <v>272</v>
      </c>
      <c r="F37" s="27"/>
      <c r="G37" s="35">
        <f>G36+G29</f>
        <v>0</v>
      </c>
      <c r="H37" s="36">
        <f>H36+H29</f>
        <v>0</v>
      </c>
      <c r="I37" s="29"/>
      <c r="J37" s="36">
        <f>J36+J29</f>
        <v>0</v>
      </c>
    </row>
    <row r="38" spans="1:10" x14ac:dyDescent="0.2">
      <c r="A38" s="4">
        <v>3</v>
      </c>
      <c r="E38" s="21" t="s">
        <v>273</v>
      </c>
      <c r="F38" s="27"/>
      <c r="G38" s="35">
        <f>G37-G18</f>
        <v>0</v>
      </c>
      <c r="H38" s="36">
        <f>H37-H18</f>
        <v>0</v>
      </c>
      <c r="I38" s="29"/>
      <c r="J38" s="36">
        <f>J37-J18</f>
        <v>0</v>
      </c>
    </row>
    <row r="39" spans="1:10" ht="12" customHeight="1" x14ac:dyDescent="0.2">
      <c r="A39" s="4">
        <v>3</v>
      </c>
      <c r="B39" s="4" t="s">
        <v>256</v>
      </c>
      <c r="C39" s="4">
        <v>27</v>
      </c>
      <c r="E39" s="38" t="str">
        <f>INDEX(TBLStructure[Note Title],MATCH(C39,TBLStructure[Model Reference],0))</f>
        <v>Revenue from Government</v>
      </c>
      <c r="F39" s="27" t="str">
        <f ca="1">INDEX(TBLStructure[Full Note Ref],MATCH(C39,TBLStructure[Model Reference],0))</f>
        <v>1.2J</v>
      </c>
      <c r="G39" s="39">
        <f>'FPE1.2'!F158</f>
        <v>0</v>
      </c>
      <c r="H39" s="40">
        <f>'FPE1.2'!G158</f>
        <v>0</v>
      </c>
      <c r="I39" s="29"/>
      <c r="J39" s="40"/>
    </row>
    <row r="40" spans="1:10" x14ac:dyDescent="0.2">
      <c r="A40" s="4">
        <v>3</v>
      </c>
      <c r="D40" s="4" t="s">
        <v>274</v>
      </c>
      <c r="E40" s="38" t="s">
        <v>275</v>
      </c>
      <c r="F40" s="34"/>
      <c r="G40" s="39"/>
      <c r="H40" s="40"/>
      <c r="I40" s="29"/>
      <c r="J40" s="40"/>
    </row>
    <row r="41" spans="1:10" ht="22.8" x14ac:dyDescent="0.2">
      <c r="A41" s="4">
        <v>3</v>
      </c>
      <c r="E41" s="21" t="s">
        <v>276</v>
      </c>
      <c r="F41" s="34"/>
      <c r="G41" s="35">
        <f>SUM(G38:G40)</f>
        <v>0</v>
      </c>
      <c r="H41" s="36">
        <f>SUM(H38:H40)</f>
        <v>0</v>
      </c>
      <c r="I41" s="29"/>
      <c r="J41" s="36">
        <f>SUM(J38:J40)</f>
        <v>0</v>
      </c>
    </row>
    <row r="42" spans="1:10" ht="12" customHeight="1" x14ac:dyDescent="0.2">
      <c r="A42" s="4">
        <v>3</v>
      </c>
      <c r="B42" s="4" t="s">
        <v>256</v>
      </c>
      <c r="C42" s="41">
        <v>16</v>
      </c>
      <c r="D42" s="4" t="s">
        <v>277</v>
      </c>
      <c r="E42" s="41" t="s">
        <v>278</v>
      </c>
      <c r="F42" s="27" t="str">
        <f ca="1">INDEX(TBLStructure[Full Note Ref],MATCH(C42,TBLStructure[Model Reference],0))</f>
        <v>1.1I</v>
      </c>
      <c r="G42" s="28">
        <f>'FPE1.1'!F104</f>
        <v>0</v>
      </c>
      <c r="H42" s="29">
        <f>'FPE1.1'!G104</f>
        <v>0</v>
      </c>
      <c r="I42" s="29"/>
      <c r="J42" s="29"/>
    </row>
    <row r="43" spans="1:10" ht="22.8" x14ac:dyDescent="0.2">
      <c r="A43" s="4">
        <v>3</v>
      </c>
      <c r="E43" s="21" t="s">
        <v>279</v>
      </c>
      <c r="F43" s="34"/>
      <c r="G43" s="35">
        <f>SUM(G41:G42)</f>
        <v>0</v>
      </c>
      <c r="H43" s="36">
        <f>SUM(H41:H42)</f>
        <v>0</v>
      </c>
      <c r="I43" s="29"/>
      <c r="J43" s="36">
        <f>SUM(J41:J42)</f>
        <v>0</v>
      </c>
    </row>
    <row r="44" spans="1:10" ht="6.6" customHeight="1" x14ac:dyDescent="0.2">
      <c r="A44" s="4">
        <v>3</v>
      </c>
      <c r="E44" s="21"/>
      <c r="F44" s="34"/>
      <c r="G44" s="28"/>
      <c r="H44" s="29"/>
      <c r="I44" s="29"/>
      <c r="J44" s="29"/>
    </row>
    <row r="45" spans="1:10" ht="6.6" customHeight="1" thickBot="1" x14ac:dyDescent="0.25">
      <c r="A45" s="4">
        <v>3</v>
      </c>
      <c r="E45" s="21"/>
      <c r="F45" s="34"/>
      <c r="G45" s="28"/>
      <c r="H45" s="29"/>
      <c r="I45" s="29"/>
      <c r="J45" s="29"/>
    </row>
    <row r="46" spans="1:10" s="1" customFormat="1" ht="39.6" customHeight="1" x14ac:dyDescent="0.25">
      <c r="A46" s="4">
        <v>3</v>
      </c>
      <c r="D46" s="4"/>
      <c r="E46" s="11"/>
      <c r="F46" s="12"/>
      <c r="G46" s="13" t="str">
        <f>Contents!$F$3</f>
        <v>20X2</v>
      </c>
      <c r="H46" s="14" t="str">
        <f>Contents!$F$4</f>
        <v>20X1</v>
      </c>
      <c r="I46" s="15"/>
      <c r="J46" s="16" t="s">
        <v>252</v>
      </c>
    </row>
    <row r="47" spans="1:10" ht="12" customHeight="1" thickBot="1" x14ac:dyDescent="0.25">
      <c r="A47" s="4">
        <v>3</v>
      </c>
      <c r="E47" s="17"/>
      <c r="F47" s="18" t="s">
        <v>253</v>
      </c>
      <c r="G47" s="19" t="s">
        <v>254</v>
      </c>
      <c r="H47" s="20" t="s">
        <v>254</v>
      </c>
      <c r="I47" s="20"/>
      <c r="J47" s="20" t="s">
        <v>254</v>
      </c>
    </row>
    <row r="48" spans="1:10" ht="12" customHeight="1" x14ac:dyDescent="0.2">
      <c r="A48" s="4">
        <v>3</v>
      </c>
      <c r="D48" s="4" t="s">
        <v>280</v>
      </c>
      <c r="E48" s="21" t="s">
        <v>281</v>
      </c>
      <c r="F48" s="34"/>
      <c r="G48" s="28"/>
      <c r="H48" s="29"/>
      <c r="I48" s="29"/>
      <c r="J48" s="29"/>
    </row>
    <row r="49" spans="1:10" ht="23.7" customHeight="1" x14ac:dyDescent="0.2">
      <c r="A49" s="4">
        <v>3</v>
      </c>
      <c r="D49" s="41" t="s">
        <v>282</v>
      </c>
      <c r="E49" s="42" t="s">
        <v>283</v>
      </c>
      <c r="F49" s="34"/>
      <c r="G49" s="28"/>
      <c r="H49" s="29"/>
      <c r="I49" s="29"/>
      <c r="J49" s="29"/>
    </row>
    <row r="50" spans="1:10" ht="12" customHeight="1" x14ac:dyDescent="0.2">
      <c r="A50" s="4">
        <v>3</v>
      </c>
      <c r="D50" s="4" t="s">
        <v>284</v>
      </c>
      <c r="E50" s="26" t="s">
        <v>285</v>
      </c>
      <c r="F50" s="34"/>
      <c r="G50" s="28">
        <v>0</v>
      </c>
      <c r="H50" s="29">
        <v>0</v>
      </c>
      <c r="I50" s="29"/>
      <c r="J50" s="29">
        <v>0</v>
      </c>
    </row>
    <row r="51" spans="1:10" ht="12" customHeight="1" x14ac:dyDescent="0.2">
      <c r="A51" s="4">
        <v>3</v>
      </c>
      <c r="D51" s="4" t="s">
        <v>284</v>
      </c>
      <c r="E51" s="26" t="s">
        <v>286</v>
      </c>
      <c r="F51" s="34"/>
      <c r="G51" s="28">
        <v>0</v>
      </c>
      <c r="H51" s="29">
        <v>0</v>
      </c>
      <c r="I51" s="29"/>
      <c r="J51" s="29">
        <v>0</v>
      </c>
    </row>
    <row r="52" spans="1:10" x14ac:dyDescent="0.2">
      <c r="A52" s="4">
        <v>3</v>
      </c>
      <c r="E52" s="31" t="s">
        <v>275</v>
      </c>
      <c r="F52" s="34"/>
      <c r="G52" s="28">
        <v>0</v>
      </c>
      <c r="H52" s="29">
        <v>0</v>
      </c>
      <c r="I52" s="29"/>
      <c r="J52" s="29">
        <v>0</v>
      </c>
    </row>
    <row r="53" spans="1:10" ht="22.5" customHeight="1" x14ac:dyDescent="0.2">
      <c r="A53" s="4">
        <v>3</v>
      </c>
      <c r="D53" s="38" t="s">
        <v>287</v>
      </c>
      <c r="E53" s="21" t="s">
        <v>288</v>
      </c>
      <c r="F53" s="34"/>
      <c r="G53" s="28"/>
      <c r="H53" s="29"/>
      <c r="I53" s="29"/>
      <c r="J53" s="29"/>
    </row>
    <row r="54" spans="1:10" ht="12" customHeight="1" x14ac:dyDescent="0.2">
      <c r="A54" s="4">
        <v>3</v>
      </c>
      <c r="D54" s="4" t="s">
        <v>284</v>
      </c>
      <c r="E54" s="907" t="s">
        <v>289</v>
      </c>
      <c r="F54" s="34"/>
      <c r="G54" s="28">
        <v>0</v>
      </c>
      <c r="H54" s="29">
        <v>0</v>
      </c>
      <c r="I54" s="29"/>
      <c r="J54" s="29">
        <v>0</v>
      </c>
    </row>
    <row r="55" spans="1:10" ht="23.25" customHeight="1" x14ac:dyDescent="0.2">
      <c r="A55" s="4">
        <v>3</v>
      </c>
      <c r="D55" s="38" t="s">
        <v>290</v>
      </c>
      <c r="E55" s="907" t="s">
        <v>291</v>
      </c>
      <c r="F55" s="43"/>
      <c r="G55" s="44">
        <v>0</v>
      </c>
      <c r="H55" s="45">
        <v>0</v>
      </c>
      <c r="I55" s="45"/>
      <c r="J55" s="45">
        <v>0</v>
      </c>
    </row>
    <row r="56" spans="1:10" ht="22.8" x14ac:dyDescent="0.2">
      <c r="A56" s="4">
        <v>3</v>
      </c>
      <c r="D56" s="38" t="s">
        <v>292</v>
      </c>
      <c r="E56" s="908" t="s">
        <v>293</v>
      </c>
      <c r="F56" s="34"/>
      <c r="G56" s="28">
        <v>0</v>
      </c>
      <c r="H56" s="29">
        <v>0</v>
      </c>
      <c r="I56" s="29"/>
      <c r="J56" s="29">
        <v>0</v>
      </c>
    </row>
    <row r="57" spans="1:10" ht="12" customHeight="1" x14ac:dyDescent="0.2">
      <c r="A57" s="4">
        <v>3</v>
      </c>
      <c r="D57" s="41" t="s">
        <v>284</v>
      </c>
      <c r="E57" s="907" t="s">
        <v>294</v>
      </c>
      <c r="F57" s="34"/>
      <c r="G57" s="28">
        <v>0</v>
      </c>
      <c r="H57" s="29">
        <v>0</v>
      </c>
      <c r="I57" s="29"/>
      <c r="J57" s="29">
        <v>0</v>
      </c>
    </row>
    <row r="58" spans="1:10" ht="24.6" x14ac:dyDescent="0.2">
      <c r="A58" s="4">
        <v>1</v>
      </c>
      <c r="E58" s="21" t="s">
        <v>295</v>
      </c>
      <c r="F58" s="34"/>
      <c r="G58" s="35">
        <f>SUM(G49:G57)</f>
        <v>0</v>
      </c>
      <c r="H58" s="36">
        <f>SUM(H49:H57)</f>
        <v>0</v>
      </c>
      <c r="I58" s="29"/>
      <c r="J58" s="36">
        <f>SUM(J49:J57)</f>
        <v>0</v>
      </c>
    </row>
    <row r="59" spans="1:10" ht="22.8" x14ac:dyDescent="0.2">
      <c r="A59" s="4">
        <v>1</v>
      </c>
      <c r="B59" s="4" t="s">
        <v>256</v>
      </c>
      <c r="C59" s="41">
        <v>29</v>
      </c>
      <c r="D59" s="10" t="s">
        <v>296</v>
      </c>
      <c r="E59" s="41" t="s">
        <v>297</v>
      </c>
      <c r="F59" s="27" t="str">
        <f ca="1">INDEX(TBLStructure[Full Note Ref],MATCH(C59,TBLStructure[Model Reference],0))</f>
        <v>1.3B</v>
      </c>
      <c r="G59" s="28">
        <f>'FPE1.3'!F15</f>
        <v>0</v>
      </c>
      <c r="H59" s="29">
        <f>'FPE1.3'!G15</f>
        <v>0</v>
      </c>
      <c r="I59" s="29"/>
      <c r="J59" s="29"/>
    </row>
    <row r="60" spans="1:10" ht="22.8" x14ac:dyDescent="0.2">
      <c r="A60" s="4">
        <v>1</v>
      </c>
      <c r="D60" s="4" t="s">
        <v>298</v>
      </c>
      <c r="E60" s="21" t="s">
        <v>299</v>
      </c>
      <c r="F60" s="37"/>
      <c r="G60" s="35">
        <f>SUM(G58:G59)</f>
        <v>0</v>
      </c>
      <c r="H60" s="36">
        <f>SUM(H58:H59)</f>
        <v>0</v>
      </c>
      <c r="I60" s="29"/>
      <c r="J60" s="36">
        <f>SUM(J58:J59)</f>
        <v>0</v>
      </c>
    </row>
    <row r="61" spans="1:10" hidden="1" x14ac:dyDescent="0.2">
      <c r="A61" s="4">
        <v>2</v>
      </c>
      <c r="D61" s="4" t="s">
        <v>298</v>
      </c>
      <c r="E61" s="21" t="s">
        <v>300</v>
      </c>
      <c r="F61" s="37"/>
      <c r="G61" s="35">
        <f>SUM(G59:G60)</f>
        <v>0</v>
      </c>
      <c r="H61" s="36">
        <f>SUM(H59:H60)</f>
        <v>0</v>
      </c>
      <c r="I61" s="29"/>
      <c r="J61" s="36">
        <f>SUM(J59:J60)</f>
        <v>0</v>
      </c>
    </row>
    <row r="62" spans="1:10" x14ac:dyDescent="0.2">
      <c r="A62" s="4">
        <v>3</v>
      </c>
      <c r="D62" s="4" t="s">
        <v>301</v>
      </c>
      <c r="E62" s="46" t="s">
        <v>302</v>
      </c>
      <c r="F62" s="47"/>
      <c r="G62" s="35">
        <f>SUM(G43,G60)</f>
        <v>0</v>
      </c>
      <c r="H62" s="35">
        <f>SUM(H43,H60)</f>
        <v>0</v>
      </c>
      <c r="I62" s="48"/>
      <c r="J62" s="35">
        <f>SUM(J43,J60)</f>
        <v>0</v>
      </c>
    </row>
    <row r="63" spans="1:10" x14ac:dyDescent="0.2">
      <c r="A63" s="4">
        <v>1</v>
      </c>
      <c r="D63" s="4" t="s">
        <v>303</v>
      </c>
      <c r="E63" s="931" t="s">
        <v>304</v>
      </c>
      <c r="F63" s="931"/>
      <c r="G63" s="931"/>
      <c r="H63" s="931"/>
      <c r="I63" s="931"/>
      <c r="J63" s="931"/>
    </row>
    <row r="64" spans="1:10" x14ac:dyDescent="0.2">
      <c r="A64" s="4">
        <v>3</v>
      </c>
      <c r="E64" s="932" t="s">
        <v>305</v>
      </c>
      <c r="F64" s="932"/>
      <c r="G64" s="932"/>
      <c r="H64" s="932"/>
      <c r="I64" s="932"/>
      <c r="J64" s="932"/>
    </row>
    <row r="65" spans="1:10" x14ac:dyDescent="0.2">
      <c r="A65" s="4">
        <v>3</v>
      </c>
      <c r="E65" s="932"/>
      <c r="F65" s="932"/>
      <c r="G65" s="932"/>
      <c r="H65" s="932"/>
      <c r="I65" s="932"/>
      <c r="J65" s="932"/>
    </row>
    <row r="66" spans="1:10" ht="26.25" customHeight="1" x14ac:dyDescent="0.2">
      <c r="A66" s="4">
        <v>3</v>
      </c>
      <c r="D66" s="933" t="s">
        <v>306</v>
      </c>
      <c r="E66" s="927"/>
      <c r="F66" s="927"/>
      <c r="G66" s="927"/>
      <c r="H66" s="927"/>
      <c r="I66" s="927"/>
      <c r="J66" s="927"/>
    </row>
    <row r="67" spans="1:10" x14ac:dyDescent="0.2">
      <c r="A67" s="4">
        <v>3</v>
      </c>
      <c r="D67" s="933"/>
      <c r="E67" s="932"/>
      <c r="F67" s="932"/>
      <c r="G67" s="932"/>
      <c r="H67" s="932"/>
      <c r="I67" s="932"/>
      <c r="J67" s="932"/>
    </row>
    <row r="68" spans="1:10" x14ac:dyDescent="0.2">
      <c r="A68" s="4">
        <v>3</v>
      </c>
      <c r="E68" s="927"/>
      <c r="F68" s="927"/>
      <c r="G68" s="927"/>
      <c r="H68" s="927"/>
      <c r="I68" s="927"/>
      <c r="J68" s="927"/>
    </row>
    <row r="69" spans="1:10" x14ac:dyDescent="0.2">
      <c r="A69" s="4">
        <v>3</v>
      </c>
      <c r="E69" s="928"/>
      <c r="F69" s="928"/>
      <c r="G69" s="928"/>
      <c r="H69" s="928"/>
      <c r="I69" s="928"/>
      <c r="J69" s="928"/>
    </row>
    <row r="70" spans="1:10" x14ac:dyDescent="0.2">
      <c r="A70" s="4">
        <v>3</v>
      </c>
    </row>
  </sheetData>
  <mergeCells count="10">
    <mergeCell ref="E68:J68"/>
    <mergeCell ref="E69:J69"/>
    <mergeCell ref="B1:C1"/>
    <mergeCell ref="E2:H2"/>
    <mergeCell ref="E63:J63"/>
    <mergeCell ref="E64:J64"/>
    <mergeCell ref="E65:J65"/>
    <mergeCell ref="D66:D67"/>
    <mergeCell ref="E66:J66"/>
    <mergeCell ref="E67:J67"/>
  </mergeCells>
  <hyperlinks>
    <hyperlink ref="F23" location="FPE1.2!D8" display="FPE1.2!D8" xr:uid="{99E1BE8C-C77B-4D06-A7E0-CDD46D7322C3}"/>
    <hyperlink ref="F59" location="FPE1.3!D13" display="FPE1.3!D13" xr:uid="{165CB4BF-3936-4B06-8804-2AD2B8BD32C3}"/>
    <hyperlink ref="F8" location="FPE1.1!D9" display="FPE1.1!D9" xr:uid="{04D18A83-A997-45B6-944B-2366F493DDF2}"/>
    <hyperlink ref="F17" location="FPE1.1!D90" display="FPE1.1!D90" xr:uid="{553FECEB-77E9-46D9-8356-F00353FE6225}"/>
    <hyperlink ref="F33" location="FPE1.2!D125" display="FPE1.2!D125" xr:uid="{087750E3-4042-4193-9DD8-C677D09C9219}"/>
    <hyperlink ref="F39" location="FPE1.2!D149" display="FPE1.2!D149" xr:uid="{E8823406-0384-4227-BA19-5C7E7003C634}"/>
    <hyperlink ref="F42" location="FPE1.1!D102" display="FPE1.1!D102" xr:uid="{4271C5AD-5EBC-4CD2-8A4B-96212F85A2F3}"/>
    <hyperlink ref="F9:F15" location="FPE1.1!D9" display="FPE1.1!D9" xr:uid="{73E1B041-AA5F-4982-8273-15D70D60F76B}"/>
    <hyperlink ref="F24:F28" location="FPE1.2!D8" display="FPE1.2!D8" xr:uid="{5D6ACAA5-A00F-44F0-9972-78EEA23431C6}"/>
    <hyperlink ref="F34:F35" location="FPE1.2!D125" display="FPE1.2!D125" xr:uid="{B1611DAE-20E2-44F9-B6C9-90D08D1C8859}"/>
  </hyperlinks>
  <printOptions horizontalCentered="1"/>
  <pageMargins left="0.23622047244094491" right="0.23622047244094491" top="0.74803149606299213" bottom="0.74803149606299213" header="0.31496062992125984" footer="0.31496062992125984"/>
  <pageSetup paperSize="9" scale="97" orientation="portrait" r:id="rId1"/>
  <rowBreaks count="1" manualBreakCount="1">
    <brk id="44" min="3"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C7E5-D559-4502-9774-8BCAA17C8B62}">
  <sheetPr codeName="Sheet18">
    <tabColor rgb="FF7030A0"/>
  </sheetPr>
  <dimension ref="A1:J69"/>
  <sheetViews>
    <sheetView showGridLines="0" tabSelected="1" view="pageBreakPreview" topLeftCell="D47" zoomScale="115" zoomScaleNormal="100" zoomScaleSheetLayoutView="115" workbookViewId="0">
      <selection activeCell="G209" sqref="G209"/>
    </sheetView>
  </sheetViews>
  <sheetFormatPr defaultColWidth="9.33203125" defaultRowHeight="13.8" x14ac:dyDescent="0.25"/>
  <cols>
    <col min="1" max="1" width="9.5546875" style="1" hidden="1" customWidth="1"/>
    <col min="2" max="2" width="5.33203125" style="1" hidden="1" customWidth="1"/>
    <col min="3" max="3" width="9.5546875" style="1" hidden="1" customWidth="1"/>
    <col min="4" max="4" width="18.33203125" style="4" customWidth="1"/>
    <col min="5" max="5" width="34.6640625" style="1" customWidth="1"/>
    <col min="6" max="6" width="8.33203125" style="51" customWidth="1"/>
    <col min="7" max="8" width="11.33203125" style="1" customWidth="1"/>
    <col min="9" max="9" width="4" style="1" customWidth="1"/>
    <col min="10" max="10" width="11.33203125" style="1" customWidth="1"/>
    <col min="11" max="13" width="9.33203125" style="1"/>
    <col min="14" max="14" width="2.5546875" style="1" customWidth="1"/>
    <col min="15" max="16384" width="9.33203125" style="1"/>
  </cols>
  <sheetData>
    <row r="1" spans="1:10" ht="10.199999999999999" customHeight="1" x14ac:dyDescent="0.25">
      <c r="A1" s="1" t="s">
        <v>0</v>
      </c>
      <c r="B1" s="935" t="s">
        <v>249</v>
      </c>
      <c r="C1" s="935"/>
      <c r="D1" s="4" t="s">
        <v>307</v>
      </c>
    </row>
    <row r="2" spans="1:10" ht="15" customHeight="1" x14ac:dyDescent="0.25">
      <c r="A2" s="1">
        <v>3</v>
      </c>
      <c r="B2" s="1" t="s">
        <v>250</v>
      </c>
      <c r="C2" s="1">
        <v>2</v>
      </c>
      <c r="E2" s="930" t="s">
        <v>12</v>
      </c>
      <c r="F2" s="930"/>
      <c r="G2" s="930"/>
      <c r="H2" s="930"/>
      <c r="I2" s="46"/>
    </row>
    <row r="3" spans="1:10" ht="15" customHeight="1" thickBot="1" x14ac:dyDescent="0.3">
      <c r="A3" s="1">
        <v>3</v>
      </c>
      <c r="E3" s="52" t="str">
        <f>CONCATENATE("for the period ended 30 June "&amp;Contents!F3)</f>
        <v>for the period ended 30 June 20X2</v>
      </c>
      <c r="F3" s="53"/>
      <c r="G3" s="52"/>
      <c r="H3" s="52"/>
      <c r="I3" s="52"/>
      <c r="J3" s="52"/>
    </row>
    <row r="4" spans="1:10" ht="28.95" customHeight="1" x14ac:dyDescent="0.25">
      <c r="A4" s="1">
        <v>3</v>
      </c>
      <c r="D4" s="10" t="s">
        <v>308</v>
      </c>
      <c r="E4" s="11"/>
      <c r="F4" s="12"/>
      <c r="G4" s="13" t="str">
        <f>Contents!$F$3</f>
        <v>20X2</v>
      </c>
      <c r="H4" s="14" t="str">
        <f>Contents!$F$4</f>
        <v>20X1</v>
      </c>
      <c r="I4" s="15"/>
      <c r="J4" s="16" t="s">
        <v>252</v>
      </c>
    </row>
    <row r="5" spans="1:10" ht="14.4" thickBot="1" x14ac:dyDescent="0.3">
      <c r="A5" s="1">
        <v>3</v>
      </c>
      <c r="E5" s="54"/>
      <c r="F5" s="18" t="s">
        <v>253</v>
      </c>
      <c r="G5" s="19" t="s">
        <v>309</v>
      </c>
      <c r="H5" s="20" t="s">
        <v>309</v>
      </c>
      <c r="I5" s="20"/>
      <c r="J5" s="20" t="s">
        <v>309</v>
      </c>
    </row>
    <row r="6" spans="1:10" ht="12" customHeight="1" x14ac:dyDescent="0.25">
      <c r="A6" s="1">
        <v>3</v>
      </c>
      <c r="E6" s="46" t="s">
        <v>310</v>
      </c>
      <c r="F6" s="22"/>
      <c r="G6" s="41"/>
      <c r="H6" s="24"/>
      <c r="I6" s="24"/>
      <c r="J6" s="24"/>
    </row>
    <row r="7" spans="1:10" ht="12" customHeight="1" x14ac:dyDescent="0.25">
      <c r="A7" s="1">
        <v>3</v>
      </c>
      <c r="E7" s="46" t="s">
        <v>311</v>
      </c>
      <c r="F7" s="37"/>
      <c r="G7" s="23"/>
      <c r="H7" s="24"/>
      <c r="I7" s="24"/>
      <c r="J7" s="24"/>
    </row>
    <row r="8" spans="1:10" ht="12" customHeight="1" x14ac:dyDescent="0.25">
      <c r="A8" s="1">
        <v>3</v>
      </c>
      <c r="B8" s="4" t="s">
        <v>256</v>
      </c>
      <c r="C8" s="4">
        <v>55</v>
      </c>
      <c r="D8" s="4" t="s">
        <v>312</v>
      </c>
      <c r="E8" s="26" t="s">
        <v>115</v>
      </c>
      <c r="F8" s="27" t="str">
        <f ca="1">INDEX(TBLStructure[Full Note Ref],MATCH(C8,TBLStructure[Model Reference],0))</f>
        <v>3.1A</v>
      </c>
      <c r="G8" s="28">
        <f>'FPO3.1'!G13</f>
        <v>0</v>
      </c>
      <c r="H8" s="29">
        <f>'FPO3.1'!H13</f>
        <v>0</v>
      </c>
      <c r="I8" s="29"/>
      <c r="J8" s="29">
        <v>0</v>
      </c>
    </row>
    <row r="9" spans="1:10" ht="12" customHeight="1" x14ac:dyDescent="0.25">
      <c r="A9" s="1">
        <v>3</v>
      </c>
      <c r="B9" s="4" t="s">
        <v>256</v>
      </c>
      <c r="C9" s="4">
        <v>56</v>
      </c>
      <c r="D9" s="4" t="s">
        <v>313</v>
      </c>
      <c r="E9" s="26" t="s">
        <v>118</v>
      </c>
      <c r="F9" s="27" t="str">
        <f ca="1">INDEX(TBLStructure[Full Note Ref],MATCH(C9,TBLStructure[Model Reference],0))</f>
        <v>3.1B</v>
      </c>
      <c r="G9" s="28">
        <f>'FPO3.1'!G46</f>
        <v>0</v>
      </c>
      <c r="H9" s="29">
        <f>'FPO3.1'!H46</f>
        <v>0</v>
      </c>
      <c r="I9" s="29"/>
      <c r="J9" s="29">
        <v>0</v>
      </c>
    </row>
    <row r="10" spans="1:10" ht="12" customHeight="1" x14ac:dyDescent="0.25">
      <c r="A10" s="1">
        <v>3</v>
      </c>
      <c r="B10" s="4" t="s">
        <v>256</v>
      </c>
      <c r="C10" s="4">
        <v>57</v>
      </c>
      <c r="D10" s="4" t="s">
        <v>314</v>
      </c>
      <c r="E10" s="26" t="s">
        <v>119</v>
      </c>
      <c r="F10" s="27" t="str">
        <f ca="1">INDEX(TBLStructure[Full Note Ref],MATCH(C10,TBLStructure[Model Reference],0))</f>
        <v>3.1C</v>
      </c>
      <c r="G10" s="28">
        <f>'FPO3.1'!G90</f>
        <v>0</v>
      </c>
      <c r="H10" s="29">
        <f>'FPO3.1'!H90</f>
        <v>0</v>
      </c>
      <c r="I10" s="29"/>
      <c r="J10" s="29">
        <v>0</v>
      </c>
    </row>
    <row r="11" spans="1:10" ht="12" customHeight="1" x14ac:dyDescent="0.25">
      <c r="A11" s="1">
        <v>3</v>
      </c>
      <c r="B11" s="4" t="s">
        <v>256</v>
      </c>
      <c r="C11" s="4">
        <v>58</v>
      </c>
      <c r="E11" s="26" t="s">
        <v>120</v>
      </c>
      <c r="F11" s="27" t="str">
        <f ca="1">INDEX(TBLStructure[Full Note Ref],MATCH(C11,TBLStructure[Model Reference],0))</f>
        <v>3.1D</v>
      </c>
      <c r="G11" s="28">
        <f>'FPO3.1'!G160</f>
        <v>0</v>
      </c>
      <c r="H11" s="29">
        <f>'FPO3.1'!H160</f>
        <v>0</v>
      </c>
      <c r="I11" s="29"/>
      <c r="J11" s="29">
        <v>0</v>
      </c>
    </row>
    <row r="12" spans="1:10" ht="12" customHeight="1" x14ac:dyDescent="0.25">
      <c r="A12" s="1">
        <v>3</v>
      </c>
      <c r="B12" s="4" t="s">
        <v>256</v>
      </c>
      <c r="C12" s="4">
        <v>59</v>
      </c>
      <c r="D12" s="4" t="s">
        <v>315</v>
      </c>
      <c r="E12" s="26" t="s">
        <v>121</v>
      </c>
      <c r="F12" s="27" t="str">
        <f ca="1">INDEX(TBLStructure[Full Note Ref],MATCH(C12,TBLStructure[Model Reference],0))</f>
        <v>3.1E</v>
      </c>
      <c r="G12" s="28">
        <f>'FPO3.1'!G181</f>
        <v>0</v>
      </c>
      <c r="H12" s="29">
        <f>'FPO3.1'!H181</f>
        <v>0</v>
      </c>
      <c r="I12" s="29"/>
      <c r="J12" s="29">
        <v>0</v>
      </c>
    </row>
    <row r="13" spans="1:10" ht="12" customHeight="1" x14ac:dyDescent="0.25">
      <c r="A13" s="1">
        <v>3</v>
      </c>
      <c r="E13" s="46" t="s">
        <v>316</v>
      </c>
      <c r="F13" s="34"/>
      <c r="G13" s="35">
        <f>SUM(G7:G12)</f>
        <v>0</v>
      </c>
      <c r="H13" s="36">
        <f>SUM(H7:H12)</f>
        <v>0</v>
      </c>
      <c r="I13" s="29"/>
      <c r="J13" s="36">
        <f>SUM(J7:J12)</f>
        <v>0</v>
      </c>
    </row>
    <row r="14" spans="1:10" ht="5.7" customHeight="1" x14ac:dyDescent="0.25">
      <c r="A14" s="1">
        <v>3</v>
      </c>
      <c r="E14" s="46"/>
      <c r="F14" s="34"/>
      <c r="G14" s="28"/>
      <c r="H14" s="29"/>
      <c r="I14" s="29"/>
      <c r="J14" s="29"/>
    </row>
    <row r="15" spans="1:10" ht="12" customHeight="1" x14ac:dyDescent="0.25">
      <c r="A15" s="1">
        <v>3</v>
      </c>
      <c r="E15" s="46" t="s">
        <v>317</v>
      </c>
      <c r="F15" s="34"/>
      <c r="G15" s="28"/>
      <c r="H15" s="29"/>
      <c r="I15" s="29"/>
      <c r="J15" s="29"/>
    </row>
    <row r="16" spans="1:10" ht="12" customHeight="1" x14ac:dyDescent="0.25">
      <c r="A16" s="1">
        <v>3</v>
      </c>
      <c r="B16" s="4" t="s">
        <v>256</v>
      </c>
      <c r="C16" s="4">
        <v>60</v>
      </c>
      <c r="D16" s="4" t="s">
        <v>318</v>
      </c>
      <c r="E16" s="26" t="s">
        <v>319</v>
      </c>
      <c r="F16" s="27" t="str">
        <f ca="1">INDEX(TBLStructure[Full Note Ref],MATCH(C16,TBLStructure[Model Reference],0))</f>
        <v>3.2A</v>
      </c>
      <c r="G16" s="28">
        <f>FPOPPE3.2!F36</f>
        <v>0</v>
      </c>
      <c r="H16" s="29">
        <f>FPOPPE3.2!F131</f>
        <v>0</v>
      </c>
      <c r="I16" s="29"/>
      <c r="J16" s="29">
        <v>0</v>
      </c>
    </row>
    <row r="17" spans="1:10" ht="12" customHeight="1" x14ac:dyDescent="0.25">
      <c r="A17" s="1">
        <v>3</v>
      </c>
      <c r="B17" s="4" t="s">
        <v>256</v>
      </c>
      <c r="C17" s="4">
        <v>60</v>
      </c>
      <c r="D17" s="4" t="s">
        <v>318</v>
      </c>
      <c r="E17" s="26" t="s">
        <v>320</v>
      </c>
      <c r="F17" s="27" t="str">
        <f ca="1">INDEX(TBLStructure[Full Note Ref],MATCH(C17,TBLStructure[Model Reference],0))</f>
        <v>3.2A</v>
      </c>
      <c r="G17" s="28">
        <f>FPOPPE3.2!G36</f>
        <v>0</v>
      </c>
      <c r="H17" s="29">
        <f>FPOPPE3.2!G131</f>
        <v>0</v>
      </c>
      <c r="I17" s="29"/>
      <c r="J17" s="29">
        <v>0</v>
      </c>
    </row>
    <row r="18" spans="1:10" ht="12" customHeight="1" x14ac:dyDescent="0.25">
      <c r="A18" s="1">
        <v>3</v>
      </c>
      <c r="B18" s="4" t="s">
        <v>256</v>
      </c>
      <c r="C18" s="4">
        <v>60</v>
      </c>
      <c r="D18" s="4" t="s">
        <v>318</v>
      </c>
      <c r="E18" s="26" t="s">
        <v>321</v>
      </c>
      <c r="F18" s="27" t="str">
        <f ca="1">INDEX(TBLStructure[Full Note Ref],MATCH(C18,TBLStructure[Model Reference],0))</f>
        <v>3.2A</v>
      </c>
      <c r="G18" s="28">
        <f>FPOPPE3.2!H36</f>
        <v>0</v>
      </c>
      <c r="H18" s="29">
        <f>FPOPPE3.2!H131</f>
        <v>0</v>
      </c>
      <c r="I18" s="29"/>
      <c r="J18" s="29">
        <v>0</v>
      </c>
    </row>
    <row r="19" spans="1:10" ht="12" customHeight="1" x14ac:dyDescent="0.25">
      <c r="A19" s="1">
        <v>3</v>
      </c>
      <c r="B19" s="4" t="s">
        <v>256</v>
      </c>
      <c r="C19" s="4">
        <v>60</v>
      </c>
      <c r="D19" s="4" t="s">
        <v>318</v>
      </c>
      <c r="E19" s="26" t="s">
        <v>322</v>
      </c>
      <c r="F19" s="27" t="str">
        <f ca="1">INDEX(TBLStructure[Full Note Ref],MATCH(C19,TBLStructure[Model Reference],0))</f>
        <v>3.2A</v>
      </c>
      <c r="G19" s="28">
        <f>FPOPPE3.2!I36</f>
        <v>0</v>
      </c>
      <c r="H19" s="29">
        <f>FPOPPE3.2!I131</f>
        <v>0</v>
      </c>
      <c r="I19" s="29"/>
      <c r="J19" s="29">
        <v>0</v>
      </c>
    </row>
    <row r="20" spans="1:10" ht="12" customHeight="1" x14ac:dyDescent="0.25">
      <c r="A20" s="1">
        <v>3</v>
      </c>
      <c r="B20" s="4" t="s">
        <v>256</v>
      </c>
      <c r="C20" s="4">
        <v>60</v>
      </c>
      <c r="D20" s="4" t="s">
        <v>323</v>
      </c>
      <c r="E20" s="26" t="s">
        <v>324</v>
      </c>
      <c r="F20" s="27" t="str">
        <f ca="1">INDEX(TBLStructure[Full Note Ref],MATCH(C20,TBLStructure[Model Reference],0))</f>
        <v>3.2A</v>
      </c>
      <c r="G20" s="28">
        <f>FPOPPE3.2!J36</f>
        <v>0</v>
      </c>
      <c r="H20" s="29">
        <f>FPOPPE3.2!J131</f>
        <v>0</v>
      </c>
      <c r="I20" s="29"/>
      <c r="J20" s="29">
        <v>0</v>
      </c>
    </row>
    <row r="21" spans="1:10" ht="12" customHeight="1" x14ac:dyDescent="0.25">
      <c r="A21" s="1">
        <v>3</v>
      </c>
      <c r="B21" s="4" t="s">
        <v>256</v>
      </c>
      <c r="C21" s="4">
        <v>60</v>
      </c>
      <c r="D21" s="4" t="s">
        <v>323</v>
      </c>
      <c r="E21" s="26" t="s">
        <v>325</v>
      </c>
      <c r="F21" s="27" t="str">
        <f ca="1">INDEX(TBLStructure[Full Note Ref],MATCH(C21,TBLStructure[Model Reference],0))</f>
        <v>3.2A</v>
      </c>
      <c r="G21" s="28">
        <f>FPOPPE3.2!K36</f>
        <v>0</v>
      </c>
      <c r="H21" s="29">
        <f>FPOPPE3.2!K131</f>
        <v>0</v>
      </c>
      <c r="I21" s="29"/>
      <c r="J21" s="29">
        <v>0</v>
      </c>
    </row>
    <row r="22" spans="1:10" ht="12" customHeight="1" x14ac:dyDescent="0.25">
      <c r="A22" s="1">
        <v>3</v>
      </c>
      <c r="B22" s="4" t="s">
        <v>256</v>
      </c>
      <c r="C22" s="4">
        <v>62</v>
      </c>
      <c r="D22" s="4" t="s">
        <v>326</v>
      </c>
      <c r="E22" s="26" t="s">
        <v>129</v>
      </c>
      <c r="F22" s="27" t="str">
        <f ca="1">INDEX(TBLStructure[Full Note Ref],MATCH(C22,TBLStructure[Model Reference],0))</f>
        <v>3.2B</v>
      </c>
      <c r="G22" s="28">
        <f>'FPO3.2'!G16</f>
        <v>0</v>
      </c>
      <c r="H22" s="29">
        <f>'FPO3.2'!H16</f>
        <v>0</v>
      </c>
      <c r="I22" s="29"/>
      <c r="J22" s="29">
        <v>0</v>
      </c>
    </row>
    <row r="23" spans="1:10" ht="12" customHeight="1" x14ac:dyDescent="0.25">
      <c r="A23" s="1">
        <v>3</v>
      </c>
      <c r="B23" s="4" t="s">
        <v>256</v>
      </c>
      <c r="C23" s="4">
        <v>63</v>
      </c>
      <c r="D23" s="4" t="s">
        <v>327</v>
      </c>
      <c r="E23" s="26" t="s">
        <v>131</v>
      </c>
      <c r="F23" s="27" t="str">
        <f ca="1">INDEX(TBLStructure[Full Note Ref],MATCH(C23,TBLStructure[Model Reference],0))</f>
        <v>3.2C</v>
      </c>
      <c r="G23" s="28">
        <v>0</v>
      </c>
      <c r="H23" s="29">
        <v>0</v>
      </c>
      <c r="I23" s="29"/>
      <c r="J23" s="29">
        <v>0</v>
      </c>
    </row>
    <row r="24" spans="1:10" ht="12" customHeight="1" x14ac:dyDescent="0.25">
      <c r="A24" s="1">
        <v>3</v>
      </c>
      <c r="B24" s="4" t="s">
        <v>256</v>
      </c>
      <c r="C24" s="4">
        <v>64</v>
      </c>
      <c r="D24" s="4" t="s">
        <v>328</v>
      </c>
      <c r="E24" s="26" t="s">
        <v>329</v>
      </c>
      <c r="F24" s="27" t="str">
        <f ca="1">INDEX(TBLStructure[Full Note Ref],MATCH(C24,TBLStructure[Model Reference],0))</f>
        <v>3.2D</v>
      </c>
      <c r="G24" s="28">
        <f>'FPO3.2'!G61</f>
        <v>0</v>
      </c>
      <c r="H24" s="29">
        <f>'FPO3.2'!H61</f>
        <v>0</v>
      </c>
      <c r="I24" s="29"/>
      <c r="J24" s="29">
        <v>0</v>
      </c>
    </row>
    <row r="25" spans="1:10" ht="12" customHeight="1" x14ac:dyDescent="0.25">
      <c r="A25" s="1">
        <v>3</v>
      </c>
      <c r="B25" s="4" t="s">
        <v>256</v>
      </c>
      <c r="C25" s="4">
        <v>65</v>
      </c>
      <c r="E25" s="26" t="s">
        <v>133</v>
      </c>
      <c r="F25" s="27" t="str">
        <f ca="1">INDEX(TBLStructure[Full Note Ref],MATCH(C25,TBLStructure[Model Reference],0))</f>
        <v>3.2E</v>
      </c>
      <c r="G25" s="28">
        <f>'FPO3.2'!G71</f>
        <v>0</v>
      </c>
      <c r="H25" s="29">
        <f>'FPO3.2'!H71</f>
        <v>0</v>
      </c>
      <c r="I25" s="29"/>
      <c r="J25" s="29">
        <v>0</v>
      </c>
    </row>
    <row r="26" spans="1:10" ht="12" customHeight="1" x14ac:dyDescent="0.25">
      <c r="A26" s="1">
        <v>3</v>
      </c>
      <c r="E26" s="46" t="s">
        <v>330</v>
      </c>
      <c r="F26" s="34"/>
      <c r="G26" s="35">
        <f>SUM(G15:G25)</f>
        <v>0</v>
      </c>
      <c r="H26" s="36">
        <f>SUM(H15:H25)</f>
        <v>0</v>
      </c>
      <c r="I26" s="29"/>
      <c r="J26" s="36">
        <f>SUM(J15:J25)</f>
        <v>0</v>
      </c>
    </row>
    <row r="27" spans="1:10" ht="12" customHeight="1" x14ac:dyDescent="0.25">
      <c r="A27" s="1">
        <v>3</v>
      </c>
      <c r="B27" s="4" t="s">
        <v>256</v>
      </c>
      <c r="C27" s="4" t="s">
        <v>260</v>
      </c>
      <c r="D27" s="4" t="s">
        <v>331</v>
      </c>
      <c r="E27" s="41" t="s">
        <v>332</v>
      </c>
      <c r="F27" s="34"/>
      <c r="G27" s="32">
        <v>0</v>
      </c>
      <c r="H27" s="33">
        <v>0</v>
      </c>
      <c r="I27" s="29"/>
      <c r="J27" s="33">
        <v>0</v>
      </c>
    </row>
    <row r="28" spans="1:10" ht="12" customHeight="1" x14ac:dyDescent="0.25">
      <c r="A28" s="1">
        <v>3</v>
      </c>
      <c r="E28" s="46" t="s">
        <v>333</v>
      </c>
      <c r="F28" s="34"/>
      <c r="G28" s="35">
        <f>SUM(G26:G27,G13)</f>
        <v>0</v>
      </c>
      <c r="H28" s="36">
        <f>SUM(H26:H27,H13)</f>
        <v>0</v>
      </c>
      <c r="I28" s="29"/>
      <c r="J28" s="36">
        <f>SUM(J26:J27,J13)</f>
        <v>0</v>
      </c>
    </row>
    <row r="29" spans="1:10" ht="5.7" customHeight="1" x14ac:dyDescent="0.25">
      <c r="A29" s="1">
        <v>3</v>
      </c>
      <c r="E29" s="46"/>
      <c r="F29" s="34"/>
      <c r="G29" s="28"/>
      <c r="H29" s="29"/>
      <c r="I29" s="29"/>
      <c r="J29" s="29"/>
    </row>
    <row r="30" spans="1:10" ht="12" customHeight="1" x14ac:dyDescent="0.25">
      <c r="A30" s="1">
        <v>3</v>
      </c>
      <c r="E30" s="46" t="s">
        <v>334</v>
      </c>
      <c r="F30" s="34"/>
      <c r="G30" s="28"/>
      <c r="H30" s="29"/>
      <c r="I30" s="29"/>
      <c r="J30" s="29"/>
    </row>
    <row r="31" spans="1:10" ht="12" customHeight="1" x14ac:dyDescent="0.25">
      <c r="A31" s="1">
        <v>3</v>
      </c>
      <c r="D31" s="4" t="s">
        <v>335</v>
      </c>
      <c r="E31" s="46" t="s">
        <v>138</v>
      </c>
      <c r="F31" s="34"/>
      <c r="G31" s="28"/>
      <c r="H31" s="29"/>
      <c r="I31" s="29"/>
      <c r="J31" s="29"/>
    </row>
    <row r="32" spans="1:10" ht="12" customHeight="1" x14ac:dyDescent="0.25">
      <c r="A32" s="1">
        <v>3</v>
      </c>
      <c r="B32" s="4" t="s">
        <v>256</v>
      </c>
      <c r="C32" s="4">
        <v>66</v>
      </c>
      <c r="E32" s="26" t="s">
        <v>74</v>
      </c>
      <c r="F32" s="27" t="str">
        <f ca="1">INDEX(TBLStructure[Full Note Ref],MATCH(C32,TBLStructure[Model Reference],0))</f>
        <v>3.3A</v>
      </c>
      <c r="G32" s="28">
        <f>'FPO3.3'!F11</f>
        <v>0</v>
      </c>
      <c r="H32" s="29">
        <f>'FPO3.3'!G11</f>
        <v>0</v>
      </c>
      <c r="I32" s="29"/>
      <c r="J32" s="29">
        <v>0</v>
      </c>
    </row>
    <row r="33" spans="1:10" ht="12" customHeight="1" x14ac:dyDescent="0.25">
      <c r="A33" s="1">
        <v>3</v>
      </c>
      <c r="B33" s="4" t="s">
        <v>256</v>
      </c>
      <c r="C33" s="4">
        <v>67</v>
      </c>
      <c r="E33" s="26" t="s">
        <v>102</v>
      </c>
      <c r="F33" s="27" t="str">
        <f ca="1">INDEX(TBLStructure[Full Note Ref],MATCH(C33,TBLStructure[Model Reference],0))</f>
        <v>3.3B</v>
      </c>
      <c r="G33" s="28">
        <f>'FPO3.3'!F26</f>
        <v>0</v>
      </c>
      <c r="H33" s="29">
        <f>'FPO3.3'!G26</f>
        <v>0</v>
      </c>
      <c r="I33" s="29"/>
      <c r="J33" s="29">
        <v>0</v>
      </c>
    </row>
    <row r="34" spans="1:10" ht="12" customHeight="1" x14ac:dyDescent="0.25">
      <c r="A34" s="1">
        <v>3</v>
      </c>
      <c r="B34" s="4" t="s">
        <v>256</v>
      </c>
      <c r="C34" s="4">
        <v>68</v>
      </c>
      <c r="E34" s="26" t="s">
        <v>103</v>
      </c>
      <c r="F34" s="27" t="str">
        <f ca="1">INDEX(TBLStructure[Full Note Ref],MATCH(C34,TBLStructure[Model Reference],0))</f>
        <v>3.3C</v>
      </c>
      <c r="G34" s="28">
        <f>'FPO3.3'!F35</f>
        <v>0</v>
      </c>
      <c r="H34" s="29">
        <f>'FPO3.3'!G35</f>
        <v>0</v>
      </c>
      <c r="I34" s="29"/>
      <c r="J34" s="29">
        <v>0</v>
      </c>
    </row>
    <row r="35" spans="1:10" ht="12" customHeight="1" x14ac:dyDescent="0.25">
      <c r="A35" s="1">
        <v>3</v>
      </c>
      <c r="B35" s="4" t="s">
        <v>256</v>
      </c>
      <c r="C35" s="4">
        <v>69</v>
      </c>
      <c r="E35" s="26" t="s">
        <v>75</v>
      </c>
      <c r="F35" s="27" t="str">
        <f ca="1">INDEX(TBLStructure[Full Note Ref],MATCH(C35,TBLStructure[Model Reference],0))</f>
        <v>3.3D</v>
      </c>
      <c r="G35" s="28">
        <f>'FPO3.3'!F48</f>
        <v>0</v>
      </c>
      <c r="H35" s="29">
        <f>'FPO3.3'!G48</f>
        <v>0</v>
      </c>
      <c r="I35" s="29"/>
      <c r="J35" s="29">
        <v>0</v>
      </c>
    </row>
    <row r="36" spans="1:10" ht="12" customHeight="1" x14ac:dyDescent="0.25">
      <c r="A36" s="1">
        <v>3</v>
      </c>
      <c r="B36" s="4" t="s">
        <v>256</v>
      </c>
      <c r="C36" s="4">
        <v>70</v>
      </c>
      <c r="E36" s="26" t="s">
        <v>87</v>
      </c>
      <c r="F36" s="27" t="str">
        <f ca="1">INDEX(TBLStructure[Full Note Ref],MATCH(C36,TBLStructure[Model Reference],0))</f>
        <v>3.3E</v>
      </c>
      <c r="G36" s="28">
        <f>'FPO3.3'!F60</f>
        <v>0</v>
      </c>
      <c r="H36" s="29">
        <f>'FPO3.3'!G60</f>
        <v>0</v>
      </c>
      <c r="I36" s="29"/>
      <c r="J36" s="29">
        <v>0</v>
      </c>
    </row>
    <row r="37" spans="1:10" ht="12" customHeight="1" x14ac:dyDescent="0.25">
      <c r="A37" s="1">
        <v>3</v>
      </c>
      <c r="B37" s="4" t="s">
        <v>256</v>
      </c>
      <c r="C37" s="4">
        <v>71</v>
      </c>
      <c r="D37" s="4" t="s">
        <v>335</v>
      </c>
      <c r="E37" s="26" t="s">
        <v>140</v>
      </c>
      <c r="F37" s="27" t="str">
        <f ca="1">INDEX(TBLStructure[Full Note Ref],MATCH(C37,TBLStructure[Model Reference],0))</f>
        <v>3.3F</v>
      </c>
      <c r="G37" s="28">
        <f>'FPO3.3'!F73</f>
        <v>0</v>
      </c>
      <c r="H37" s="29">
        <f>'FPO3.3'!G73</f>
        <v>0</v>
      </c>
      <c r="I37" s="29"/>
      <c r="J37" s="29">
        <v>0</v>
      </c>
    </row>
    <row r="38" spans="1:10" ht="12" customHeight="1" x14ac:dyDescent="0.25">
      <c r="A38" s="1">
        <v>3</v>
      </c>
      <c r="E38" s="46" t="s">
        <v>336</v>
      </c>
      <c r="F38" s="34"/>
      <c r="G38" s="35">
        <f>SUM(G31:G37)</f>
        <v>0</v>
      </c>
      <c r="H38" s="36">
        <f>SUM(H31:H37)</f>
        <v>0</v>
      </c>
      <c r="I38" s="29"/>
      <c r="J38" s="36">
        <f>SUM(J31:J37)</f>
        <v>0</v>
      </c>
    </row>
    <row r="39" spans="1:10" ht="5.7" customHeight="1" x14ac:dyDescent="0.25">
      <c r="A39" s="1">
        <v>3</v>
      </c>
      <c r="E39" s="46"/>
      <c r="F39" s="34"/>
      <c r="G39" s="28"/>
      <c r="H39" s="29"/>
      <c r="I39" s="29"/>
      <c r="J39" s="29"/>
    </row>
    <row r="40" spans="1:10" ht="12" customHeight="1" x14ac:dyDescent="0.25">
      <c r="A40" s="1">
        <v>3</v>
      </c>
      <c r="D40" s="4" t="s">
        <v>337</v>
      </c>
      <c r="E40" s="46" t="s">
        <v>338</v>
      </c>
      <c r="F40" s="34"/>
      <c r="G40" s="28"/>
      <c r="H40" s="29"/>
      <c r="I40" s="29"/>
      <c r="J40" s="29"/>
    </row>
    <row r="41" spans="1:10" ht="12" customHeight="1" x14ac:dyDescent="0.25">
      <c r="A41" s="1">
        <v>3</v>
      </c>
      <c r="B41" s="4" t="s">
        <v>256</v>
      </c>
      <c r="C41" s="4">
        <v>72</v>
      </c>
      <c r="E41" s="26" t="s">
        <v>142</v>
      </c>
      <c r="F41" s="27" t="str">
        <f ca="1">INDEX(TBLStructure[Full Note Ref],MATCH(C41,TBLStructure[Model Reference],0))</f>
        <v>3.4A</v>
      </c>
      <c r="G41" s="28">
        <f>'FPO3.4'!F13</f>
        <v>0</v>
      </c>
      <c r="H41" s="29">
        <f>'FPO3.4'!G13</f>
        <v>0</v>
      </c>
      <c r="I41" s="29"/>
      <c r="J41" s="29">
        <v>0</v>
      </c>
    </row>
    <row r="42" spans="1:10" ht="12" customHeight="1" x14ac:dyDescent="0.25">
      <c r="A42" s="1">
        <v>3</v>
      </c>
      <c r="B42" s="4" t="s">
        <v>256</v>
      </c>
      <c r="C42" s="4">
        <v>73</v>
      </c>
      <c r="E42" s="26" t="s">
        <v>144</v>
      </c>
      <c r="F42" s="27" t="str">
        <f ca="1">INDEX(TBLStructure[Full Note Ref],MATCH(C42,TBLStructure[Model Reference],0))</f>
        <v>3.4B</v>
      </c>
      <c r="G42" s="28">
        <f>'FPO3.4'!F32</f>
        <v>0</v>
      </c>
      <c r="H42" s="29">
        <f>'FPO3.4'!G32</f>
        <v>0</v>
      </c>
      <c r="I42" s="29"/>
      <c r="J42" s="29">
        <v>0</v>
      </c>
    </row>
    <row r="43" spans="1:10" ht="12" customHeight="1" x14ac:dyDescent="0.25">
      <c r="A43" s="1">
        <v>3</v>
      </c>
      <c r="B43" s="4" t="s">
        <v>256</v>
      </c>
      <c r="C43" s="4">
        <v>74</v>
      </c>
      <c r="E43" s="26" t="s">
        <v>145</v>
      </c>
      <c r="F43" s="27" t="str">
        <f ca="1">INDEX(TBLStructure[Full Note Ref],MATCH(C43,TBLStructure[Model Reference],0))</f>
        <v>3.4C</v>
      </c>
      <c r="G43" s="28">
        <f>'FPO3.4'!F55</f>
        <v>0</v>
      </c>
      <c r="H43" s="29">
        <f>'FPO3.4'!G55</f>
        <v>0</v>
      </c>
      <c r="I43" s="29"/>
      <c r="J43" s="29">
        <v>0</v>
      </c>
    </row>
    <row r="44" spans="1:10" ht="12" customHeight="1" x14ac:dyDescent="0.25">
      <c r="A44" s="1">
        <v>3</v>
      </c>
      <c r="B44" s="4" t="s">
        <v>256</v>
      </c>
      <c r="C44" s="4">
        <v>75</v>
      </c>
      <c r="E44" s="26" t="s">
        <v>146</v>
      </c>
      <c r="F44" s="27" t="str">
        <f ca="1">INDEX(TBLStructure[Full Note Ref],MATCH(C44,TBLStructure[Model Reference],0))</f>
        <v>3.4D</v>
      </c>
      <c r="G44" s="28">
        <f>'FPO3.4'!F73</f>
        <v>0</v>
      </c>
      <c r="H44" s="29">
        <f>'FPO3.4'!G73</f>
        <v>0</v>
      </c>
      <c r="I44" s="29"/>
      <c r="J44" s="29">
        <v>0</v>
      </c>
    </row>
    <row r="45" spans="1:10" ht="12" customHeight="1" x14ac:dyDescent="0.25">
      <c r="A45" s="1">
        <v>3</v>
      </c>
      <c r="E45" s="46" t="s">
        <v>339</v>
      </c>
      <c r="F45" s="37"/>
      <c r="G45" s="35">
        <f>SUM(G40:G44)</f>
        <v>0</v>
      </c>
      <c r="H45" s="36">
        <f>SUM(H40:H44)</f>
        <v>0</v>
      </c>
      <c r="I45" s="29"/>
      <c r="J45" s="36">
        <f>SUM(J40:J44)</f>
        <v>0</v>
      </c>
    </row>
    <row r="46" spans="1:10" ht="5.7" customHeight="1" x14ac:dyDescent="0.25">
      <c r="A46" s="1">
        <v>3</v>
      </c>
      <c r="E46" s="46"/>
      <c r="F46" s="37"/>
      <c r="G46" s="28"/>
      <c r="H46" s="29"/>
      <c r="I46" s="29"/>
      <c r="J46" s="29"/>
    </row>
    <row r="47" spans="1:10" ht="12" customHeight="1" x14ac:dyDescent="0.25">
      <c r="A47" s="1">
        <v>3</v>
      </c>
      <c r="D47" s="4" t="s">
        <v>340</v>
      </c>
      <c r="E47" s="46" t="s">
        <v>341</v>
      </c>
      <c r="F47" s="34"/>
      <c r="G47" s="28"/>
      <c r="H47" s="29"/>
      <c r="I47" s="29"/>
      <c r="J47" s="29"/>
    </row>
    <row r="48" spans="1:10" ht="12" customHeight="1" x14ac:dyDescent="0.25">
      <c r="A48" s="1">
        <v>3</v>
      </c>
      <c r="B48" s="4" t="s">
        <v>256</v>
      </c>
      <c r="C48" s="4">
        <v>110</v>
      </c>
      <c r="D48" s="10"/>
      <c r="E48" s="26" t="s">
        <v>190</v>
      </c>
      <c r="F48" s="27" t="str">
        <f ca="1">INDEX(TBLStructure[Full Note Ref],MATCH(C48,TBLStructure[Model Reference],0))</f>
        <v>6.1A</v>
      </c>
      <c r="G48" s="28">
        <f>'PR6.1'!F12</f>
        <v>0</v>
      </c>
      <c r="H48" s="29">
        <f>'PR6.1'!G12</f>
        <v>0</v>
      </c>
      <c r="I48" s="29"/>
      <c r="J48" s="29">
        <v>0</v>
      </c>
    </row>
    <row r="49" spans="1:10" ht="12" customHeight="1" x14ac:dyDescent="0.25">
      <c r="A49" s="1">
        <v>3</v>
      </c>
      <c r="B49" s="4" t="s">
        <v>256</v>
      </c>
      <c r="C49" s="4">
        <v>76</v>
      </c>
      <c r="E49" s="26" t="s">
        <v>148</v>
      </c>
      <c r="F49" s="27" t="str">
        <f ca="1">INDEX(TBLStructure[Full Note Ref],MATCH(C49,TBLStructure[Model Reference],0))</f>
        <v>3.5A</v>
      </c>
      <c r="G49" s="28">
        <f>'FPO3.5'!G9</f>
        <v>0</v>
      </c>
      <c r="H49" s="29">
        <f>'FPO3.5'!H9</f>
        <v>0</v>
      </c>
      <c r="I49" s="29"/>
      <c r="J49" s="29">
        <v>0</v>
      </c>
    </row>
    <row r="50" spans="1:10" ht="12" customHeight="1" x14ac:dyDescent="0.25">
      <c r="A50" s="1">
        <v>3</v>
      </c>
      <c r="B50" s="4" t="s">
        <v>256</v>
      </c>
      <c r="C50" s="4">
        <v>77</v>
      </c>
      <c r="E50" s="26" t="s">
        <v>150</v>
      </c>
      <c r="F50" s="27" t="str">
        <f ca="1">INDEX(TBLStructure[Full Note Ref],MATCH(C50,TBLStructure[Model Reference],0))</f>
        <v>3.5B</v>
      </c>
      <c r="G50" s="28">
        <f>'FPO3.5'!H24</f>
        <v>0</v>
      </c>
      <c r="H50" s="29">
        <f>'FPO3.5'!H19</f>
        <v>0</v>
      </c>
      <c r="I50" s="29"/>
      <c r="J50" s="29">
        <v>0</v>
      </c>
    </row>
    <row r="51" spans="1:10" ht="12" customHeight="1" x14ac:dyDescent="0.25">
      <c r="A51" s="1">
        <v>3</v>
      </c>
      <c r="D51" s="10"/>
      <c r="E51" s="46" t="s">
        <v>342</v>
      </c>
      <c r="F51" s="53"/>
      <c r="G51" s="35">
        <f>SUM(G47:G50)</f>
        <v>0</v>
      </c>
      <c r="H51" s="36">
        <f>SUM(H47:H50)</f>
        <v>0</v>
      </c>
      <c r="I51" s="29"/>
      <c r="J51" s="36">
        <f>SUM(J47:J50)</f>
        <v>0</v>
      </c>
    </row>
    <row r="52" spans="1:10" ht="5.7" customHeight="1" x14ac:dyDescent="0.25">
      <c r="A52" s="1">
        <v>3</v>
      </c>
      <c r="E52" s="46"/>
      <c r="F52" s="53"/>
      <c r="G52" s="28"/>
      <c r="H52" s="29"/>
      <c r="I52" s="29"/>
      <c r="J52" s="29"/>
    </row>
    <row r="53" spans="1:10" ht="12" customHeight="1" x14ac:dyDescent="0.25">
      <c r="A53" s="1">
        <v>3</v>
      </c>
      <c r="D53" s="4" t="s">
        <v>343</v>
      </c>
      <c r="E53" s="41" t="s">
        <v>344</v>
      </c>
      <c r="F53" s="37"/>
      <c r="G53" s="32">
        <v>0</v>
      </c>
      <c r="H53" s="33">
        <v>0</v>
      </c>
      <c r="I53" s="29"/>
      <c r="J53" s="33">
        <v>0</v>
      </c>
    </row>
    <row r="54" spans="1:10" ht="12" customHeight="1" x14ac:dyDescent="0.25">
      <c r="A54" s="1">
        <v>3</v>
      </c>
      <c r="E54" s="46" t="s">
        <v>345</v>
      </c>
      <c r="F54" s="37"/>
      <c r="G54" s="35">
        <f>SUM(G51:G53,G45,G38)</f>
        <v>0</v>
      </c>
      <c r="H54" s="36">
        <f>SUM(H51:H53,H45,H38)</f>
        <v>0</v>
      </c>
      <c r="I54" s="29"/>
      <c r="J54" s="36">
        <f>SUM(J51:J53,J45,J38)</f>
        <v>0</v>
      </c>
    </row>
    <row r="55" spans="1:10" ht="12" customHeight="1" x14ac:dyDescent="0.25">
      <c r="A55" s="1">
        <v>3</v>
      </c>
      <c r="E55" s="46" t="s">
        <v>346</v>
      </c>
      <c r="F55" s="37"/>
      <c r="G55" s="35">
        <f>G28-G54</f>
        <v>0</v>
      </c>
      <c r="H55" s="36">
        <f>H28-H54</f>
        <v>0</v>
      </c>
      <c r="I55" s="29"/>
      <c r="J55" s="36">
        <f>J28-J54</f>
        <v>0</v>
      </c>
    </row>
    <row r="56" spans="1:10" ht="5.7" customHeight="1" x14ac:dyDescent="0.25">
      <c r="A56" s="1">
        <v>3</v>
      </c>
      <c r="E56" s="46"/>
      <c r="F56" s="37"/>
      <c r="G56" s="41"/>
      <c r="H56" s="41"/>
      <c r="I56" s="29"/>
      <c r="J56" s="41"/>
    </row>
    <row r="57" spans="1:10" ht="12" customHeight="1" x14ac:dyDescent="0.25">
      <c r="A57" s="1">
        <v>3</v>
      </c>
      <c r="E57" s="46" t="s">
        <v>347</v>
      </c>
      <c r="F57" s="37"/>
      <c r="G57" s="41"/>
      <c r="H57" s="41"/>
      <c r="I57" s="29"/>
      <c r="J57" s="41"/>
    </row>
    <row r="58" spans="1:10" ht="12" customHeight="1" x14ac:dyDescent="0.25">
      <c r="A58" s="1">
        <v>3</v>
      </c>
      <c r="D58" s="4" t="s">
        <v>348</v>
      </c>
      <c r="E58" s="26" t="s">
        <v>349</v>
      </c>
      <c r="F58" s="37"/>
      <c r="G58" s="28">
        <v>0</v>
      </c>
      <c r="H58" s="29">
        <v>0</v>
      </c>
      <c r="I58" s="29"/>
      <c r="J58" s="29">
        <v>0</v>
      </c>
    </row>
    <row r="59" spans="1:10" ht="12" customHeight="1" x14ac:dyDescent="0.25">
      <c r="A59" s="1">
        <v>3</v>
      </c>
      <c r="E59" s="26" t="s">
        <v>350</v>
      </c>
      <c r="F59" s="37"/>
      <c r="G59" s="28">
        <v>0</v>
      </c>
      <c r="H59" s="29">
        <v>0</v>
      </c>
      <c r="I59" s="29"/>
      <c r="J59" s="29">
        <v>0</v>
      </c>
    </row>
    <row r="60" spans="1:10" ht="12" customHeight="1" x14ac:dyDescent="0.25">
      <c r="A60" s="1">
        <v>3</v>
      </c>
      <c r="E60" s="26" t="s">
        <v>351</v>
      </c>
      <c r="F60" s="37"/>
      <c r="G60" s="32">
        <v>0</v>
      </c>
      <c r="H60" s="33">
        <v>0</v>
      </c>
      <c r="I60" s="29"/>
      <c r="J60" s="33">
        <v>0</v>
      </c>
    </row>
    <row r="61" spans="1:10" ht="12" customHeight="1" x14ac:dyDescent="0.25">
      <c r="A61" s="1">
        <v>3</v>
      </c>
      <c r="E61" s="46" t="s">
        <v>352</v>
      </c>
      <c r="F61" s="37"/>
      <c r="G61" s="35">
        <f>SUM(G58:G60)</f>
        <v>0</v>
      </c>
      <c r="H61" s="36">
        <f>SUM(H58:H60)</f>
        <v>0</v>
      </c>
      <c r="I61" s="29"/>
      <c r="J61" s="36">
        <f>SUM(J58:J60)</f>
        <v>0</v>
      </c>
    </row>
    <row r="62" spans="1:10" ht="12" customHeight="1" x14ac:dyDescent="0.25">
      <c r="A62" s="1">
        <v>3</v>
      </c>
      <c r="E62" s="936" t="s">
        <v>305</v>
      </c>
      <c r="F62" s="936"/>
      <c r="G62" s="936"/>
      <c r="H62" s="936"/>
      <c r="I62" s="30"/>
    </row>
    <row r="63" spans="1:10" customFormat="1" ht="30" customHeight="1" x14ac:dyDescent="0.3">
      <c r="A63">
        <v>3</v>
      </c>
      <c r="D63" s="55" t="s">
        <v>353</v>
      </c>
      <c r="E63" s="937" t="s">
        <v>354</v>
      </c>
      <c r="F63" s="937"/>
      <c r="G63" s="937"/>
      <c r="H63" s="937"/>
      <c r="I63" s="937"/>
      <c r="J63" s="937"/>
    </row>
    <row r="64" spans="1:10" ht="12" customHeight="1" x14ac:dyDescent="0.25">
      <c r="A64" s="1">
        <v>3</v>
      </c>
      <c r="E64" s="30"/>
      <c r="F64" s="47"/>
      <c r="G64" s="30"/>
      <c r="H64" s="30"/>
      <c r="I64" s="30"/>
    </row>
    <row r="65" spans="1:10" ht="29.7" customHeight="1" x14ac:dyDescent="0.25">
      <c r="A65" s="1">
        <v>3</v>
      </c>
      <c r="D65" s="933" t="s">
        <v>306</v>
      </c>
      <c r="E65" s="934"/>
      <c r="F65" s="934"/>
      <c r="G65" s="934"/>
      <c r="H65" s="934"/>
      <c r="I65" s="934"/>
      <c r="J65" s="934"/>
    </row>
    <row r="66" spans="1:10" x14ac:dyDescent="0.25">
      <c r="A66" s="1">
        <v>3</v>
      </c>
      <c r="D66" s="933"/>
      <c r="E66" s="938"/>
      <c r="F66" s="938"/>
      <c r="G66" s="938"/>
      <c r="H66" s="938"/>
      <c r="I66" s="938"/>
      <c r="J66" s="938"/>
    </row>
    <row r="67" spans="1:10" x14ac:dyDescent="0.25">
      <c r="A67" s="1">
        <v>3</v>
      </c>
      <c r="E67" s="934"/>
      <c r="F67" s="934"/>
      <c r="G67" s="934"/>
      <c r="H67" s="934"/>
      <c r="I67" s="934"/>
      <c r="J67" s="934"/>
    </row>
    <row r="68" spans="1:10" x14ac:dyDescent="0.25">
      <c r="A68" s="1">
        <v>3</v>
      </c>
      <c r="E68" s="928"/>
      <c r="F68" s="928"/>
      <c r="G68" s="928"/>
      <c r="H68" s="928"/>
      <c r="I68" s="928"/>
      <c r="J68" s="928"/>
    </row>
    <row r="69" spans="1:10" x14ac:dyDescent="0.25">
      <c r="A69" s="1">
        <v>3</v>
      </c>
    </row>
  </sheetData>
  <mergeCells count="9">
    <mergeCell ref="E67:J67"/>
    <mergeCell ref="E68:J68"/>
    <mergeCell ref="B1:C1"/>
    <mergeCell ref="E2:H2"/>
    <mergeCell ref="E62:H62"/>
    <mergeCell ref="E63:J63"/>
    <mergeCell ref="D65:D66"/>
    <mergeCell ref="E65:J65"/>
    <mergeCell ref="E66:J66"/>
  </mergeCells>
  <hyperlinks>
    <hyperlink ref="F8" location="FPO3.1!D9" display="FPO3.1!D9" xr:uid="{68649004-57E3-406D-A755-EFA457077A02}"/>
    <hyperlink ref="F16" location="FPOPPE3.2!D2" display="FPOPPE3.2!D2" xr:uid="{A4CD2427-2D33-4FF3-8E44-96A3B937295E}"/>
    <hyperlink ref="F32" location="FPO3.3!D7" display="FPO3.3!D7" xr:uid="{A6902E66-BFE4-4D93-B780-518C67D4F6FF}"/>
    <hyperlink ref="F41" location="FPO3.4!D7" display="FPO3.4!D7" xr:uid="{06900A98-7A84-41F7-87BB-D78CDD534721}"/>
    <hyperlink ref="F48" location="PR6.1!D8" display="PR6.1!D8" xr:uid="{BFC18D67-68A1-410A-B357-237B37B97C44}"/>
    <hyperlink ref="F9:F12" location="FPO3.1!D9" display="FPO3.1!D9" xr:uid="{273650E0-6559-405B-8058-2494BDFA2811}"/>
    <hyperlink ref="F17:F25" location="FPOPPE3.2!D2" display="FPOPPE3.2!D2" xr:uid="{7BD69F68-59FD-4983-BB30-B3609A64E5D6}"/>
    <hyperlink ref="F33:F37" location="FPO3.3!D7" display="FPO3.3!D7" xr:uid="{590944E7-2CE1-43A4-BB93-32B2CA4005C7}"/>
    <hyperlink ref="F42:F44" location="FPO3.4!D7" display="FPO3.4!D7" xr:uid="{A499A582-4296-4DEE-BDF3-BC2A091331F6}"/>
    <hyperlink ref="F49:F50" location="PR6.1!D8" display="PR6.1!D8" xr:uid="{4948AD69-CBF4-4C86-9D5C-B7A74B43ADA0}"/>
  </hyperlink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6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Label 1">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74" r:id="rId5" name="Label 2">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75" r:id="rId6" name="Label 3">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76" r:id="rId7" name="Label 4">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77" r:id="rId8" name="Label 5">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78" r:id="rId9" name="Label 6">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79" r:id="rId10" name="Label 7">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80" r:id="rId11" name="Label 8">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1" r:id="rId12" name="Label 9">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2" r:id="rId13" name="Label 10">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3" r:id="rId14" name="Label 11">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84" r:id="rId15" name="Label 12">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85" r:id="rId16" name="Label 13">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6" r:id="rId17" name="Label 14">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7" r:id="rId18" name="Label 15">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88" r:id="rId19" name="Label 16">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89" r:id="rId20" name="Label 17">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0" r:id="rId21" name="Label 18">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1" r:id="rId22" name="Label 19">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2" r:id="rId23" name="Label 20">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93" r:id="rId24" name="Label 21">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94" r:id="rId25" name="Label 22">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5" r:id="rId26" name="Label 23">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6" r:id="rId27" name="Label 24">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7" r:id="rId28" name="Label 25">
              <controlPr defaultSize="0" autoFill="0" autoLine="0" autoPict="0">
                <anchor moveWithCells="1" sizeWithCells="1">
                  <from>
                    <xdr:col>5</xdr:col>
                    <xdr:colOff>60960</xdr:colOff>
                    <xdr:row>23</xdr:row>
                    <xdr:rowOff>0</xdr:rowOff>
                  </from>
                  <to>
                    <xdr:col>5</xdr:col>
                    <xdr:colOff>137160</xdr:colOff>
                    <xdr:row>23</xdr:row>
                    <xdr:rowOff>0</xdr:rowOff>
                  </to>
                </anchor>
              </controlPr>
            </control>
          </mc:Choice>
        </mc:AlternateContent>
        <mc:AlternateContent xmlns:mc="http://schemas.openxmlformats.org/markup-compatibility/2006">
          <mc:Choice Requires="x14">
            <control shapeId="3098" r:id="rId29" name="Label 26">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mc:AlternateContent xmlns:mc="http://schemas.openxmlformats.org/markup-compatibility/2006">
          <mc:Choice Requires="x14">
            <control shapeId="3099" r:id="rId30" name="Label 27">
              <controlPr defaultSize="0" autoFill="0" autoLine="0" autoPict="0">
                <anchor moveWithCells="1" sizeWithCells="1">
                  <from>
                    <xdr:col>5</xdr:col>
                    <xdr:colOff>60960</xdr:colOff>
                    <xdr:row>32</xdr:row>
                    <xdr:rowOff>0</xdr:rowOff>
                  </from>
                  <to>
                    <xdr:col>5</xdr:col>
                    <xdr:colOff>137160</xdr:colOff>
                    <xdr:row>32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5EA0-F3C3-45B6-B064-F952D7C3F10D}">
  <sheetPr codeName="Sheet17">
    <tabColor rgb="FF7030A0"/>
  </sheetPr>
  <dimension ref="A1:J124"/>
  <sheetViews>
    <sheetView showGridLines="0" tabSelected="1" view="pageBreakPreview" topLeftCell="D111" zoomScale="115" zoomScaleNormal="100" zoomScaleSheetLayoutView="115" workbookViewId="0">
      <selection activeCell="G209" sqref="G209"/>
    </sheetView>
  </sheetViews>
  <sheetFormatPr defaultColWidth="9.33203125" defaultRowHeight="13.8" x14ac:dyDescent="0.25"/>
  <cols>
    <col min="1" max="1" width="8.6640625" style="1" hidden="1" customWidth="1"/>
    <col min="2" max="2" width="7.33203125" style="1" hidden="1" customWidth="1"/>
    <col min="3" max="3" width="3" style="1" hidden="1" customWidth="1"/>
    <col min="4" max="4" width="19" style="10" customWidth="1"/>
    <col min="5" max="5" width="34.6640625" style="1" customWidth="1"/>
    <col min="6" max="6" width="8.33203125" style="51" customWidth="1"/>
    <col min="7" max="8" width="11.33203125" style="1" customWidth="1"/>
    <col min="9" max="9" width="4" style="1" customWidth="1"/>
    <col min="10" max="10" width="11.33203125" style="1" customWidth="1"/>
    <col min="11" max="16384" width="9.33203125" style="1"/>
  </cols>
  <sheetData>
    <row r="1" spans="1:10" ht="12" customHeight="1" x14ac:dyDescent="0.25">
      <c r="A1" s="1" t="s">
        <v>0</v>
      </c>
      <c r="B1" s="935" t="s">
        <v>249</v>
      </c>
      <c r="C1" s="935"/>
      <c r="D1" s="10" t="s">
        <v>355</v>
      </c>
    </row>
    <row r="2" spans="1:10" ht="15" customHeight="1" x14ac:dyDescent="0.25">
      <c r="A2" s="1">
        <v>3</v>
      </c>
      <c r="B2" s="1" t="s">
        <v>250</v>
      </c>
      <c r="C2" s="1">
        <v>3</v>
      </c>
      <c r="E2" s="930" t="str">
        <f>INDEX(TBLStructure[Full Note Title],MATCH(C2,TBLStructure[Model Reference],0))</f>
        <v>Statement of Changes in Equity</v>
      </c>
      <c r="F2" s="930"/>
      <c r="G2" s="930"/>
      <c r="H2" s="930"/>
      <c r="I2" s="41"/>
    </row>
    <row r="3" spans="1:10" ht="15" customHeight="1" thickBot="1" x14ac:dyDescent="0.3">
      <c r="A3" s="1">
        <v>3</v>
      </c>
      <c r="E3" s="939" t="str">
        <f>CONCATENATE("for the period ended 30 June "&amp;Contents!F3)</f>
        <v>for the period ended 30 June 20X2</v>
      </c>
      <c r="F3" s="939" t="str">
        <f>CONCATENATE("for the period ended 30 June "&amp;Contents!G3)</f>
        <v xml:space="preserve">for the period ended 30 June </v>
      </c>
      <c r="G3" s="939" t="str">
        <f>CONCATENATE("for the period ended 30 June "&amp;Contents!H3)</f>
        <v xml:space="preserve">for the period ended 30 June </v>
      </c>
      <c r="H3" s="939" t="str">
        <f>CONCATENATE("for the period ended 30 June "&amp;Contents!I3)</f>
        <v xml:space="preserve">for the period ended 30 June </v>
      </c>
      <c r="I3" s="52"/>
    </row>
    <row r="4" spans="1:10" ht="26.4" customHeight="1" x14ac:dyDescent="0.25">
      <c r="A4" s="1">
        <v>3</v>
      </c>
      <c r="D4" s="56" t="s">
        <v>356</v>
      </c>
      <c r="E4" s="11"/>
      <c r="F4" s="12"/>
      <c r="G4" s="13" t="str">
        <f>Contents!$F$3</f>
        <v>20X2</v>
      </c>
      <c r="H4" s="14" t="str">
        <f>Contents!$F$4</f>
        <v>20X1</v>
      </c>
      <c r="I4" s="15"/>
      <c r="J4" s="16" t="s">
        <v>252</v>
      </c>
    </row>
    <row r="5" spans="1:10" ht="14.4" thickBot="1" x14ac:dyDescent="0.3">
      <c r="A5" s="1">
        <v>3</v>
      </c>
      <c r="D5" s="10" t="s">
        <v>357</v>
      </c>
      <c r="E5" s="54"/>
      <c r="F5" s="18" t="s">
        <v>253</v>
      </c>
      <c r="G5" s="19" t="s">
        <v>309</v>
      </c>
      <c r="H5" s="20" t="s">
        <v>309</v>
      </c>
      <c r="I5" s="20"/>
      <c r="J5" s="20" t="s">
        <v>309</v>
      </c>
    </row>
    <row r="6" spans="1:10" ht="12" customHeight="1" x14ac:dyDescent="0.25">
      <c r="A6" s="1">
        <v>3</v>
      </c>
      <c r="E6" s="46" t="s">
        <v>358</v>
      </c>
      <c r="F6" s="22"/>
      <c r="G6" s="23"/>
      <c r="H6" s="24"/>
      <c r="I6" s="24"/>
      <c r="J6" s="24"/>
    </row>
    <row r="7" spans="1:10" ht="12" customHeight="1" x14ac:dyDescent="0.25">
      <c r="A7" s="1">
        <v>3</v>
      </c>
      <c r="D7" s="10" t="s">
        <v>359</v>
      </c>
      <c r="E7" s="46" t="s">
        <v>360</v>
      </c>
      <c r="F7" s="46"/>
      <c r="H7" s="40"/>
      <c r="I7" s="41"/>
      <c r="J7" s="40"/>
    </row>
    <row r="8" spans="1:10" ht="12" customHeight="1" x14ac:dyDescent="0.25">
      <c r="A8" s="1">
        <v>3</v>
      </c>
      <c r="E8" s="41" t="s">
        <v>361</v>
      </c>
      <c r="F8" s="41"/>
      <c r="G8" s="39">
        <f>H31</f>
        <v>0</v>
      </c>
      <c r="H8" s="40">
        <v>0</v>
      </c>
      <c r="I8" s="29"/>
      <c r="J8" s="40">
        <v>0</v>
      </c>
    </row>
    <row r="9" spans="1:10" ht="12" customHeight="1" x14ac:dyDescent="0.25">
      <c r="A9" s="1">
        <v>3</v>
      </c>
      <c r="D9" s="10" t="s">
        <v>362</v>
      </c>
      <c r="E9" s="41" t="s">
        <v>363</v>
      </c>
      <c r="F9" s="41"/>
      <c r="G9" s="39">
        <v>0</v>
      </c>
      <c r="H9" s="40">
        <v>0</v>
      </c>
      <c r="I9" s="29"/>
      <c r="J9" s="40">
        <v>0</v>
      </c>
    </row>
    <row r="10" spans="1:10" ht="12" customHeight="1" x14ac:dyDescent="0.25">
      <c r="A10" s="1">
        <v>3</v>
      </c>
      <c r="D10" s="10" t="s">
        <v>362</v>
      </c>
      <c r="E10" s="41" t="s">
        <v>364</v>
      </c>
      <c r="F10" s="41"/>
      <c r="G10" s="39">
        <v>0</v>
      </c>
      <c r="H10" s="40">
        <v>0</v>
      </c>
      <c r="I10" s="29"/>
      <c r="J10" s="40">
        <v>0</v>
      </c>
    </row>
    <row r="11" spans="1:10" ht="12" customHeight="1" x14ac:dyDescent="0.25">
      <c r="A11" s="1">
        <v>3</v>
      </c>
      <c r="E11" s="57" t="s">
        <v>365</v>
      </c>
      <c r="F11" s="57"/>
      <c r="G11" s="35">
        <f>SUM(G7:G10)</f>
        <v>0</v>
      </c>
      <c r="H11" s="36">
        <f>SUM(H7:H10)</f>
        <v>0</v>
      </c>
      <c r="I11" s="40"/>
      <c r="J11" s="36">
        <f>SUM(J7:J10)</f>
        <v>0</v>
      </c>
    </row>
    <row r="12" spans="1:10" ht="12" customHeight="1" x14ac:dyDescent="0.25">
      <c r="A12" s="1">
        <v>3</v>
      </c>
      <c r="E12" s="46"/>
      <c r="F12" s="46"/>
      <c r="G12" s="28"/>
      <c r="H12" s="29"/>
      <c r="I12" s="29"/>
    </row>
    <row r="13" spans="1:10" ht="12" customHeight="1" x14ac:dyDescent="0.25">
      <c r="A13" s="1">
        <v>3</v>
      </c>
      <c r="E13" s="46" t="s">
        <v>366</v>
      </c>
      <c r="F13" s="46"/>
      <c r="G13" s="28"/>
      <c r="H13" s="29"/>
      <c r="I13" s="29"/>
    </row>
    <row r="14" spans="1:10" ht="12" customHeight="1" x14ac:dyDescent="0.25">
      <c r="A14" s="1">
        <v>3</v>
      </c>
      <c r="D14" s="10" t="s">
        <v>367</v>
      </c>
      <c r="E14" s="41" t="s">
        <v>368</v>
      </c>
      <c r="F14" s="41"/>
      <c r="G14" s="28">
        <v>0</v>
      </c>
      <c r="H14" s="29">
        <v>0</v>
      </c>
      <c r="I14" s="29"/>
      <c r="J14" s="40">
        <v>0</v>
      </c>
    </row>
    <row r="15" spans="1:10" ht="12" customHeight="1" x14ac:dyDescent="0.25">
      <c r="A15" s="1">
        <v>3</v>
      </c>
      <c r="D15" s="10" t="s">
        <v>369</v>
      </c>
      <c r="E15" s="57" t="s">
        <v>370</v>
      </c>
      <c r="F15" s="57"/>
      <c r="G15" s="35">
        <f>SUM(G13:G14)</f>
        <v>0</v>
      </c>
      <c r="H15" s="36">
        <f>SUM(H13:H14)</f>
        <v>0</v>
      </c>
      <c r="I15" s="40"/>
      <c r="J15" s="36">
        <f>SUM(J13:J14)</f>
        <v>0</v>
      </c>
    </row>
    <row r="16" spans="1:10" ht="12" customHeight="1" x14ac:dyDescent="0.25">
      <c r="A16" s="1">
        <v>3</v>
      </c>
      <c r="D16" s="10" t="s">
        <v>371</v>
      </c>
      <c r="E16" s="46" t="s">
        <v>372</v>
      </c>
      <c r="F16" s="46"/>
      <c r="G16" s="28"/>
      <c r="H16" s="29"/>
      <c r="I16" s="29"/>
    </row>
    <row r="17" spans="1:10" ht="12" customHeight="1" x14ac:dyDescent="0.25">
      <c r="A17" s="1">
        <v>3</v>
      </c>
      <c r="D17" s="10" t="s">
        <v>371</v>
      </c>
      <c r="E17" s="59" t="s">
        <v>373</v>
      </c>
      <c r="F17" s="46"/>
      <c r="G17" s="28"/>
      <c r="H17" s="29"/>
      <c r="I17" s="29"/>
    </row>
    <row r="18" spans="1:10" ht="12" customHeight="1" x14ac:dyDescent="0.25">
      <c r="A18" s="1">
        <v>3</v>
      </c>
      <c r="E18" s="26" t="s">
        <v>374</v>
      </c>
      <c r="F18" s="41"/>
      <c r="G18" s="28"/>
      <c r="H18" s="29"/>
      <c r="I18" s="29"/>
    </row>
    <row r="19" spans="1:10" ht="12" customHeight="1" x14ac:dyDescent="0.25">
      <c r="A19" s="1">
        <v>3</v>
      </c>
      <c r="D19" s="10" t="s">
        <v>375</v>
      </c>
      <c r="E19" s="60" t="s">
        <v>87</v>
      </c>
      <c r="F19" s="26"/>
      <c r="G19" s="28">
        <v>0</v>
      </c>
      <c r="H19" s="29">
        <v>0</v>
      </c>
      <c r="I19" s="29"/>
      <c r="J19" s="40">
        <v>0</v>
      </c>
    </row>
    <row r="20" spans="1:10" ht="12" customHeight="1" x14ac:dyDescent="0.25">
      <c r="A20" s="1">
        <v>3</v>
      </c>
      <c r="E20" s="26" t="s">
        <v>376</v>
      </c>
      <c r="F20" s="41"/>
      <c r="G20" s="28"/>
      <c r="H20" s="29"/>
      <c r="I20" s="29"/>
    </row>
    <row r="21" spans="1:10" ht="12" customHeight="1" x14ac:dyDescent="0.25">
      <c r="A21" s="1">
        <v>3</v>
      </c>
      <c r="C21" s="1">
        <v>143</v>
      </c>
      <c r="D21" s="10" t="s">
        <v>377</v>
      </c>
      <c r="E21" s="60" t="s">
        <v>244</v>
      </c>
      <c r="F21" s="902" t="str">
        <f ca="1">LEFT(INDEX(TBLStructure[Full Note Ref],MATCH(C21,TBLStructure[Model Reference],0)),3)</f>
        <v>8.3</v>
      </c>
      <c r="G21" s="28">
        <v>0</v>
      </c>
      <c r="H21" s="29">
        <v>0</v>
      </c>
      <c r="I21" s="29"/>
      <c r="J21" s="40">
        <v>0</v>
      </c>
    </row>
    <row r="22" spans="1:10" ht="12" customHeight="1" x14ac:dyDescent="0.25">
      <c r="A22" s="1">
        <v>3</v>
      </c>
      <c r="E22" s="60" t="s">
        <v>378</v>
      </c>
      <c r="F22" s="26"/>
      <c r="G22" s="28">
        <v>0</v>
      </c>
      <c r="H22" s="29">
        <v>0</v>
      </c>
      <c r="I22" s="29"/>
      <c r="J22" s="40">
        <v>0</v>
      </c>
    </row>
    <row r="23" spans="1:10" ht="12" customHeight="1" x14ac:dyDescent="0.25">
      <c r="A23" s="1">
        <v>3</v>
      </c>
      <c r="D23" s="10" t="s">
        <v>371</v>
      </c>
      <c r="E23" s="59" t="s">
        <v>379</v>
      </c>
      <c r="F23" s="46"/>
      <c r="G23" s="28"/>
      <c r="H23" s="29"/>
      <c r="I23" s="29"/>
    </row>
    <row r="24" spans="1:10" ht="12" customHeight="1" x14ac:dyDescent="0.25">
      <c r="A24" s="1">
        <v>3</v>
      </c>
      <c r="E24" s="26" t="s">
        <v>380</v>
      </c>
      <c r="F24" s="41"/>
      <c r="G24" s="28">
        <v>0</v>
      </c>
      <c r="H24" s="29">
        <v>0</v>
      </c>
      <c r="I24" s="29"/>
      <c r="J24" s="40">
        <v>0</v>
      </c>
    </row>
    <row r="25" spans="1:10" ht="12" customHeight="1" x14ac:dyDescent="0.25">
      <c r="A25" s="1">
        <v>3</v>
      </c>
      <c r="E25" s="26" t="s">
        <v>381</v>
      </c>
      <c r="F25" s="41"/>
      <c r="G25" s="28">
        <v>0</v>
      </c>
      <c r="H25" s="29">
        <v>0</v>
      </c>
      <c r="I25" s="29"/>
      <c r="J25" s="40">
        <v>0</v>
      </c>
    </row>
    <row r="26" spans="1:10" ht="12" customHeight="1" x14ac:dyDescent="0.25">
      <c r="A26" s="1">
        <v>3</v>
      </c>
      <c r="E26" s="26" t="s">
        <v>382</v>
      </c>
      <c r="F26" s="41"/>
      <c r="G26" s="28">
        <v>0</v>
      </c>
      <c r="H26" s="29">
        <v>0</v>
      </c>
      <c r="I26" s="29"/>
      <c r="J26" s="40">
        <v>0</v>
      </c>
    </row>
    <row r="27" spans="1:10" ht="12" customHeight="1" x14ac:dyDescent="0.25">
      <c r="A27" s="1">
        <v>3</v>
      </c>
      <c r="E27" s="26" t="s">
        <v>383</v>
      </c>
      <c r="F27" s="41"/>
      <c r="G27" s="28">
        <v>0</v>
      </c>
      <c r="H27" s="29">
        <v>0</v>
      </c>
      <c r="I27" s="29"/>
      <c r="J27" s="40">
        <v>0</v>
      </c>
    </row>
    <row r="28" spans="1:10" ht="12" customHeight="1" x14ac:dyDescent="0.25">
      <c r="A28" s="1">
        <v>3</v>
      </c>
      <c r="C28" s="1">
        <v>143</v>
      </c>
      <c r="D28" s="10" t="s">
        <v>377</v>
      </c>
      <c r="E28" s="26" t="s">
        <v>384</v>
      </c>
      <c r="F28" s="902" t="str">
        <f ca="1">LEFT(INDEX(TBLStructure[Full Note Ref],MATCH(C28,TBLStructure[Model Reference],0)),3)</f>
        <v>8.3</v>
      </c>
      <c r="G28" s="28">
        <v>0</v>
      </c>
      <c r="H28" s="29">
        <v>0</v>
      </c>
      <c r="I28" s="29"/>
      <c r="J28" s="40">
        <v>0</v>
      </c>
    </row>
    <row r="29" spans="1:10" ht="12" customHeight="1" x14ac:dyDescent="0.25">
      <c r="A29" s="1">
        <v>3</v>
      </c>
      <c r="E29" s="57" t="s">
        <v>385</v>
      </c>
      <c r="F29" s="57"/>
      <c r="G29" s="35">
        <f>SUM(G17:G28)</f>
        <v>0</v>
      </c>
      <c r="H29" s="36">
        <f>SUM(H17:H28)</f>
        <v>0</v>
      </c>
      <c r="I29" s="40"/>
      <c r="J29" s="36">
        <f>SUM(J17:J28)</f>
        <v>0</v>
      </c>
    </row>
    <row r="30" spans="1:10" ht="12" customHeight="1" x14ac:dyDescent="0.25">
      <c r="A30" s="1">
        <v>3</v>
      </c>
      <c r="D30" s="10" t="s">
        <v>359</v>
      </c>
      <c r="E30" s="61" t="s">
        <v>386</v>
      </c>
      <c r="F30" s="61"/>
      <c r="G30" s="35">
        <v>0</v>
      </c>
      <c r="H30" s="36">
        <v>0</v>
      </c>
      <c r="I30" s="40"/>
      <c r="J30" s="36">
        <v>0</v>
      </c>
    </row>
    <row r="31" spans="1:10" ht="12" customHeight="1" x14ac:dyDescent="0.25">
      <c r="A31" s="1">
        <v>3</v>
      </c>
      <c r="D31" s="10" t="s">
        <v>359</v>
      </c>
      <c r="E31" s="57" t="s">
        <v>387</v>
      </c>
      <c r="F31" s="57"/>
      <c r="G31" s="35">
        <f>SUM(G29:G30,G15:G15,G11)</f>
        <v>0</v>
      </c>
      <c r="H31" s="36">
        <f>SUM(H29:H30,H15:H15,H11)</f>
        <v>0</v>
      </c>
      <c r="I31" s="40"/>
      <c r="J31" s="36">
        <f>SUM(J29:J30,J15:J15,J11)</f>
        <v>0</v>
      </c>
    </row>
    <row r="32" spans="1:10" x14ac:dyDescent="0.25">
      <c r="A32" s="1">
        <v>3</v>
      </c>
      <c r="E32" s="46"/>
      <c r="F32" s="903"/>
      <c r="G32" s="63"/>
      <c r="H32" s="63"/>
      <c r="I32" s="63"/>
    </row>
    <row r="33" spans="1:10" ht="12" customHeight="1" x14ac:dyDescent="0.25">
      <c r="A33" s="1">
        <v>3</v>
      </c>
      <c r="E33" s="46" t="s">
        <v>388</v>
      </c>
      <c r="F33" s="22"/>
      <c r="G33" s="23"/>
      <c r="H33" s="24"/>
      <c r="I33" s="24"/>
      <c r="J33" s="24"/>
    </row>
    <row r="34" spans="1:10" ht="12" customHeight="1" x14ac:dyDescent="0.25">
      <c r="A34" s="1">
        <v>3</v>
      </c>
      <c r="D34" s="10" t="s">
        <v>359</v>
      </c>
      <c r="E34" s="46" t="s">
        <v>389</v>
      </c>
      <c r="F34" s="46"/>
      <c r="H34" s="29"/>
      <c r="I34" s="41"/>
      <c r="J34" s="29">
        <v>0</v>
      </c>
    </row>
    <row r="35" spans="1:10" ht="12" customHeight="1" x14ac:dyDescent="0.25">
      <c r="A35" s="1">
        <v>3</v>
      </c>
      <c r="E35" s="41" t="s">
        <v>361</v>
      </c>
      <c r="F35" s="41"/>
      <c r="G35" s="64">
        <f>H47</f>
        <v>0</v>
      </c>
      <c r="H35" s="29">
        <v>0</v>
      </c>
      <c r="I35" s="29"/>
      <c r="J35" s="29">
        <v>0</v>
      </c>
    </row>
    <row r="36" spans="1:10" ht="12" customHeight="1" x14ac:dyDescent="0.25">
      <c r="A36" s="1">
        <v>3</v>
      </c>
      <c r="D36" s="10" t="s">
        <v>362</v>
      </c>
      <c r="E36" s="41" t="s">
        <v>363</v>
      </c>
      <c r="F36" s="41"/>
      <c r="G36" s="28">
        <v>0</v>
      </c>
      <c r="H36" s="29">
        <v>0</v>
      </c>
      <c r="I36" s="29"/>
      <c r="J36" s="29">
        <v>0</v>
      </c>
    </row>
    <row r="37" spans="1:10" ht="12" customHeight="1" x14ac:dyDescent="0.25">
      <c r="A37" s="1">
        <v>3</v>
      </c>
      <c r="D37" s="10" t="s">
        <v>362</v>
      </c>
      <c r="E37" s="41" t="s">
        <v>364</v>
      </c>
      <c r="F37" s="41"/>
      <c r="G37" s="28">
        <v>0</v>
      </c>
      <c r="H37" s="29">
        <v>0</v>
      </c>
      <c r="I37" s="29"/>
      <c r="J37" s="29">
        <v>0</v>
      </c>
    </row>
    <row r="38" spans="1:10" ht="12" hidden="1" customHeight="1" x14ac:dyDescent="0.25">
      <c r="A38" s="1">
        <v>3</v>
      </c>
      <c r="E38" s="41" t="s">
        <v>390</v>
      </c>
      <c r="F38" s="41"/>
      <c r="G38" s="32">
        <v>0</v>
      </c>
      <c r="H38" s="33">
        <v>0</v>
      </c>
      <c r="I38" s="33"/>
      <c r="J38" s="33">
        <v>0</v>
      </c>
    </row>
    <row r="39" spans="1:10" ht="12" hidden="1" customHeight="1" x14ac:dyDescent="0.25">
      <c r="A39" s="1">
        <v>3</v>
      </c>
      <c r="E39" s="41" t="s">
        <v>391</v>
      </c>
      <c r="F39" s="41"/>
      <c r="G39" s="32">
        <v>0</v>
      </c>
      <c r="H39" s="33">
        <v>0</v>
      </c>
      <c r="I39" s="33"/>
      <c r="J39" s="33">
        <v>0</v>
      </c>
    </row>
    <row r="40" spans="1:10" ht="12" customHeight="1" x14ac:dyDescent="0.25">
      <c r="A40" s="1">
        <v>3</v>
      </c>
      <c r="E40" s="57" t="s">
        <v>365</v>
      </c>
      <c r="F40" s="57"/>
      <c r="G40" s="35">
        <f>SUM(G34:G39)</f>
        <v>0</v>
      </c>
      <c r="H40" s="36">
        <f>SUM(H34:H39)</f>
        <v>0</v>
      </c>
      <c r="I40" s="40"/>
      <c r="J40" s="36">
        <f>SUM(J34:J39)</f>
        <v>0</v>
      </c>
    </row>
    <row r="41" spans="1:10" ht="12" customHeight="1" x14ac:dyDescent="0.25">
      <c r="A41" s="1">
        <v>3</v>
      </c>
      <c r="E41" s="46"/>
      <c r="F41" s="46"/>
      <c r="G41" s="28"/>
      <c r="H41" s="29"/>
      <c r="I41" s="29"/>
    </row>
    <row r="42" spans="1:10" ht="12" customHeight="1" x14ac:dyDescent="0.25">
      <c r="A42" s="1">
        <v>3</v>
      </c>
      <c r="E42" s="46" t="s">
        <v>366</v>
      </c>
      <c r="F42" s="46"/>
      <c r="G42" s="28"/>
      <c r="H42" s="29"/>
      <c r="I42" s="29"/>
    </row>
    <row r="43" spans="1:10" ht="12" customHeight="1" x14ac:dyDescent="0.25">
      <c r="A43" s="1">
        <v>3</v>
      </c>
      <c r="D43" s="10" t="s">
        <v>392</v>
      </c>
      <c r="E43" s="41" t="s">
        <v>14</v>
      </c>
      <c r="F43" s="41"/>
      <c r="G43" s="28">
        <v>0</v>
      </c>
      <c r="H43" s="29">
        <v>0</v>
      </c>
      <c r="I43" s="29"/>
      <c r="J43" s="29">
        <v>0</v>
      </c>
    </row>
    <row r="44" spans="1:10" ht="12" customHeight="1" x14ac:dyDescent="0.25">
      <c r="A44" s="1">
        <v>3</v>
      </c>
      <c r="D44" s="10" t="s">
        <v>367</v>
      </c>
      <c r="E44" s="41" t="s">
        <v>368</v>
      </c>
      <c r="F44" s="41"/>
      <c r="G44" s="28">
        <v>0</v>
      </c>
      <c r="H44" s="29">
        <v>0</v>
      </c>
      <c r="I44" s="29"/>
      <c r="J44" s="29">
        <v>0</v>
      </c>
    </row>
    <row r="45" spans="1:10" ht="12" customHeight="1" x14ac:dyDescent="0.25">
      <c r="A45" s="1">
        <v>3</v>
      </c>
      <c r="D45" s="10" t="s">
        <v>369</v>
      </c>
      <c r="E45" s="57" t="s">
        <v>370</v>
      </c>
      <c r="F45" s="57"/>
      <c r="G45" s="35">
        <f>SUM(G42:G44)</f>
        <v>0</v>
      </c>
      <c r="H45" s="36">
        <f>SUM(H42:H44)</f>
        <v>0</v>
      </c>
      <c r="I45" s="40"/>
      <c r="J45" s="36">
        <f>SUM(J42:J44)</f>
        <v>0</v>
      </c>
    </row>
    <row r="46" spans="1:10" ht="12" customHeight="1" x14ac:dyDescent="0.25">
      <c r="A46" s="1">
        <v>3</v>
      </c>
      <c r="D46" s="10" t="s">
        <v>359</v>
      </c>
      <c r="E46" s="61" t="s">
        <v>386</v>
      </c>
      <c r="F46" s="61"/>
      <c r="G46" s="35">
        <v>0</v>
      </c>
      <c r="H46" s="36">
        <v>0</v>
      </c>
      <c r="I46" s="40"/>
      <c r="J46" s="36">
        <v>0</v>
      </c>
    </row>
    <row r="47" spans="1:10" ht="12" customHeight="1" x14ac:dyDescent="0.25">
      <c r="A47" s="1">
        <v>3</v>
      </c>
      <c r="D47" s="10" t="s">
        <v>359</v>
      </c>
      <c r="E47" s="57" t="s">
        <v>387</v>
      </c>
      <c r="F47" s="57"/>
      <c r="G47" s="35">
        <f>SUM(G45:G46,G40)</f>
        <v>0</v>
      </c>
      <c r="H47" s="36">
        <f>SUM(H45:H46,H40)</f>
        <v>0</v>
      </c>
      <c r="I47" s="40"/>
      <c r="J47" s="36">
        <f>SUM(J45:J46,J40)</f>
        <v>0</v>
      </c>
    </row>
    <row r="48" spans="1:10" ht="12" customHeight="1" x14ac:dyDescent="0.25">
      <c r="A48" s="1">
        <v>3</v>
      </c>
      <c r="E48" s="46"/>
      <c r="F48" s="903"/>
      <c r="G48" s="63"/>
      <c r="H48" s="63"/>
      <c r="I48" s="63"/>
    </row>
    <row r="49" spans="1:10" ht="12" customHeight="1" x14ac:dyDescent="0.25">
      <c r="A49" s="1">
        <v>3</v>
      </c>
      <c r="E49" s="46" t="s">
        <v>393</v>
      </c>
      <c r="F49" s="22"/>
      <c r="G49" s="23"/>
      <c r="H49" s="24"/>
      <c r="I49" s="24"/>
      <c r="J49" s="24"/>
    </row>
    <row r="50" spans="1:10" ht="12" customHeight="1" x14ac:dyDescent="0.25">
      <c r="A50" s="1">
        <v>3</v>
      </c>
      <c r="D50" s="10" t="s">
        <v>359</v>
      </c>
      <c r="E50" s="46" t="s">
        <v>389</v>
      </c>
      <c r="F50" s="46"/>
      <c r="H50" s="29"/>
      <c r="I50" s="41"/>
      <c r="J50" s="29">
        <v>0</v>
      </c>
    </row>
    <row r="51" spans="1:10" ht="12" customHeight="1" x14ac:dyDescent="0.25">
      <c r="A51" s="1">
        <v>3</v>
      </c>
      <c r="E51" s="41" t="s">
        <v>361</v>
      </c>
      <c r="F51" s="41"/>
      <c r="G51" s="28">
        <f>H60</f>
        <v>0</v>
      </c>
      <c r="H51" s="29">
        <v>0</v>
      </c>
      <c r="I51" s="29"/>
      <c r="J51" s="29">
        <v>0</v>
      </c>
    </row>
    <row r="52" spans="1:10" ht="12" customHeight="1" x14ac:dyDescent="0.25">
      <c r="A52" s="1">
        <v>3</v>
      </c>
      <c r="D52" s="10" t="s">
        <v>362</v>
      </c>
      <c r="E52" s="41" t="s">
        <v>363</v>
      </c>
      <c r="F52" s="41"/>
      <c r="G52" s="28">
        <v>0</v>
      </c>
      <c r="H52" s="29">
        <v>0</v>
      </c>
      <c r="I52" s="29"/>
      <c r="J52" s="29">
        <v>0</v>
      </c>
    </row>
    <row r="53" spans="1:10" ht="12" customHeight="1" x14ac:dyDescent="0.25">
      <c r="A53" s="1">
        <v>3</v>
      </c>
      <c r="D53" s="10" t="s">
        <v>362</v>
      </c>
      <c r="E53" s="41" t="s">
        <v>364</v>
      </c>
      <c r="F53" s="41"/>
      <c r="G53" s="28">
        <v>0</v>
      </c>
      <c r="H53" s="29">
        <v>0</v>
      </c>
      <c r="I53" s="29"/>
      <c r="J53" s="29">
        <v>0</v>
      </c>
    </row>
    <row r="54" spans="1:10" ht="12" customHeight="1" x14ac:dyDescent="0.25">
      <c r="A54" s="1">
        <v>3</v>
      </c>
      <c r="E54" s="57" t="s">
        <v>365</v>
      </c>
      <c r="F54" s="57"/>
      <c r="G54" s="35">
        <f>SUM(G50:G53)</f>
        <v>0</v>
      </c>
      <c r="H54" s="36">
        <f>SUM(H50:H53)</f>
        <v>0</v>
      </c>
      <c r="I54" s="40"/>
      <c r="J54" s="36">
        <f>SUM(J50:J53)</f>
        <v>0</v>
      </c>
    </row>
    <row r="55" spans="1:10" ht="12" customHeight="1" x14ac:dyDescent="0.25">
      <c r="A55" s="1">
        <v>3</v>
      </c>
      <c r="E55" s="46"/>
      <c r="F55" s="46"/>
      <c r="G55" s="28"/>
      <c r="H55" s="29"/>
      <c r="I55" s="29"/>
    </row>
    <row r="56" spans="1:10" ht="12" customHeight="1" x14ac:dyDescent="0.25">
      <c r="A56" s="1">
        <v>3</v>
      </c>
      <c r="E56" s="46" t="s">
        <v>366</v>
      </c>
      <c r="F56" s="46"/>
      <c r="G56" s="28"/>
      <c r="H56" s="29"/>
      <c r="I56" s="29"/>
    </row>
    <row r="57" spans="1:10" ht="12" customHeight="1" x14ac:dyDescent="0.25">
      <c r="A57" s="1">
        <v>3</v>
      </c>
      <c r="D57" s="10" t="s">
        <v>367</v>
      </c>
      <c r="E57" s="41" t="s">
        <v>368</v>
      </c>
      <c r="F57" s="41"/>
      <c r="G57" s="28">
        <v>0</v>
      </c>
      <c r="H57" s="29">
        <v>0</v>
      </c>
      <c r="I57" s="29"/>
      <c r="J57" s="29">
        <v>0</v>
      </c>
    </row>
    <row r="58" spans="1:10" ht="12" customHeight="1" x14ac:dyDescent="0.25">
      <c r="A58" s="1">
        <v>3</v>
      </c>
      <c r="D58" s="10" t="s">
        <v>369</v>
      </c>
      <c r="E58" s="57" t="s">
        <v>370</v>
      </c>
      <c r="F58" s="57"/>
      <c r="G58" s="35">
        <f>SUM(G56:G57)</f>
        <v>0</v>
      </c>
      <c r="H58" s="36">
        <f>SUM(H56:H57)</f>
        <v>0</v>
      </c>
      <c r="I58" s="40"/>
      <c r="J58" s="36">
        <f>SUM(J56:J57)</f>
        <v>0</v>
      </c>
    </row>
    <row r="59" spans="1:10" ht="12" customHeight="1" x14ac:dyDescent="0.25">
      <c r="A59" s="1">
        <v>3</v>
      </c>
      <c r="D59" s="10" t="s">
        <v>359</v>
      </c>
      <c r="E59" s="61" t="s">
        <v>386</v>
      </c>
      <c r="F59" s="61"/>
      <c r="G59" s="35">
        <v>0</v>
      </c>
      <c r="H59" s="36">
        <v>0</v>
      </c>
      <c r="I59" s="40"/>
      <c r="J59" s="36">
        <v>0</v>
      </c>
    </row>
    <row r="60" spans="1:10" ht="12" customHeight="1" x14ac:dyDescent="0.25">
      <c r="A60" s="1">
        <v>3</v>
      </c>
      <c r="D60" s="10" t="s">
        <v>359</v>
      </c>
      <c r="E60" s="57" t="s">
        <v>387</v>
      </c>
      <c r="F60" s="57"/>
      <c r="G60" s="35">
        <f>SUM(G58:G59,G54)</f>
        <v>0</v>
      </c>
      <c r="H60" s="36">
        <f>SUM(H58:H59,H54)</f>
        <v>0</v>
      </c>
      <c r="I60" s="40"/>
      <c r="J60" s="36">
        <f>SUM(J58:J59,J54)</f>
        <v>0</v>
      </c>
    </row>
    <row r="61" spans="1:10" ht="6.6" customHeight="1" thickBot="1" x14ac:dyDescent="0.3">
      <c r="A61" s="1">
        <v>3</v>
      </c>
      <c r="E61" s="46"/>
      <c r="F61" s="46"/>
      <c r="G61" s="39"/>
      <c r="H61" s="40"/>
      <c r="I61" s="40"/>
      <c r="J61" s="40"/>
    </row>
    <row r="62" spans="1:10" ht="21" customHeight="1" x14ac:dyDescent="0.25">
      <c r="A62" s="1">
        <v>3</v>
      </c>
      <c r="D62" s="56"/>
      <c r="E62" s="11"/>
      <c r="F62" s="11"/>
      <c r="G62" s="13" t="str">
        <f>Contents!$F$3</f>
        <v>20X2</v>
      </c>
      <c r="H62" s="14" t="str">
        <f>Contents!$F$4</f>
        <v>20X1</v>
      </c>
      <c r="I62" s="15"/>
      <c r="J62" s="16" t="s">
        <v>252</v>
      </c>
    </row>
    <row r="63" spans="1:10" ht="14.4" thickBot="1" x14ac:dyDescent="0.3">
      <c r="A63" s="1">
        <v>3</v>
      </c>
      <c r="E63" s="54"/>
      <c r="F63" s="18" t="s">
        <v>253</v>
      </c>
      <c r="G63" s="19" t="s">
        <v>309</v>
      </c>
      <c r="H63" s="20" t="s">
        <v>309</v>
      </c>
      <c r="I63" s="20"/>
      <c r="J63" s="20" t="s">
        <v>309</v>
      </c>
    </row>
    <row r="64" spans="1:10" x14ac:dyDescent="0.25">
      <c r="A64" s="1">
        <v>3</v>
      </c>
      <c r="E64" s="46"/>
      <c r="F64" s="903"/>
      <c r="G64" s="63"/>
      <c r="H64" s="63"/>
      <c r="I64" s="63"/>
    </row>
    <row r="65" spans="1:10" ht="12" customHeight="1" x14ac:dyDescent="0.25">
      <c r="A65" s="1">
        <v>3</v>
      </c>
      <c r="E65" s="65" t="s">
        <v>394</v>
      </c>
      <c r="F65" s="22"/>
      <c r="G65" s="23"/>
      <c r="H65" s="24"/>
      <c r="I65" s="24"/>
      <c r="J65" s="24"/>
    </row>
    <row r="66" spans="1:10" ht="12" customHeight="1" x14ac:dyDescent="0.25">
      <c r="A66" s="1">
        <v>3</v>
      </c>
      <c r="D66" s="10" t="s">
        <v>359</v>
      </c>
      <c r="E66" s="46" t="s">
        <v>389</v>
      </c>
      <c r="F66" s="46"/>
      <c r="H66" s="29"/>
      <c r="I66" s="41"/>
      <c r="J66" s="29">
        <v>0</v>
      </c>
    </row>
    <row r="67" spans="1:10" ht="12" customHeight="1" x14ac:dyDescent="0.25">
      <c r="A67" s="1">
        <v>3</v>
      </c>
      <c r="E67" s="41" t="s">
        <v>361</v>
      </c>
      <c r="F67" s="41"/>
      <c r="G67" s="28">
        <f>H76</f>
        <v>0</v>
      </c>
      <c r="H67" s="40">
        <v>0</v>
      </c>
      <c r="I67" s="40"/>
      <c r="J67" s="40">
        <v>0</v>
      </c>
    </row>
    <row r="68" spans="1:10" ht="12" customHeight="1" x14ac:dyDescent="0.25">
      <c r="A68" s="1">
        <v>3</v>
      </c>
      <c r="D68" s="10" t="s">
        <v>362</v>
      </c>
      <c r="E68" s="41" t="s">
        <v>363</v>
      </c>
      <c r="F68" s="41"/>
      <c r="G68" s="39">
        <v>0</v>
      </c>
      <c r="H68" s="40">
        <v>0</v>
      </c>
      <c r="I68" s="40"/>
      <c r="J68" s="40">
        <v>0</v>
      </c>
    </row>
    <row r="69" spans="1:10" ht="12" customHeight="1" x14ac:dyDescent="0.25">
      <c r="A69" s="1">
        <v>3</v>
      </c>
      <c r="D69" s="10" t="s">
        <v>362</v>
      </c>
      <c r="E69" s="41" t="s">
        <v>364</v>
      </c>
      <c r="F69" s="41"/>
      <c r="G69" s="39">
        <v>0</v>
      </c>
      <c r="H69" s="40">
        <v>0</v>
      </c>
      <c r="I69" s="40"/>
      <c r="J69" s="40">
        <v>0</v>
      </c>
    </row>
    <row r="70" spans="1:10" ht="12" customHeight="1" x14ac:dyDescent="0.25">
      <c r="A70" s="1">
        <v>3</v>
      </c>
      <c r="E70" s="57" t="s">
        <v>365</v>
      </c>
      <c r="F70" s="57"/>
      <c r="G70" s="35">
        <f>SUM(G66:G69)</f>
        <v>0</v>
      </c>
      <c r="H70" s="36">
        <f>SUM(H66:H69)</f>
        <v>0</v>
      </c>
      <c r="I70" s="40"/>
      <c r="J70" s="36">
        <f>SUM(J66:J69)</f>
        <v>0</v>
      </c>
    </row>
    <row r="71" spans="1:10" ht="12" customHeight="1" x14ac:dyDescent="0.25">
      <c r="A71" s="1">
        <v>3</v>
      </c>
      <c r="E71" s="46"/>
      <c r="F71" s="46"/>
      <c r="G71" s="28"/>
      <c r="H71" s="29"/>
      <c r="I71" s="29"/>
    </row>
    <row r="72" spans="1:10" ht="12" customHeight="1" x14ac:dyDescent="0.25">
      <c r="A72" s="1">
        <v>3</v>
      </c>
      <c r="E72" s="46" t="s">
        <v>366</v>
      </c>
      <c r="F72" s="46"/>
      <c r="G72" s="28"/>
      <c r="H72" s="29"/>
      <c r="I72" s="29"/>
    </row>
    <row r="73" spans="1:10" ht="12" customHeight="1" x14ac:dyDescent="0.25">
      <c r="A73" s="1">
        <v>3</v>
      </c>
      <c r="D73" s="10" t="s">
        <v>367</v>
      </c>
      <c r="E73" s="41" t="s">
        <v>368</v>
      </c>
      <c r="F73" s="41"/>
      <c r="G73" s="39">
        <v>0</v>
      </c>
      <c r="H73" s="40">
        <v>0</v>
      </c>
      <c r="I73" s="40"/>
      <c r="J73" s="40">
        <v>0</v>
      </c>
    </row>
    <row r="74" spans="1:10" ht="12" customHeight="1" x14ac:dyDescent="0.25">
      <c r="A74" s="1">
        <v>3</v>
      </c>
      <c r="D74" s="10" t="s">
        <v>369</v>
      </c>
      <c r="E74" s="57" t="s">
        <v>370</v>
      </c>
      <c r="F74" s="57"/>
      <c r="G74" s="35">
        <f>SUM(G72:G73)</f>
        <v>0</v>
      </c>
      <c r="H74" s="36">
        <f>SUM(H72:H73)</f>
        <v>0</v>
      </c>
      <c r="I74" s="40"/>
      <c r="J74" s="36">
        <f>SUM(J72:J73)</f>
        <v>0</v>
      </c>
    </row>
    <row r="75" spans="1:10" ht="12" customHeight="1" x14ac:dyDescent="0.25">
      <c r="A75" s="1">
        <v>3</v>
      </c>
      <c r="D75" s="10" t="s">
        <v>359</v>
      </c>
      <c r="E75" s="61" t="s">
        <v>386</v>
      </c>
      <c r="F75" s="61"/>
      <c r="G75" s="39">
        <v>0</v>
      </c>
      <c r="H75" s="40">
        <v>0</v>
      </c>
      <c r="I75" s="40"/>
      <c r="J75" s="40">
        <v>0</v>
      </c>
    </row>
    <row r="76" spans="1:10" ht="12" customHeight="1" x14ac:dyDescent="0.25">
      <c r="A76" s="1">
        <v>3</v>
      </c>
      <c r="D76" s="10" t="s">
        <v>359</v>
      </c>
      <c r="E76" s="57" t="s">
        <v>387</v>
      </c>
      <c r="F76" s="57"/>
      <c r="G76" s="35">
        <f>SUM(G74:G75,G70)</f>
        <v>0</v>
      </c>
      <c r="H76" s="36">
        <f>SUM(H74:H75,H70)</f>
        <v>0</v>
      </c>
      <c r="I76" s="40"/>
      <c r="J76" s="36">
        <f>SUM(J74:J75,J70)</f>
        <v>0</v>
      </c>
    </row>
    <row r="77" spans="1:10" ht="12" customHeight="1" x14ac:dyDescent="0.25">
      <c r="A77" s="1">
        <v>3</v>
      </c>
      <c r="E77" s="46"/>
      <c r="F77" s="903"/>
      <c r="G77" s="63"/>
      <c r="H77" s="63"/>
      <c r="I77" s="63"/>
    </row>
    <row r="78" spans="1:10" ht="12" customHeight="1" x14ac:dyDescent="0.25">
      <c r="A78" s="1">
        <v>3</v>
      </c>
      <c r="E78" s="46" t="s">
        <v>395</v>
      </c>
      <c r="F78" s="22"/>
      <c r="G78" s="23"/>
      <c r="H78" s="24"/>
      <c r="I78" s="24"/>
      <c r="J78" s="24"/>
    </row>
    <row r="79" spans="1:10" ht="12" customHeight="1" x14ac:dyDescent="0.25">
      <c r="A79" s="1">
        <v>3</v>
      </c>
      <c r="D79" s="10" t="s">
        <v>359</v>
      </c>
      <c r="E79" s="46" t="s">
        <v>389</v>
      </c>
      <c r="F79" s="46"/>
      <c r="G79" s="41"/>
      <c r="H79" s="41"/>
      <c r="I79" s="41"/>
    </row>
    <row r="80" spans="1:10" ht="12" customHeight="1" x14ac:dyDescent="0.25">
      <c r="A80" s="1">
        <v>3</v>
      </c>
      <c r="E80" s="41" t="s">
        <v>361</v>
      </c>
      <c r="F80" s="41"/>
      <c r="G80" s="28">
        <f>G8+G35+G51+G67</f>
        <v>0</v>
      </c>
      <c r="H80" s="66">
        <f>H8+H35+H51+H67</f>
        <v>0</v>
      </c>
      <c r="I80" s="29"/>
      <c r="J80" s="29">
        <f>J35+J67+J8</f>
        <v>0</v>
      </c>
    </row>
    <row r="81" spans="1:10" ht="12" customHeight="1" x14ac:dyDescent="0.25">
      <c r="A81" s="1">
        <v>3</v>
      </c>
      <c r="D81" s="10" t="s">
        <v>362</v>
      </c>
      <c r="E81" s="41" t="s">
        <v>363</v>
      </c>
      <c r="F81" s="41"/>
      <c r="G81" s="28">
        <f>G36+G68+G9+G52</f>
        <v>0</v>
      </c>
      <c r="H81" s="29">
        <f>H36+H68+H9+H52</f>
        <v>0</v>
      </c>
      <c r="I81" s="29"/>
      <c r="J81" s="29">
        <f>J36+J68+J9</f>
        <v>0</v>
      </c>
    </row>
    <row r="82" spans="1:10" ht="12" customHeight="1" x14ac:dyDescent="0.25">
      <c r="A82" s="1">
        <v>3</v>
      </c>
      <c r="D82" s="10" t="s">
        <v>362</v>
      </c>
      <c r="E82" s="41" t="s">
        <v>364</v>
      </c>
      <c r="F82" s="41"/>
      <c r="G82" s="28">
        <f>G39+G69+G10+G53</f>
        <v>0</v>
      </c>
      <c r="H82" s="29">
        <f>H39+H69+H10+H53</f>
        <v>0</v>
      </c>
      <c r="I82" s="29"/>
      <c r="J82" s="29">
        <f>J39+J69+J10</f>
        <v>0</v>
      </c>
    </row>
    <row r="83" spans="1:10" ht="12" customHeight="1" x14ac:dyDescent="0.25">
      <c r="A83" s="1">
        <v>3</v>
      </c>
      <c r="E83" s="57" t="s">
        <v>365</v>
      </c>
      <c r="F83" s="57"/>
      <c r="G83" s="35">
        <f>SUM(G79:G82)</f>
        <v>0</v>
      </c>
      <c r="H83" s="36">
        <f>SUM(H79:H82)</f>
        <v>0</v>
      </c>
      <c r="I83" s="40"/>
      <c r="J83" s="36">
        <f>SUM(J79:J82)</f>
        <v>0</v>
      </c>
    </row>
    <row r="84" spans="1:10" ht="12" customHeight="1" x14ac:dyDescent="0.25">
      <c r="A84" s="1">
        <v>3</v>
      </c>
      <c r="E84" s="46"/>
      <c r="F84" s="46"/>
      <c r="G84" s="28"/>
      <c r="H84" s="29"/>
      <c r="I84" s="29"/>
    </row>
    <row r="85" spans="1:10" ht="12" customHeight="1" x14ac:dyDescent="0.25">
      <c r="A85" s="1">
        <v>3</v>
      </c>
      <c r="E85" s="46" t="s">
        <v>366</v>
      </c>
      <c r="F85" s="46"/>
      <c r="G85" s="28"/>
      <c r="H85" s="29"/>
      <c r="I85" s="29"/>
    </row>
    <row r="86" spans="1:10" ht="12" customHeight="1" x14ac:dyDescent="0.25">
      <c r="A86" s="1">
        <v>3</v>
      </c>
      <c r="D86" s="10" t="s">
        <v>392</v>
      </c>
      <c r="E86" s="41" t="s">
        <v>14</v>
      </c>
      <c r="F86" s="41"/>
      <c r="G86" s="28">
        <f>G44</f>
        <v>0</v>
      </c>
      <c r="H86" s="29">
        <f>H44</f>
        <v>0</v>
      </c>
      <c r="I86" s="29"/>
      <c r="J86" s="29">
        <f>J43</f>
        <v>0</v>
      </c>
    </row>
    <row r="87" spans="1:10" ht="12" customHeight="1" x14ac:dyDescent="0.25">
      <c r="A87" s="1">
        <v>3</v>
      </c>
      <c r="D87" s="10" t="s">
        <v>367</v>
      </c>
      <c r="E87" s="41" t="s">
        <v>368</v>
      </c>
      <c r="F87" s="41"/>
      <c r="G87" s="28">
        <f>G44+G73+G14+G57</f>
        <v>0</v>
      </c>
      <c r="H87" s="29">
        <f>H44+H73+H14+H57</f>
        <v>0</v>
      </c>
      <c r="I87" s="29"/>
      <c r="J87" s="29">
        <f>J44+J73+J14</f>
        <v>0</v>
      </c>
    </row>
    <row r="88" spans="1:10" ht="12" customHeight="1" x14ac:dyDescent="0.25">
      <c r="A88" s="1">
        <v>3</v>
      </c>
      <c r="D88" s="10" t="s">
        <v>369</v>
      </c>
      <c r="E88" s="57" t="s">
        <v>370</v>
      </c>
      <c r="F88" s="57"/>
      <c r="G88" s="35">
        <f>SUM(G85:G87)</f>
        <v>0</v>
      </c>
      <c r="H88" s="36">
        <f>SUM(H85:H87)</f>
        <v>0</v>
      </c>
      <c r="I88" s="40"/>
      <c r="J88" s="36">
        <f>SUM(J85:J87)</f>
        <v>0</v>
      </c>
    </row>
    <row r="89" spans="1:10" ht="12" customHeight="1" x14ac:dyDescent="0.25">
      <c r="A89" s="1">
        <v>3</v>
      </c>
      <c r="D89" s="10" t="s">
        <v>371</v>
      </c>
      <c r="E89" s="46" t="s">
        <v>372</v>
      </c>
      <c r="F89" s="46"/>
      <c r="G89" s="28"/>
      <c r="H89" s="29"/>
      <c r="I89" s="29"/>
    </row>
    <row r="90" spans="1:10" ht="12" customHeight="1" x14ac:dyDescent="0.25">
      <c r="A90" s="1">
        <v>3</v>
      </c>
      <c r="D90" s="10" t="s">
        <v>371</v>
      </c>
      <c r="E90" s="59" t="s">
        <v>373</v>
      </c>
      <c r="F90" s="46"/>
      <c r="G90" s="28"/>
      <c r="H90" s="29"/>
      <c r="I90" s="29"/>
    </row>
    <row r="91" spans="1:10" ht="12" customHeight="1" x14ac:dyDescent="0.25">
      <c r="A91" s="1">
        <v>3</v>
      </c>
      <c r="E91" s="26" t="s">
        <v>374</v>
      </c>
      <c r="F91" s="41"/>
      <c r="G91" s="28"/>
      <c r="H91" s="29"/>
      <c r="I91" s="29"/>
    </row>
    <row r="92" spans="1:10" ht="12" customHeight="1" x14ac:dyDescent="0.25">
      <c r="A92" s="1">
        <v>3</v>
      </c>
      <c r="D92" s="10" t="s">
        <v>375</v>
      </c>
      <c r="E92" s="60" t="s">
        <v>87</v>
      </c>
      <c r="F92" s="26"/>
      <c r="G92" s="28">
        <f>G19</f>
        <v>0</v>
      </c>
      <c r="H92" s="29">
        <f>H19</f>
        <v>0</v>
      </c>
      <c r="I92" s="29"/>
      <c r="J92" s="29">
        <f>J19</f>
        <v>0</v>
      </c>
    </row>
    <row r="93" spans="1:10" ht="12" customHeight="1" x14ac:dyDescent="0.25">
      <c r="A93" s="1">
        <v>3</v>
      </c>
      <c r="E93" s="26" t="s">
        <v>376</v>
      </c>
      <c r="F93" s="41"/>
      <c r="G93" s="28"/>
      <c r="H93" s="29"/>
      <c r="I93" s="29"/>
      <c r="J93" s="29"/>
    </row>
    <row r="94" spans="1:10" ht="12" customHeight="1" x14ac:dyDescent="0.25">
      <c r="A94" s="1">
        <v>3</v>
      </c>
      <c r="D94" s="10" t="s">
        <v>377</v>
      </c>
      <c r="E94" s="60" t="s">
        <v>244</v>
      </c>
      <c r="F94" s="904"/>
      <c r="G94" s="28">
        <f>G21</f>
        <v>0</v>
      </c>
      <c r="H94" s="29">
        <f>H21</f>
        <v>0</v>
      </c>
      <c r="I94" s="29"/>
      <c r="J94" s="29">
        <f>J21</f>
        <v>0</v>
      </c>
    </row>
    <row r="95" spans="1:10" ht="12" customHeight="1" x14ac:dyDescent="0.25">
      <c r="A95" s="1">
        <v>3</v>
      </c>
      <c r="E95" s="60" t="s">
        <v>378</v>
      </c>
      <c r="F95" s="26"/>
      <c r="G95" s="28">
        <f>G22</f>
        <v>0</v>
      </c>
      <c r="H95" s="29">
        <f>H22</f>
        <v>0</v>
      </c>
      <c r="I95" s="29"/>
      <c r="J95" s="29">
        <f>J22</f>
        <v>0</v>
      </c>
    </row>
    <row r="96" spans="1:10" ht="12" customHeight="1" x14ac:dyDescent="0.25">
      <c r="A96" s="1">
        <v>3</v>
      </c>
      <c r="D96" s="10" t="s">
        <v>371</v>
      </c>
      <c r="E96" s="59" t="s">
        <v>379</v>
      </c>
      <c r="F96" s="46"/>
      <c r="G96" s="28"/>
      <c r="H96" s="29"/>
      <c r="I96" s="29"/>
      <c r="J96" s="29"/>
    </row>
    <row r="97" spans="1:10" ht="12" customHeight="1" x14ac:dyDescent="0.25">
      <c r="A97" s="1">
        <v>3</v>
      </c>
      <c r="E97" s="26" t="s">
        <v>380</v>
      </c>
      <c r="F97" s="41"/>
      <c r="G97" s="28">
        <f t="shared" ref="G97:H101" si="0">G24</f>
        <v>0</v>
      </c>
      <c r="H97" s="29">
        <f t="shared" si="0"/>
        <v>0</v>
      </c>
      <c r="I97" s="29"/>
      <c r="J97" s="29">
        <f>J24</f>
        <v>0</v>
      </c>
    </row>
    <row r="98" spans="1:10" ht="12" customHeight="1" x14ac:dyDescent="0.25">
      <c r="A98" s="1">
        <v>3</v>
      </c>
      <c r="E98" s="26" t="s">
        <v>381</v>
      </c>
      <c r="F98" s="41"/>
      <c r="G98" s="28">
        <f t="shared" si="0"/>
        <v>0</v>
      </c>
      <c r="H98" s="29">
        <f t="shared" si="0"/>
        <v>0</v>
      </c>
      <c r="I98" s="29"/>
      <c r="J98" s="29">
        <f>J25</f>
        <v>0</v>
      </c>
    </row>
    <row r="99" spans="1:10" ht="12" customHeight="1" x14ac:dyDescent="0.25">
      <c r="A99" s="1">
        <v>3</v>
      </c>
      <c r="E99" s="26" t="s">
        <v>382</v>
      </c>
      <c r="F99" s="41"/>
      <c r="G99" s="28">
        <f t="shared" si="0"/>
        <v>0</v>
      </c>
      <c r="H99" s="29">
        <f t="shared" si="0"/>
        <v>0</v>
      </c>
      <c r="I99" s="29"/>
      <c r="J99" s="29">
        <f>J26</f>
        <v>0</v>
      </c>
    </row>
    <row r="100" spans="1:10" ht="12" customHeight="1" x14ac:dyDescent="0.25">
      <c r="A100" s="1">
        <v>3</v>
      </c>
      <c r="E100" s="26" t="s">
        <v>383</v>
      </c>
      <c r="F100" s="41"/>
      <c r="G100" s="28">
        <f t="shared" si="0"/>
        <v>0</v>
      </c>
      <c r="H100" s="29">
        <f t="shared" si="0"/>
        <v>0</v>
      </c>
      <c r="I100" s="29"/>
      <c r="J100" s="29">
        <f>J27</f>
        <v>0</v>
      </c>
    </row>
    <row r="101" spans="1:10" ht="12" customHeight="1" x14ac:dyDescent="0.25">
      <c r="A101" s="1">
        <v>3</v>
      </c>
      <c r="D101" s="10" t="s">
        <v>377</v>
      </c>
      <c r="E101" s="26" t="s">
        <v>384</v>
      </c>
      <c r="F101" s="904"/>
      <c r="G101" s="28">
        <f t="shared" si="0"/>
        <v>0</v>
      </c>
      <c r="H101" s="29">
        <f t="shared" si="0"/>
        <v>0</v>
      </c>
      <c r="I101" s="29"/>
      <c r="J101" s="29">
        <f>J28</f>
        <v>0</v>
      </c>
    </row>
    <row r="102" spans="1:10" ht="12" customHeight="1" x14ac:dyDescent="0.25">
      <c r="A102" s="1">
        <v>3</v>
      </c>
      <c r="E102" s="57" t="s">
        <v>385</v>
      </c>
      <c r="F102" s="58"/>
      <c r="G102" s="35">
        <f>SUM(G91:G101)</f>
        <v>0</v>
      </c>
      <c r="H102" s="36">
        <f>SUM(H91:H101)</f>
        <v>0</v>
      </c>
      <c r="I102" s="40"/>
      <c r="J102" s="36">
        <f>SUM(J91:J101)</f>
        <v>0</v>
      </c>
    </row>
    <row r="103" spans="1:10" ht="12" customHeight="1" x14ac:dyDescent="0.25">
      <c r="A103" s="1">
        <v>3</v>
      </c>
      <c r="D103" s="10" t="s">
        <v>359</v>
      </c>
      <c r="E103" s="61" t="s">
        <v>386</v>
      </c>
      <c r="F103" s="62"/>
      <c r="G103" s="35">
        <f>G30+G75+G59+G46</f>
        <v>0</v>
      </c>
      <c r="H103" s="36">
        <f>H30+H75+H59+H46</f>
        <v>0</v>
      </c>
      <c r="I103" s="40"/>
      <c r="J103" s="36">
        <f>J30+J75+J59+J46</f>
        <v>0</v>
      </c>
    </row>
    <row r="104" spans="1:10" ht="12" customHeight="1" x14ac:dyDescent="0.25">
      <c r="A104" s="1">
        <v>3</v>
      </c>
      <c r="D104" s="10" t="s">
        <v>359</v>
      </c>
      <c r="E104" s="57" t="s">
        <v>387</v>
      </c>
      <c r="F104" s="58"/>
      <c r="G104" s="35">
        <f>SUM(G102:G103,G88:G88,G83)</f>
        <v>0</v>
      </c>
      <c r="H104" s="36">
        <f>SUM(H102:H103,H88:H88,H83)</f>
        <v>0</v>
      </c>
      <c r="I104" s="40"/>
      <c r="J104" s="36">
        <f>SUM(J102:J103,J88:J88,J83)</f>
        <v>0</v>
      </c>
    </row>
    <row r="105" spans="1:10" ht="12" customHeight="1" x14ac:dyDescent="0.25">
      <c r="A105" s="1">
        <v>3</v>
      </c>
      <c r="E105" s="41" t="s">
        <v>305</v>
      </c>
      <c r="F105" s="37"/>
      <c r="G105" s="41"/>
      <c r="H105" s="41"/>
      <c r="I105" s="41"/>
    </row>
    <row r="106" spans="1:10" ht="12" customHeight="1" x14ac:dyDescent="0.25">
      <c r="A106" s="1">
        <v>3</v>
      </c>
      <c r="E106" s="41"/>
      <c r="F106" s="37"/>
      <c r="G106" s="41"/>
      <c r="H106" s="41"/>
      <c r="I106" s="41"/>
    </row>
    <row r="107" spans="1:10" ht="12" customHeight="1" x14ac:dyDescent="0.25">
      <c r="A107" s="1">
        <v>3</v>
      </c>
      <c r="E107" s="41"/>
      <c r="F107" s="37"/>
      <c r="G107" s="41"/>
      <c r="H107" s="41"/>
      <c r="I107" s="41"/>
    </row>
    <row r="108" spans="1:10" x14ac:dyDescent="0.25">
      <c r="A108" s="1">
        <v>3</v>
      </c>
      <c r="E108" s="41"/>
      <c r="F108" s="37"/>
      <c r="G108" s="41"/>
      <c r="H108" s="41"/>
      <c r="I108" s="41"/>
    </row>
    <row r="109" spans="1:10" x14ac:dyDescent="0.25">
      <c r="A109" s="1">
        <v>3</v>
      </c>
      <c r="E109" s="41"/>
      <c r="F109" s="37"/>
      <c r="G109" s="41"/>
      <c r="H109" s="41"/>
      <c r="I109" s="41"/>
    </row>
    <row r="110" spans="1:10" x14ac:dyDescent="0.25">
      <c r="A110" s="1">
        <v>3</v>
      </c>
      <c r="E110" s="41"/>
      <c r="F110" s="37"/>
      <c r="G110" s="41"/>
      <c r="H110" s="41"/>
      <c r="I110" s="41"/>
    </row>
    <row r="111" spans="1:10" x14ac:dyDescent="0.25">
      <c r="A111" s="1">
        <v>3</v>
      </c>
      <c r="E111" s="41"/>
      <c r="F111" s="37"/>
      <c r="G111" s="41"/>
      <c r="H111" s="41"/>
      <c r="I111" s="41"/>
    </row>
    <row r="112" spans="1:10" x14ac:dyDescent="0.25">
      <c r="A112" s="1">
        <v>3</v>
      </c>
      <c r="E112" s="41"/>
      <c r="F112" s="37"/>
      <c r="G112" s="41"/>
      <c r="H112" s="41"/>
      <c r="I112" s="41"/>
    </row>
    <row r="113" spans="1:9" x14ac:dyDescent="0.25">
      <c r="A113" s="1">
        <v>3</v>
      </c>
      <c r="E113" s="41"/>
      <c r="F113" s="37"/>
      <c r="G113" s="41"/>
      <c r="H113" s="41"/>
      <c r="I113" s="41"/>
    </row>
    <row r="114" spans="1:9" x14ac:dyDescent="0.25">
      <c r="A114" s="1">
        <v>3</v>
      </c>
      <c r="E114" s="41"/>
      <c r="F114" s="37"/>
      <c r="G114" s="41"/>
      <c r="H114" s="41"/>
      <c r="I114" s="41"/>
    </row>
    <row r="115" spans="1:9" x14ac:dyDescent="0.25">
      <c r="A115" s="1">
        <v>3</v>
      </c>
      <c r="E115" s="41"/>
      <c r="F115" s="37"/>
      <c r="G115" s="41"/>
      <c r="H115" s="41"/>
      <c r="I115" s="41"/>
    </row>
    <row r="116" spans="1:9" x14ac:dyDescent="0.25">
      <c r="A116" s="1">
        <v>3</v>
      </c>
      <c r="E116" s="41"/>
      <c r="F116" s="37"/>
      <c r="G116" s="41"/>
      <c r="H116" s="41"/>
      <c r="I116" s="41"/>
    </row>
    <row r="117" spans="1:9" ht="45" customHeight="1" x14ac:dyDescent="0.25">
      <c r="A117" s="1">
        <v>3</v>
      </c>
      <c r="E117" s="41"/>
      <c r="F117" s="37"/>
      <c r="G117" s="41"/>
      <c r="H117" s="41"/>
      <c r="I117" s="41"/>
    </row>
    <row r="118" spans="1:9" ht="33.75" customHeight="1" x14ac:dyDescent="0.25">
      <c r="A118" s="1">
        <v>3</v>
      </c>
      <c r="E118" s="41"/>
      <c r="F118" s="37"/>
      <c r="G118" s="41"/>
      <c r="H118" s="41"/>
      <c r="I118" s="41"/>
    </row>
    <row r="119" spans="1:9" x14ac:dyDescent="0.25">
      <c r="A119" s="1">
        <v>3</v>
      </c>
    </row>
    <row r="120" spans="1:9" ht="31.2" customHeight="1" x14ac:dyDescent="0.25">
      <c r="A120" s="1">
        <v>3</v>
      </c>
      <c r="D120" s="933" t="s">
        <v>306</v>
      </c>
    </row>
    <row r="121" spans="1:9" x14ac:dyDescent="0.25">
      <c r="A121" s="1">
        <v>3</v>
      </c>
      <c r="D121" s="933"/>
    </row>
    <row r="122" spans="1:9" x14ac:dyDescent="0.25">
      <c r="A122" s="1">
        <v>3</v>
      </c>
    </row>
    <row r="123" spans="1:9" x14ac:dyDescent="0.25">
      <c r="A123" s="1">
        <v>3</v>
      </c>
    </row>
    <row r="124" spans="1:9" x14ac:dyDescent="0.25">
      <c r="A124" s="1">
        <v>3</v>
      </c>
    </row>
  </sheetData>
  <mergeCells count="4">
    <mergeCell ref="B1:C1"/>
    <mergeCell ref="E2:H2"/>
    <mergeCell ref="E3:H3"/>
    <mergeCell ref="D120:D121"/>
  </mergeCells>
  <hyperlinks>
    <hyperlink ref="F21" location="OI8.3!D2" display="OI8.3!D2" xr:uid="{87A0CA4E-A107-43E4-9AC6-796E0F1A9B28}"/>
    <hyperlink ref="F28" location="OI8.3!D2" display="OI8.3!D2" xr:uid="{F054B850-5AB9-4D85-9E9A-798D895AF471}"/>
  </hyperlinks>
  <printOptions horizontalCentered="1"/>
  <pageMargins left="0.23622047244094491" right="0.23622047244094491" top="0.74803149606299213" bottom="0.74803149606299213" header="0.31496062992125984" footer="0.31496062992125984"/>
  <pageSetup paperSize="9" scale="99" orientation="portrait" r:id="rId1"/>
  <rowBreaks count="2" manualBreakCount="2">
    <brk id="60" max="9" man="1"/>
    <brk id="106"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56E4B63DA7C60E4FB865DA55A9025C19" ma:contentTypeVersion="30" ma:contentTypeDescription="Create a new document." ma:contentTypeScope="" ma:versionID="670a8c6716443ef3df7051ca486e9e95">
  <xsd:schema xmlns:xsd="http://www.w3.org/2001/XMLSchema" xmlns:xs="http://www.w3.org/2001/XMLSchema" xmlns:p="http://schemas.microsoft.com/office/2006/metadata/properties" xmlns:ns2="a334ba3b-e131-42d3-95f3-2728f5a41884" xmlns:ns3="6a7e9632-768a-49bf-85ac-c69233ab2a52" xmlns:ns4="6f76d6a1-ce98-4a01-b99b-f2aa06952a0d" targetNamespace="http://schemas.microsoft.com/office/2006/metadata/properties" ma:root="true" ma:fieldsID="d3310477c2825ea24d816462f260cfcd" ns2:_="" ns3:_="" ns4:_="">
    <xsd:import namespace="a334ba3b-e131-42d3-95f3-2728f5a41884"/>
    <xsd:import namespace="6a7e9632-768a-49bf-85ac-c69233ab2a52"/>
    <xsd:import namespace="6f76d6a1-ce98-4a01-b99b-f2aa06952a0d"/>
    <xsd:element name="properties">
      <xsd:complexType>
        <xsd:sequence>
          <xsd:element name="documentManagement">
            <xsd:complexType>
              <xsd:all>
                <xsd:element ref="ns2:Security_x0020_Classification" minOccurs="0"/>
                <xsd:element ref="ns2:Original_x0020_Date_x0020_Created" minOccurs="0"/>
                <xsd:element ref="ns2:TaxCatchAllLabel" minOccurs="0"/>
                <xsd:element ref="ns2:e0fcb3f570964638902a63147cd98219" minOccurs="0"/>
                <xsd:element ref="ns2:f0888ba7078d4a1bac90b097c1ed0fad" minOccurs="0"/>
                <xsd:element ref="ns2:of934ccb37d6451ba60cdb89c1817167" minOccurs="0"/>
                <xsd:element ref="ns2:TaxKeywordTaxHTField" minOccurs="0"/>
                <xsd:element ref="ns2:lf395e0388bc45bfb8642f07b9d090f4" minOccurs="0"/>
                <xsd:element ref="ns2:TaxCatchAll" minOccurs="0"/>
                <xsd:element ref="ns3:SharedWithDetails" minOccurs="0"/>
                <xsd:element ref="ns4:MediaServiceMetadata" minOccurs="0"/>
                <xsd:element ref="ns4:MediaServiceFastMetadata" minOccurs="0"/>
                <xsd:element ref="ns4:MediaServiceDateTaken" minOccurs="0"/>
                <xsd:element ref="ns4:MediaLengthInSeconds" minOccurs="0"/>
                <xsd:element ref="ns3:SharedWithUsers" minOccurs="0"/>
                <xsd:element ref="ns3:_dlc_DocId" minOccurs="0"/>
                <xsd:element ref="ns3:_dlc_DocIdUrl" minOccurs="0"/>
                <xsd:element ref="ns3:_dlc_DocIdPersistId"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Original_x0020_Date_x0020_Created" ma:index="8" nillable="true" ma:displayName="Original Date Created" ma:default="" ma:format="DateOnly" ma:internalName="Original_x0020_Date_x0020_Created">
      <xsd:simpleType>
        <xsd:restriction base="dms:DateTime"/>
      </xsd:simpleType>
    </xsd:element>
    <xsd:element name="TaxCatchAllLabel" ma:index="9" nillable="true" ma:displayName="Taxonomy Catch All Column1" ma:hidden="true" ma:list="{2141ea2a-3c96-46ca-8683-48bf94d5695b}" ma:internalName="TaxCatchAllLabel" ma:readOnly="true" ma:showField="CatchAllDataLabel" ma:web="6a7e9632-768a-49bf-85ac-c69233ab2a52">
      <xsd:complexType>
        <xsd:complexContent>
          <xsd:extension base="dms:MultiChoiceLookup">
            <xsd:sequence>
              <xsd:element name="Value" type="dms:Lookup" maxOccurs="unbounded" minOccurs="0" nillable="true"/>
            </xsd:sequence>
          </xsd:extension>
        </xsd:complexContent>
      </xsd:complexType>
    </xsd:element>
    <xsd:element name="e0fcb3f570964638902a63147cd98219" ma:index="11" nillable="true" ma:taxonomy="true" ma:internalName="e0fcb3f570964638902a63147cd98219" ma:taxonomyFieldName="Organisation_x0020_Unit" ma:displayName="Organisation Unit" ma:default="2;#Accounting and Framework|05436862-e97f-4424-a21d-d4053053aa0f"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taxonomy="true" ma:internalName="f0888ba7078d4a1bac90b097c1ed0fad" ma:taxonomyFieldName="Initiating_x0020_Entity" ma:displayName="Initiating Entity" ma:default="1;#Department of Finance|fd660e8f-8f31-49bd-92a3-d31d4da31afe" ma:fieldId="{f0888ba7-078d-4a1b-ac90-b097c1ed0fad}"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of934ccb37d6451ba60cdb89c1817167" ma:index="15" nillable="true" ma:taxonomy="true" ma:internalName="of934ccb37d6451ba60cdb89c1817167" ma:taxonomyFieldName="About_x0020_Entity" ma:displayName="About Entity" ma:default="1;#Department of Finance|fd660e8f-8f31-49bd-92a3-d31d4da31afe" ma:fieldId="{8f934ccb-37d6-451b-a60c-db89c1817167}"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4b2c377-c74f-46b8-b62e-9cefa93d8fc8" ma:termSetId="00000000-0000-0000-0000-000000000000" ma:anchorId="00000000-0000-0000-0000-000000000000" ma:open="true" ma:isKeyword="true">
      <xsd:complexType>
        <xsd:sequence>
          <xsd:element ref="pc:Terms" minOccurs="0" maxOccurs="1"/>
        </xsd:sequence>
      </xsd:complexType>
    </xsd:element>
    <xsd:element name="lf395e0388bc45bfb8642f07b9d090f4" ma:index="20" nillable="true" ma:taxonomy="true" ma:internalName="lf395e0388bc45bfb8642f07b9d090f4" ma:taxonomyFieldName="Function_x0020_and_x0020_Activity" ma:displayName="Function and Activity" ma:default="" ma:fieldId="{5f395e03-88bc-45bf-b864-2f07b9d090f4}" ma:sspId="c4b2c377-c74f-46b8-b62e-9cefa93d8fc8" ma:termSetId="d6a09c5b-e950-47cc-8e6b-7e27719f9f0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2141ea2a-3c96-46ca-8683-48bf94d5695b}" ma:internalName="TaxCatchAll" ma:showField="CatchAllData" ma:web="6a7e9632-768a-49bf-85ac-c69233ab2a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SharedWithDetails" ma:index="22" nillable="true" ma:displayName="Shared With Details" ma:internalName="SharedWithDetails" ma:readOnly="true">
      <xsd:simpleType>
        <xsd:restriction base="dms:Note">
          <xsd:maxLength value="255"/>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f76d6a1-ce98-4a01-b99b-f2aa06952a0d"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4b2c377-c74f-46b8-b62e-9cefa93d8fc8" ContentTypeId="0x010100B7B479F47583304BA8B631462CC772D7" PreviousValue="true"/>
</file>

<file path=customXml/item5.xml><?xml version="1.0" encoding="utf-8"?>
<p:properties xmlns:p="http://schemas.microsoft.com/office/2006/metadata/properties" xmlns:xsi="http://www.w3.org/2001/XMLSchema-instance" xmlns:pc="http://schemas.microsoft.com/office/infopath/2007/PartnerControls">
  <documentManagement>
    <of934ccb37d6451ba60cdb89c1817167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of934ccb37d6451ba60cdb89c1817167>
    <Security_x0020_Classification xmlns="a334ba3b-e131-42d3-95f3-2728f5a41884">OFFICIAL</Security_x0020_Classification>
    <Original_x0020_Date_x0020_Created xmlns="a334ba3b-e131-42d3-95f3-2728f5a41884" xsi:nil="true"/>
    <TaxCatchAll xmlns="a334ba3b-e131-42d3-95f3-2728f5a41884">
      <Value>26</Value>
      <Value>2</Value>
      <Value>1</Value>
    </TaxCatchAll>
    <e0fcb3f570964638902a63147cd98219 xmlns="a334ba3b-e131-42d3-95f3-2728f5a41884">
      <Terms xmlns="http://schemas.microsoft.com/office/infopath/2007/PartnerControls">
        <TermInfo xmlns="http://schemas.microsoft.com/office/infopath/2007/PartnerControls">
          <TermName xmlns="http://schemas.microsoft.com/office/infopath/2007/PartnerControls">Accounting and Framework</TermName>
          <TermId xmlns="http://schemas.microsoft.com/office/infopath/2007/PartnerControls">05436862-e97f-4424-a21d-d4053053aa0f</TermId>
        </TermInfo>
      </Terms>
    </e0fcb3f570964638902a63147cd98219>
    <TaxKeywordTaxHTField xmlns="a334ba3b-e131-42d3-95f3-2728f5a41884">
      <Terms xmlns="http://schemas.microsoft.com/office/infopath/2007/PartnerControls">
        <TermInfo xmlns="http://schemas.microsoft.com/office/infopath/2007/PartnerControls">
          <TermName xmlns="http://schemas.microsoft.com/office/infopath/2007/PartnerControls">[SEC=OFFICIAL]</TermName>
          <TermId xmlns="http://schemas.microsoft.com/office/infopath/2007/PartnerControls">07351cc0-de73-4913-be2f-56f124cbf8bb</TermId>
        </TermInfo>
      </Terms>
    </TaxKeywordTaxHTField>
    <lf395e0388bc45bfb8642f07b9d090f4 xmlns="a334ba3b-e131-42d3-95f3-2728f5a41884">
      <Terms xmlns="http://schemas.microsoft.com/office/infopath/2007/PartnerControls"/>
    </lf395e0388bc45bfb8642f07b9d090f4>
    <f0888ba7078d4a1bac90b097c1ed0fad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f0888ba7078d4a1bac90b097c1ed0fad>
    <_dlc_DocId xmlns="6a7e9632-768a-49bf-85ac-c69233ab2a52">FIN33504-1449590144-35061</_dlc_DocId>
    <_dlc_DocIdUrl xmlns="6a7e9632-768a-49bf-85ac-c69233ab2a52">
      <Url>https://financegovau.sharepoint.com/sites/M365_DoF_50033504/_layouts/15/DocIdRedir.aspx?ID=FIN33504-1449590144-35061</Url>
      <Description>FIN33504-1449590144-35061</Description>
    </_dlc_DocIdUrl>
  </documentManagement>
</p:properties>
</file>

<file path=customXml/itemProps1.xml><?xml version="1.0" encoding="utf-8"?>
<ds:datastoreItem xmlns:ds="http://schemas.openxmlformats.org/officeDocument/2006/customXml" ds:itemID="{D8EB0401-0323-4924-880D-FC8A94969EEB}">
  <ds:schemaRefs>
    <ds:schemaRef ds:uri="http://schemas.microsoft.com/sharepoint/events"/>
  </ds:schemaRefs>
</ds:datastoreItem>
</file>

<file path=customXml/itemProps2.xml><?xml version="1.0" encoding="utf-8"?>
<ds:datastoreItem xmlns:ds="http://schemas.openxmlformats.org/officeDocument/2006/customXml" ds:itemID="{8290BAB6-C485-4D96-9D88-E4223915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4ba3b-e131-42d3-95f3-2728f5a41884"/>
    <ds:schemaRef ds:uri="6a7e9632-768a-49bf-85ac-c69233ab2a52"/>
    <ds:schemaRef ds:uri="6f76d6a1-ce98-4a01-b99b-f2aa06952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5B2441-5053-48FE-8688-391D6125A182}">
  <ds:schemaRefs>
    <ds:schemaRef ds:uri="http://schemas.microsoft.com/sharepoint/v3/contenttype/forms"/>
  </ds:schemaRefs>
</ds:datastoreItem>
</file>

<file path=customXml/itemProps4.xml><?xml version="1.0" encoding="utf-8"?>
<ds:datastoreItem xmlns:ds="http://schemas.openxmlformats.org/officeDocument/2006/customXml" ds:itemID="{8C3DD32D-B253-4802-A6E8-C87096D220A4}">
  <ds:schemaRefs>
    <ds:schemaRef ds:uri="Microsoft.SharePoint.Taxonomy.ContentTypeSync"/>
  </ds:schemaRefs>
</ds:datastoreItem>
</file>

<file path=customXml/itemProps5.xml><?xml version="1.0" encoding="utf-8"?>
<ds:datastoreItem xmlns:ds="http://schemas.openxmlformats.org/officeDocument/2006/customXml" ds:itemID="{D2A1018C-FA73-4D43-895E-943069F97023}">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6f76d6a1-ce98-4a01-b99b-f2aa06952a0d"/>
    <ds:schemaRef ds:uri="6a7e9632-768a-49bf-85ac-c69233ab2a52"/>
    <ds:schemaRef ds:uri="http://schemas.openxmlformats.org/package/2006/metadata/core-properties"/>
    <ds:schemaRef ds:uri="a334ba3b-e131-42d3-95f3-2728f5a4188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57</vt:i4>
      </vt:variant>
    </vt:vector>
  </HeadingPairs>
  <TitlesOfParts>
    <vt:vector size="112" baseType="lpstr">
      <vt:lpstr>Cover</vt:lpstr>
      <vt:lpstr>Validations</vt:lpstr>
      <vt:lpstr>Guidance</vt:lpstr>
      <vt:lpstr>Contents</vt:lpstr>
      <vt:lpstr>Certification</vt:lpstr>
      <vt:lpstr>STRUCTURE</vt:lpstr>
      <vt:lpstr>DeptIS</vt:lpstr>
      <vt:lpstr>DeptBS</vt:lpstr>
      <vt:lpstr>DeptCE</vt:lpstr>
      <vt:lpstr>DeptCF</vt:lpstr>
      <vt:lpstr>AdminIS</vt:lpstr>
      <vt:lpstr>AdminBS</vt:lpstr>
      <vt:lpstr>AdminCE</vt:lpstr>
      <vt:lpstr>AdminCF</vt:lpstr>
      <vt:lpstr>Overview</vt:lpstr>
      <vt:lpstr>FPE1.1</vt:lpstr>
      <vt:lpstr>FPE1.2</vt:lpstr>
      <vt:lpstr>FPE1.3</vt:lpstr>
      <vt:lpstr>FPE2.1</vt:lpstr>
      <vt:lpstr>FPE2.2</vt:lpstr>
      <vt:lpstr>FPE2.3</vt:lpstr>
      <vt:lpstr>FPO3.1</vt:lpstr>
      <vt:lpstr>FPOPPE3.2</vt:lpstr>
      <vt:lpstr>FPOPPEA3.2</vt:lpstr>
      <vt:lpstr>FPO3.2</vt:lpstr>
      <vt:lpstr>FPO3.3</vt:lpstr>
      <vt:lpstr>FPO3.4</vt:lpstr>
      <vt:lpstr>FPO3.5</vt:lpstr>
      <vt:lpstr>FPO4.1</vt:lpstr>
      <vt:lpstr>FPOPPE4.2</vt:lpstr>
      <vt:lpstr>FPO4.2</vt:lpstr>
      <vt:lpstr>FPO4.3</vt:lpstr>
      <vt:lpstr>FPO4.4</vt:lpstr>
      <vt:lpstr>FPO4.5</vt:lpstr>
      <vt:lpstr>F5.1</vt:lpstr>
      <vt:lpstr>F5.2</vt:lpstr>
      <vt:lpstr>F5.3</vt:lpstr>
      <vt:lpstr>F5.4</vt:lpstr>
      <vt:lpstr>F5.5</vt:lpstr>
      <vt:lpstr>PR6.1</vt:lpstr>
      <vt:lpstr>PR6.2</vt:lpstr>
      <vt:lpstr>PR6.3</vt:lpstr>
      <vt:lpstr>MU7.1</vt:lpstr>
      <vt:lpstr>MU7.2</vt:lpstr>
      <vt:lpstr>MUL7.2</vt:lpstr>
      <vt:lpstr>MUA7.2</vt:lpstr>
      <vt:lpstr>MU7.3</vt:lpstr>
      <vt:lpstr>MUL7.3</vt:lpstr>
      <vt:lpstr>MUA7.3</vt:lpstr>
      <vt:lpstr>MU7.4</vt:lpstr>
      <vt:lpstr>MU7.5</vt:lpstr>
      <vt:lpstr>OI8.1</vt:lpstr>
      <vt:lpstr>OI8.2</vt:lpstr>
      <vt:lpstr>OI8.3</vt:lpstr>
      <vt:lpstr>OI8.4</vt:lpstr>
      <vt:lpstr>DeptIS!Guidance</vt:lpstr>
      <vt:lpstr>AdminBS!Print_Area</vt:lpstr>
      <vt:lpstr>AdminCE!Print_Area</vt:lpstr>
      <vt:lpstr>AdminCF!Print_Area</vt:lpstr>
      <vt:lpstr>AdminIS!Print_Area</vt:lpstr>
      <vt:lpstr>Certification!Print_Area</vt:lpstr>
      <vt:lpstr>Contents!Print_Area</vt:lpstr>
      <vt:lpstr>Cover!Print_Area</vt:lpstr>
      <vt:lpstr>DeptBS!Print_Area</vt:lpstr>
      <vt:lpstr>DeptCE!Print_Area</vt:lpstr>
      <vt:lpstr>DeptCF!Print_Area</vt:lpstr>
      <vt:lpstr>DeptIS!Print_Area</vt:lpstr>
      <vt:lpstr>F5.1!Print_Area</vt:lpstr>
      <vt:lpstr>F5.2!Print_Area</vt:lpstr>
      <vt:lpstr>F5.3!Print_Area</vt:lpstr>
      <vt:lpstr>F5.4!Print_Area</vt:lpstr>
      <vt:lpstr>F5.5!Print_Area</vt:lpstr>
      <vt:lpstr>FPE1.1!Print_Area</vt:lpstr>
      <vt:lpstr>FPE1.2!Print_Area</vt:lpstr>
      <vt:lpstr>FPE1.3!Print_Area</vt:lpstr>
      <vt:lpstr>FPE2.1!Print_Area</vt:lpstr>
      <vt:lpstr>FPE2.2!Print_Area</vt:lpstr>
      <vt:lpstr>FPE2.3!Print_Area</vt:lpstr>
      <vt:lpstr>FPO3.1!Print_Area</vt:lpstr>
      <vt:lpstr>FPO3.2!Print_Area</vt:lpstr>
      <vt:lpstr>FPO3.3!Print_Area</vt:lpstr>
      <vt:lpstr>FPO3.4!Print_Area</vt:lpstr>
      <vt:lpstr>FPO3.5!Print_Area</vt:lpstr>
      <vt:lpstr>FPO4.1!Print_Area</vt:lpstr>
      <vt:lpstr>FPO4.2!Print_Area</vt:lpstr>
      <vt:lpstr>FPO4.3!Print_Area</vt:lpstr>
      <vt:lpstr>FPO4.4!Print_Area</vt:lpstr>
      <vt:lpstr>FPO4.5!Print_Area</vt:lpstr>
      <vt:lpstr>FPOPPE3.2!Print_Area</vt:lpstr>
      <vt:lpstr>FPOPPE4.2!Print_Area</vt:lpstr>
      <vt:lpstr>FPOPPEA3.2!Print_Area</vt:lpstr>
      <vt:lpstr>Guidance!Print_Area</vt:lpstr>
      <vt:lpstr>MU7.1!Print_Area</vt:lpstr>
      <vt:lpstr>MU7.2!Print_Area</vt:lpstr>
      <vt:lpstr>MU7.3!Print_Area</vt:lpstr>
      <vt:lpstr>MU7.4!Print_Area</vt:lpstr>
      <vt:lpstr>MU7.5!Print_Area</vt:lpstr>
      <vt:lpstr>MUA7.2!Print_Area</vt:lpstr>
      <vt:lpstr>MUA7.3!Print_Area</vt:lpstr>
      <vt:lpstr>MUL7.2!Print_Area</vt:lpstr>
      <vt:lpstr>MUL7.3!Print_Area</vt:lpstr>
      <vt:lpstr>OI8.1!Print_Area</vt:lpstr>
      <vt:lpstr>OI8.2!Print_Area</vt:lpstr>
      <vt:lpstr>OI8.3!Print_Area</vt:lpstr>
      <vt:lpstr>OI8.4!Print_Area</vt:lpstr>
      <vt:lpstr>Overview!Print_Area</vt:lpstr>
      <vt:lpstr>PR6.1!Print_Area</vt:lpstr>
      <vt:lpstr>PR6.2!Print_Area</vt:lpstr>
      <vt:lpstr>PR6.3!Print_Area</vt:lpstr>
      <vt:lpstr>Validations!Print_Area</vt:lpstr>
      <vt:lpstr>FPO3.4!Print_Titles</vt:lpstr>
      <vt:lpstr>MUA7.3!Print_Titles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Veide, Mark</dc:creator>
  <cp:keywords>[SEC=OFFICIAL]</cp:keywords>
  <dc:description/>
  <cp:lastModifiedBy>Pan, Melissa</cp:lastModifiedBy>
  <cp:revision/>
  <cp:lastPrinted>2024-01-23T06:17:21Z</cp:lastPrinted>
  <dcterms:created xsi:type="dcterms:W3CDTF">2015-06-05T18:17:20Z</dcterms:created>
  <dcterms:modified xsi:type="dcterms:W3CDTF">2024-01-23T06:17:22Z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PM_Note">
    <vt:lpwstr/>
  </property>
  <property fmtid="{D5CDD505-2E9C-101B-9397-08002B2CF9AE}" pid="6" name="PMHMAC">
    <vt:lpwstr>v=2022.1;a=SHA256;h=E459B32BD73D71A8D8F770FCCD2E61F76D9B82A8BCF1A69BDD8AD21047529847</vt:lpwstr>
  </property>
  <property fmtid="{D5CDD505-2E9C-101B-9397-08002B2CF9AE}" pid="7" name="PM_Qualifier">
    <vt:lpwstr/>
  </property>
  <property fmtid="{D5CDD505-2E9C-101B-9397-08002B2CF9AE}" pid="8" name="PM_SecurityClassification">
    <vt:lpwstr>OFFICIAL</vt:lpwstr>
  </property>
  <property fmtid="{D5CDD505-2E9C-101B-9397-08002B2CF9AE}" pid="9" name="PM_ProtectiveMarkingValue_Header">
    <vt:lpwstr>OFFICIAL</vt:lpwstr>
  </property>
  <property fmtid="{D5CDD505-2E9C-101B-9397-08002B2CF9AE}" pid="10" name="PM_OriginationTimeStamp">
    <vt:lpwstr>2023-10-19T04:30:33Z</vt:lpwstr>
  </property>
  <property fmtid="{D5CDD505-2E9C-101B-9397-08002B2CF9AE}" pid="11" name="PM_Markers">
    <vt:lpwstr/>
  </property>
  <property fmtid="{D5CDD505-2E9C-101B-9397-08002B2CF9AE}" pid="12" name="MSIP_Label_87d6481e-ccdd-4ab6-8b26-05a0df5699e7_Name">
    <vt:lpwstr>OFFICIAL</vt:lpwstr>
  </property>
  <property fmtid="{D5CDD505-2E9C-101B-9397-08002B2CF9AE}" pid="13" name="MSIP_Label_87d6481e-ccdd-4ab6-8b26-05a0df5699e7_SiteId">
    <vt:lpwstr>08954cee-4782-4ff6-9ad5-1997dccef4b0</vt:lpwstr>
  </property>
  <property fmtid="{D5CDD505-2E9C-101B-9397-08002B2CF9AE}" pid="14" name="MSIP_Label_87d6481e-ccdd-4ab6-8b26-05a0df5699e7_Enabled">
    <vt:lpwstr>true</vt:lpwstr>
  </property>
  <property fmtid="{D5CDD505-2E9C-101B-9397-08002B2CF9AE}" pid="15" name="PM_OriginatorUserAccountName_SHA256">
    <vt:lpwstr>869BEF4D153D38258141D76D17BEA6F9ACE023819B047DAF442E1A32D10E4CFB</vt:lpwstr>
  </property>
  <property fmtid="{D5CDD505-2E9C-101B-9397-08002B2CF9AE}" pid="16" name="MSIP_Label_87d6481e-ccdd-4ab6-8b26-05a0df5699e7_SetDate">
    <vt:lpwstr>2023-10-19T04:30:33Z</vt:lpwstr>
  </property>
  <property fmtid="{D5CDD505-2E9C-101B-9397-08002B2CF9AE}" pid="17" name="MSIP_Label_87d6481e-ccdd-4ab6-8b26-05a0df5699e7_Method">
    <vt:lpwstr>Privileged</vt:lpwstr>
  </property>
  <property fmtid="{D5CDD505-2E9C-101B-9397-08002B2CF9AE}" pid="18" name="MSIP_Label_87d6481e-ccdd-4ab6-8b26-05a0df5699e7_ContentBits">
    <vt:lpwstr>0</vt:lpwstr>
  </property>
  <property fmtid="{D5CDD505-2E9C-101B-9397-08002B2CF9AE}" pid="19" name="MSIP_Label_87d6481e-ccdd-4ab6-8b26-05a0df5699e7_ActionId">
    <vt:lpwstr>5d4b1d111fde4b0296ee61fedd4c2e94</vt:lpwstr>
  </property>
  <property fmtid="{D5CDD505-2E9C-101B-9397-08002B2CF9AE}" pid="20" name="PM_InsertionValue">
    <vt:lpwstr>OFFICIAL</vt:lpwstr>
  </property>
  <property fmtid="{D5CDD505-2E9C-101B-9397-08002B2CF9AE}" pid="21" name="PM_Originator_Hash_SHA1">
    <vt:lpwstr>AA4E7BDEC9F41A6C5C19F015E9671490D9E0CD5B</vt:lpwstr>
  </property>
  <property fmtid="{D5CDD505-2E9C-101B-9397-08002B2CF9AE}" pid="22" name="PM_DisplayValueSecClassificationWithQualifier">
    <vt:lpwstr>OFFICIAL</vt:lpwstr>
  </property>
  <property fmtid="{D5CDD505-2E9C-101B-9397-08002B2CF9AE}" pid="23" name="PM_Originating_FileId">
    <vt:lpwstr>DE7F2FF96677477CAC511ABFFD4A5DD4</vt:lpwstr>
  </property>
  <property fmtid="{D5CDD505-2E9C-101B-9397-08002B2CF9AE}" pid="24" name="PM_ProtectiveMarkingValue_Footer">
    <vt:lpwstr>OFFICIAL</vt:lpwstr>
  </property>
  <property fmtid="{D5CDD505-2E9C-101B-9397-08002B2CF9AE}" pid="25" name="PM_ProtectiveMarkingImage_Header">
    <vt:lpwstr>C:\Program Files\Common Files\janusNET Shared\janusSEAL\Images\DocumentSlashBlue.png</vt:lpwstr>
  </property>
  <property fmtid="{D5CDD505-2E9C-101B-9397-08002B2CF9AE}" pid="26" name="PM_ProtectiveMarkingImage_Footer">
    <vt:lpwstr>C:\Program Files\Common Files\janusNET Shared\janusSEAL\Images\DocumentSlashBlue.png</vt:lpwstr>
  </property>
  <property fmtid="{D5CDD505-2E9C-101B-9397-08002B2CF9AE}" pid="27" name="PM_Display">
    <vt:lpwstr>OFFICIAL</vt:lpwstr>
  </property>
  <property fmtid="{D5CDD505-2E9C-101B-9397-08002B2CF9AE}" pid="28" name="PM_OriginatorDomainName_SHA256">
    <vt:lpwstr>325440F6CA31C4C3BCE4433552DC42928CAAD3E2731ABE35FDE729ECEB763AF0</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_Prev">
    <vt:lpwstr>A47E7E4CB31B1C03C2E7EEC59BDCD896</vt:lpwstr>
  </property>
  <property fmtid="{D5CDD505-2E9C-101B-9397-08002B2CF9AE}" pid="32" name="PM_Hash_Salt">
    <vt:lpwstr>47FE986C651F365A5BE3912E278EA8EE</vt:lpwstr>
  </property>
  <property fmtid="{D5CDD505-2E9C-101B-9397-08002B2CF9AE}" pid="33" name="PM_Hash_SHA1">
    <vt:lpwstr>3B9625E2C2778924FB68270D7D61FCB5FB31D43A</vt:lpwstr>
  </property>
  <property fmtid="{D5CDD505-2E9C-101B-9397-08002B2CF9AE}" pid="34" name="PM_PrintOutPlacement_XLS">
    <vt:lpwstr/>
  </property>
  <property fmtid="{D5CDD505-2E9C-101B-9397-08002B2CF9AE}" pid="35" name="PM_SecurityClassification_Prev">
    <vt:lpwstr>OFFICIAL</vt:lpwstr>
  </property>
  <property fmtid="{D5CDD505-2E9C-101B-9397-08002B2CF9AE}" pid="36" name="PM_Qualifier_Prev">
    <vt:lpwstr/>
  </property>
  <property fmtid="{D5CDD505-2E9C-101B-9397-08002B2CF9AE}" pid="37" name="ContentTypeId">
    <vt:lpwstr>0x010100B7B479F47583304BA8B631462CC772D70056E4B63DA7C60E4FB865DA55A9025C19</vt:lpwstr>
  </property>
  <property fmtid="{D5CDD505-2E9C-101B-9397-08002B2CF9AE}" pid="38" name="TaxKeyword">
    <vt:lpwstr>26;#[SEC=OFFICIAL]|07351cc0-de73-4913-be2f-56f124cbf8bb</vt:lpwstr>
  </property>
  <property fmtid="{D5CDD505-2E9C-101B-9397-08002B2CF9AE}" pid="39" name="_dlc_DocIdItemGuid">
    <vt:lpwstr>b1aeb118-555a-435a-b569-7073c7162617</vt:lpwstr>
  </property>
  <property fmtid="{D5CDD505-2E9C-101B-9397-08002B2CF9AE}" pid="40" name="About Entity">
    <vt:lpwstr>1;#Department of Finance|fd660e8f-8f31-49bd-92a3-d31d4da31afe</vt:lpwstr>
  </property>
  <property fmtid="{D5CDD505-2E9C-101B-9397-08002B2CF9AE}" pid="41" name="Initiating Entity">
    <vt:lpwstr>1;#Department of Finance|fd660e8f-8f31-49bd-92a3-d31d4da31afe</vt:lpwstr>
  </property>
  <property fmtid="{D5CDD505-2E9C-101B-9397-08002B2CF9AE}" pid="42" name="Organisation Unit">
    <vt:lpwstr>2;#Accounting and Framework|05436862-e97f-4424-a21d-d4053053aa0f</vt:lpwstr>
  </property>
  <property fmtid="{D5CDD505-2E9C-101B-9397-08002B2CF9AE}" pid="43" name="Function and Activity">
    <vt:lpwstr/>
  </property>
  <property fmtid="{D5CDD505-2E9C-101B-9397-08002B2CF9AE}" pid="44" name="CofWorkbookId">
    <vt:lpwstr>cfaefbc2-88df-4457-ac34-9abeda831323</vt:lpwstr>
  </property>
</Properties>
</file>